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636" documentId="120_S{118792C3-22EF-5104-A093-F22BFE3913F3}" xr6:coauthVersionLast="47" xr6:coauthVersionMax="47" xr10:uidLastSave="{1003E022-3673-4850-8388-9CEDF1A87FCC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" i="15" l="1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BB32" i="1"/>
  <c r="BE32" i="1" a="1"/>
  <c r="BE32" i="1"/>
  <c r="BR32" i="1"/>
  <c r="BS32" i="1"/>
  <c r="BT32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/>
  <c r="BR33" i="1"/>
  <c r="BS33" i="1"/>
  <c r="BT33" i="1"/>
  <c r="A34" i="1"/>
  <c r="C34" i="1"/>
  <c r="G34" i="1"/>
  <c r="R34" i="1"/>
  <c r="R31" i="15" s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BB34" i="1"/>
  <c r="BE34" i="1" a="1"/>
  <c r="BE34" i="1"/>
  <c r="BR34" i="1"/>
  <c r="BS34" i="1"/>
  <c r="BT34" i="1"/>
  <c r="A35" i="1"/>
  <c r="C35" i="1"/>
  <c r="G35" i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BB35" i="1"/>
  <c r="BE35" i="1" a="1"/>
  <c r="BE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K36" i="10" s="1"/>
  <c r="AL36" i="1"/>
  <c r="AM36" i="1"/>
  <c r="AN36" i="1"/>
  <c r="AO36" i="1"/>
  <c r="AP36" i="1"/>
  <c r="M36" i="10" s="1"/>
  <c r="AQ36" i="1"/>
  <c r="BB36" i="1"/>
  <c r="BE36" i="1" a="1"/>
  <c r="BE36" i="1"/>
  <c r="BR36" i="1"/>
  <c r="BS36" i="1"/>
  <c r="BT36" i="1"/>
  <c r="A37" i="1"/>
  <c r="C37" i="1"/>
  <c r="G37" i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K37" i="10" s="1"/>
  <c r="AL37" i="1"/>
  <c r="AM37" i="1"/>
  <c r="AN37" i="1"/>
  <c r="AO37" i="1"/>
  <c r="AP37" i="1"/>
  <c r="M37" i="10" s="1"/>
  <c r="AQ37" i="1"/>
  <c r="BB37" i="1"/>
  <c r="BE37" i="1" a="1"/>
  <c r="BE37" i="1"/>
  <c r="BR37" i="1"/>
  <c r="BS37" i="1"/>
  <c r="BT37" i="1"/>
  <c r="A38" i="1"/>
  <c r="C38" i="1"/>
  <c r="G38" i="1"/>
  <c r="R38" i="1"/>
  <c r="R35" i="15" s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8" i="10" s="1"/>
  <c r="AL38" i="1"/>
  <c r="AM38" i="1"/>
  <c r="AN38" i="1"/>
  <c r="AO38" i="1"/>
  <c r="AP38" i="1"/>
  <c r="M38" i="10" s="1"/>
  <c r="AQ38" i="1"/>
  <c r="BB38" i="1"/>
  <c r="BE38" i="1" a="1"/>
  <c r="BE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K39" i="10" s="1"/>
  <c r="AL39" i="1"/>
  <c r="AM39" i="1"/>
  <c r="AN39" i="1"/>
  <c r="AO39" i="1"/>
  <c r="AP39" i="1"/>
  <c r="M39" i="10" s="1"/>
  <c r="AQ39" i="1"/>
  <c r="BB39" i="1"/>
  <c r="BE39" i="1" a="1"/>
  <c r="BE39" i="1"/>
  <c r="BR39" i="1"/>
  <c r="BS39" i="1"/>
  <c r="BT39" i="1"/>
  <c r="A40" i="1"/>
  <c r="C40" i="1"/>
  <c r="G40" i="1"/>
  <c r="R40" i="1"/>
  <c r="R37" i="15" s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K40" i="10" s="1"/>
  <c r="AL40" i="1"/>
  <c r="AM40" i="1"/>
  <c r="AN40" i="1"/>
  <c r="AO40" i="1"/>
  <c r="AP40" i="1"/>
  <c r="M40" i="10" s="1"/>
  <c r="AQ40" i="1"/>
  <c r="BB40" i="1"/>
  <c r="BE40" i="1" a="1"/>
  <c r="BE40" i="1"/>
  <c r="BR40" i="1"/>
  <c r="BS40" i="1"/>
  <c r="BT40" i="1"/>
  <c r="A41" i="1"/>
  <c r="C41" i="1"/>
  <c r="G41" i="1"/>
  <c r="M41" i="1" a="1"/>
  <c r="M41" i="1"/>
  <c r="K38" i="15" s="1"/>
  <c r="N41" i="1" a="1"/>
  <c r="N41" i="1"/>
  <c r="L38" i="15" s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K41" i="10" s="1"/>
  <c r="AL41" i="1"/>
  <c r="AM41" i="1"/>
  <c r="AN41" i="1"/>
  <c r="AO41" i="1"/>
  <c r="AP41" i="1"/>
  <c r="M41" i="10" s="1"/>
  <c r="AQ41" i="1"/>
  <c r="BB41" i="1"/>
  <c r="BE41" i="1" a="1"/>
  <c r="BE41" i="1"/>
  <c r="BR41" i="1"/>
  <c r="BS41" i="1"/>
  <c r="BT41" i="1"/>
  <c r="A42" i="1"/>
  <c r="C42" i="1"/>
  <c r="G42" i="1"/>
  <c r="M42" i="1" a="1"/>
  <c r="M42" i="1"/>
  <c r="K39" i="15" s="1"/>
  <c r="N42" i="1" a="1"/>
  <c r="N42" i="1"/>
  <c r="L39" i="15" s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K42" i="10" s="1"/>
  <c r="AL42" i="1"/>
  <c r="AM42" i="1"/>
  <c r="AN42" i="1"/>
  <c r="AO42" i="1"/>
  <c r="AP42" i="1"/>
  <c r="M42" i="10" s="1"/>
  <c r="AQ42" i="1"/>
  <c r="BB42" i="1"/>
  <c r="BE42" i="1" a="1"/>
  <c r="BE42" i="1"/>
  <c r="BR42" i="1"/>
  <c r="BS42" i="1"/>
  <c r="BT42" i="1"/>
  <c r="A43" i="1"/>
  <c r="C43" i="1"/>
  <c r="G43" i="1"/>
  <c r="M43" i="1" a="1"/>
  <c r="M43" i="1"/>
  <c r="K40" i="15" s="1"/>
  <c r="N43" i="1" a="1"/>
  <c r="N43" i="1"/>
  <c r="L40" i="15" s="1"/>
  <c r="R43" i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43" i="10" s="1"/>
  <c r="AL43" i="1"/>
  <c r="AM43" i="1"/>
  <c r="AN43" i="1"/>
  <c r="AO43" i="1"/>
  <c r="AP43" i="1"/>
  <c r="M43" i="10" s="1"/>
  <c r="AQ43" i="1"/>
  <c r="BB43" i="1"/>
  <c r="BE43" i="1" a="1"/>
  <c r="BE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/>
  <c r="E42" i="15" s="1"/>
  <c r="U45" i="1" a="1"/>
  <c r="U45" i="1" s="1"/>
  <c r="AI45" i="1"/>
  <c r="AJ45" i="1"/>
  <c r="AK45" i="1"/>
  <c r="K45" i="10" s="1"/>
  <c r="AL45" i="1"/>
  <c r="AO45" i="1"/>
  <c r="BE45" i="1" s="1" a="1"/>
  <c r="BE45" i="1" s="1"/>
  <c r="AP45" i="1"/>
  <c r="M45" i="10" s="1"/>
  <c r="AQ45" i="1"/>
  <c r="BB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/>
  <c r="AI48" i="1"/>
  <c r="AJ48" i="1"/>
  <c r="AK48" i="1"/>
  <c r="K48" i="10" s="1"/>
  <c r="AL48" i="1"/>
  <c r="AM48" i="1"/>
  <c r="AN48" i="1"/>
  <c r="AO48" i="1"/>
  <c r="AP48" i="1"/>
  <c r="M48" i="10" s="1"/>
  <c r="AQ48" i="1"/>
  <c r="BB48" i="1"/>
  <c r="BE48" i="1" a="1"/>
  <c r="BE48" i="1" s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AP51" i="1"/>
  <c r="M51" i="10" s="1"/>
  <c r="AQ51" i="1"/>
  <c r="BB51" i="1"/>
  <c r="BE51" i="1" a="1"/>
  <c r="BE51" i="1" s="1"/>
  <c r="BR51" i="1"/>
  <c r="BS51" i="1"/>
  <c r="BT51" i="1"/>
  <c r="A52" i="1"/>
  <c r="C52" i="1"/>
  <c r="G52" i="1"/>
  <c r="M52" i="1" a="1"/>
  <c r="M52" i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/>
  <c r="AI52" i="1"/>
  <c r="AJ52" i="1"/>
  <c r="AK52" i="1"/>
  <c r="K52" i="10" s="1"/>
  <c r="AL52" i="1"/>
  <c r="AO52" i="1"/>
  <c r="BE52" i="1" s="1" a="1"/>
  <c r="BE52" i="1" s="1"/>
  <c r="AP52" i="1"/>
  <c r="M52" i="10" s="1"/>
  <c r="AQ52" i="1"/>
  <c r="BB52" i="1"/>
  <c r="BR52" i="1"/>
  <c r="BS52" i="1"/>
  <c r="BT52" i="1"/>
  <c r="A53" i="1"/>
  <c r="C53" i="1"/>
  <c r="G53" i="1"/>
  <c r="R53" i="1"/>
  <c r="R50" i="15" s="1"/>
  <c r="S53" i="1" a="1"/>
  <c r="S53" i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AP53" i="1"/>
  <c r="M53" i="10" s="1"/>
  <c r="AQ53" i="1"/>
  <c r="BB53" i="1"/>
  <c r="BE53" i="1" a="1"/>
  <c r="BE53" i="1" s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/>
  <c r="E55" i="15" s="1"/>
  <c r="U58" i="1" a="1"/>
  <c r="U58" i="1" s="1"/>
  <c r="AI58" i="1"/>
  <c r="AJ58" i="1"/>
  <c r="AK58" i="1"/>
  <c r="K58" i="10" s="1"/>
  <c r="AL58" i="1"/>
  <c r="AO58" i="1"/>
  <c r="BE58" i="1" s="1" a="1"/>
  <c r="BE58" i="1" s="1"/>
  <c r="AP58" i="1"/>
  <c r="M58" i="10" s="1"/>
  <c r="AQ58" i="1"/>
  <c r="BB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AP60" i="1"/>
  <c r="M60" i="10" s="1"/>
  <c r="AQ60" i="1"/>
  <c r="BB60" i="1"/>
  <c r="BE60" i="1" a="1"/>
  <c r="BE60" i="1" s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/>
  <c r="E58" i="15" s="1"/>
  <c r="U61" i="1" a="1"/>
  <c r="U61" i="1" s="1"/>
  <c r="AI61" i="1"/>
  <c r="AJ61" i="1"/>
  <c r="AK61" i="1"/>
  <c r="K61" i="10" s="1"/>
  <c r="AL61" i="1"/>
  <c r="AM61" i="1"/>
  <c r="AN61" i="1"/>
  <c r="AO61" i="1"/>
  <c r="AP61" i="1"/>
  <c r="M61" i="10" s="1"/>
  <c r="AQ61" i="1"/>
  <c r="BB61" i="1"/>
  <c r="BE61" i="1" a="1"/>
  <c r="BE61" i="1" s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AP63" i="1"/>
  <c r="M63" i="10" s="1"/>
  <c r="AQ63" i="1"/>
  <c r="BB63" i="1"/>
  <c r="BE63" i="1" a="1"/>
  <c r="BE63" i="1" s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/>
  <c r="E61" i="15" s="1"/>
  <c r="U64" i="1" a="1"/>
  <c r="U64" i="1" s="1"/>
  <c r="AI64" i="1"/>
  <c r="AJ64" i="1"/>
  <c r="AK64" i="1"/>
  <c r="K64" i="10" s="1"/>
  <c r="AL64" i="1"/>
  <c r="AM64" i="1"/>
  <c r="AN64" i="1"/>
  <c r="AO64" i="1"/>
  <c r="AP64" i="1"/>
  <c r="M64" i="10" s="1"/>
  <c r="AQ64" i="1"/>
  <c r="BB64" i="1"/>
  <c r="BE64" i="1" a="1"/>
  <c r="BE64" i="1" s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AP65" i="1"/>
  <c r="M65" i="10" s="1"/>
  <c r="AQ65" i="1"/>
  <c r="BB65" i="1"/>
  <c r="BE65" i="1" a="1"/>
  <c r="BE65" i="1" s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/>
  <c r="E65" i="15" s="1"/>
  <c r="U68" i="1" a="1"/>
  <c r="U68" i="1" s="1"/>
  <c r="AJ68" i="1"/>
  <c r="AK68" i="1"/>
  <c r="K68" i="10" s="1"/>
  <c r="AL68" i="1"/>
  <c r="AO68" i="1"/>
  <c r="AP68" i="1"/>
  <c r="M68" i="10" s="1"/>
  <c r="AQ68" i="1"/>
  <c r="BB68" i="1"/>
  <c r="BE68" i="1" a="1"/>
  <c r="BE68" i="1" s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M173" i="1" a="1"/>
  <c r="M173" i="1" s="1"/>
  <c r="K170" i="15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M174" i="1" a="1"/>
  <c r="M174" i="1" s="1"/>
  <c r="K171" i="15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M184" i="1" a="1"/>
  <c r="M184" i="1" s="1"/>
  <c r="K181" i="15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M185" i="1" a="1"/>
  <c r="M185" i="1" s="1"/>
  <c r="K182" i="15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M189" i="1" a="1"/>
  <c r="M189" i="1" s="1"/>
  <c r="K186" i="15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M190" i="1" a="1"/>
  <c r="M190" i="1" s="1"/>
  <c r="K187" i="15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M193" i="1" a="1"/>
  <c r="M193" i="1" s="1"/>
  <c r="K190" i="15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93" i="10" s="1"/>
  <c r="AL193" i="1"/>
  <c r="AO193" i="1"/>
  <c r="AP193" i="1"/>
  <c r="M193" i="10" s="1"/>
  <c r="AQ193" i="1"/>
  <c r="BR193" i="1"/>
  <c r="BS193" i="1"/>
  <c r="BT193" i="1"/>
  <c r="A194" i="1"/>
  <c r="C194" i="1"/>
  <c r="G194" i="1"/>
  <c r="M194" i="1" a="1"/>
  <c r="M194" i="1" s="1"/>
  <c r="K191" i="15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M195" i="1" a="1"/>
  <c r="M195" i="1" s="1"/>
  <c r="K192" i="15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M197" i="1" a="1"/>
  <c r="M197" i="1" s="1"/>
  <c r="K194" i="15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M198" i="1" a="1"/>
  <c r="M198" i="1" s="1"/>
  <c r="K195" i="15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M200" i="1" a="1"/>
  <c r="M200" i="1" s="1"/>
  <c r="K197" i="15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M201" i="1" a="1"/>
  <c r="M201" i="1" s="1"/>
  <c r="K198" i="15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M203" i="1" a="1"/>
  <c r="M203" i="1" s="1"/>
  <c r="K200" i="15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M207" i="1" a="1"/>
  <c r="M207" i="1" s="1"/>
  <c r="K204" i="15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AP209" i="1"/>
  <c r="M209" i="10" s="1"/>
  <c r="AQ209" i="1"/>
  <c r="BR209" i="1"/>
  <c r="BS209" i="1"/>
  <c r="BT209" i="1"/>
  <c r="A210" i="1"/>
  <c r="C210" i="1"/>
  <c r="G210" i="1"/>
  <c r="M210" i="1" a="1"/>
  <c r="M210" i="1" s="1"/>
  <c r="K207" i="15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M212" i="1" a="1"/>
  <c r="M212" i="1" s="1"/>
  <c r="K209" i="15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M216" i="1" a="1"/>
  <c r="M216" i="1" s="1"/>
  <c r="K213" i="15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M217" i="1" a="1"/>
  <c r="M217" i="1" s="1"/>
  <c r="K214" i="15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M218" i="1" a="1"/>
  <c r="M218" i="1" s="1"/>
  <c r="K215" i="15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M219" i="1" a="1"/>
  <c r="M219" i="1" s="1"/>
  <c r="K216" i="15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M220" i="1" a="1"/>
  <c r="M220" i="1" s="1"/>
  <c r="K217" i="15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AP230" i="1"/>
  <c r="M230" i="10" s="1"/>
  <c r="AQ230" i="1"/>
  <c r="BR230" i="1"/>
  <c r="BS230" i="1"/>
  <c r="BT230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AP231" i="1"/>
  <c r="M231" i="10" s="1"/>
  <c r="AQ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M253" i="1" a="1"/>
  <c r="M253" i="1" s="1"/>
  <c r="K250" i="15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N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M67" i="1" l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AM220" i="1"/>
  <c r="N220" i="10" s="1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AN220" i="1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AN210" i="1"/>
  <c r="AM210" i="1"/>
  <c r="F206" i="12"/>
  <c r="G210" i="10"/>
  <c r="D209" i="10"/>
  <c r="C209" i="10"/>
  <c r="AN209" i="1"/>
  <c r="AM209" i="1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AN142" i="1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<sst xmlns="http://schemas.openxmlformats.org/spreadsheetml/2006/main" count="4869" uniqueCount="1321">
  <si>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</si>
  <si>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</si>
  <si>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</si>
  <si>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</si>
  <si>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</si>
  <si>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</si>
  <si>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</si>
  <si>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</si>
  <si>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</si>
  <si>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</si>
  <si>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</si>
  <si>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</si>
  <si>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</si>
  <si>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</si>
  <si>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</si>
  <si>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</si>
  <si>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</si>
  <si>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</si>
  <si>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</si>
  <si>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</si>
  <si>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</si>
  <si>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</si>
  <si>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</si>
  <si>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</si>
  <si>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</si>
  <si>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</si>
  <si>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</si>
  <si>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</si>
  <si>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</si>
  <si>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</si>
  <si>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</si>
  <si>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</si>
  <si>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</si>
  <si>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</si>
  <si>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</si>
  <si>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</si>
  <si>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</si>
  <si>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</si>
  <si>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</si>
  <si>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</si>
  <si>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</si>
  <si>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</si>
  <si>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</si>
  <si>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</si>
  <si>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</si>
  <si>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</si>
  <si>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</si>
  <si>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</si>
  <si>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</si>
  <si>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</si>
  <si>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</si>
  <si>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</si>
  <si>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</si>
  <si>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</si>
  <si>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</si>
  <si>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</si>
  <si>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</si>
  <si>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</si>
  <si>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</si>
  <si>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</si>
  <si>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</si>
  <si>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</si>
  <si>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</si>
  <si>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</si>
  <si>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</si>
  <si>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</si>
  <si>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</si>
  <si>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</si>
  <si>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</si>
  <si>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</si>
  <si>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</si>
  <si>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</si>
  <si>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</si>
  <si>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</si>
  <si>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</si>
  <si>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</si>
  <si>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</si>
  <si>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</si>
  <si>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</si>
  <si>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</si>
  <si>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</si>
  <si>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</si>
  <si>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</si>
  <si>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</si>
  <si>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</si>
  <si>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</si>
  <si>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</si>
  <si>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</si>
  <si>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</si>
  <si>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</si>
  <si>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</si>
  <si>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</si>
  <si>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</si>
  <si>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</si>
  <si>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</si>
  <si>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</si>
  <si>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</si>
  <si>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</si>
  <si>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</si>
  <si>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</si>
  <si>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</si>
  <si>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</si>
  <si>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</si>
  <si>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</si>
  <si>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</si>
  <si>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</si>
  <si>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</si>
  <si>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</si>
  <si>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</si>
  <si>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</si>
  <si>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</si>
  <si>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</si>
  <si>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</si>
  <si>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</si>
  <si>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</si>
  <si>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</si>
  <si>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</si>
  <si>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</si>
  <si>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</si>
  <si>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</si>
  <si>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</si>
  <si>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</si>
  <si>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</si>
  <si>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</si>
  <si>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</si>
  <si>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</si>
  <si>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</si>
  <si>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</si>
  <si>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</si>
  <si>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</si>
  <si>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</si>
  <si>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</si>
  <si>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</si>
  <si>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</si>
  <si>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</si>
  <si>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</si>
  <si>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</si>
  <si>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</si>
  <si>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</si>
  <si>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</si>
  <si>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</si>
  <si>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</si>
  <si>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</si>
  <si>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</si>
  <si>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</si>
  <si>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</si>
  <si>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</si>
  <si>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</si>
  <si>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</si>
  <si>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</si>
  <si>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</si>
  <si>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</si>
  <si>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</si>
  <si>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</si>
  <si>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</si>
  <si>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</si>
  <si>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</si>
  <si>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</si>
  <si>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</si>
  <si>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</si>
  <si>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</si>
  <si>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</si>
  <si>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</si>
  <si>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</si>
  <si>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</si>
  <si>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</si>
  <si>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</si>
  <si>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</si>
  <si>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</si>
  <si>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</si>
  <si>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</si>
  <si>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</si>
  <si>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</si>
  <si>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</si>
  <si>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</si>
  <si>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</si>
  <si>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</si>
  <si>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</si>
  <si>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</si>
  <si>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</si>
  <si>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</si>
  <si>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</si>
  <si>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</si>
  <si>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</si>
  <si>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</si>
  <si>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</si>
  <si>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</si>
  <si>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</si>
  <si>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</si>
  <si>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</si>
  <si>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</si>
  <si>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</si>
  <si>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</si>
  <si>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</si>
  <si>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</si>
  <si>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</si>
  <si>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</si>
  <si>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</si>
  <si>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</si>
  <si>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</si>
  <si>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</si>
  <si>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</si>
  <si>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</si>
  <si>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</si>
  <si>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</si>
  <si>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</si>
  <si>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</si>
  <si>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</si>
  <si>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</si>
  <si>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</si>
  <si>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</si>
  <si>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</si>
  <si>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</si>
  <si>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</si>
  <si>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</si>
  <si>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</si>
  <si>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</si>
  <si>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</si>
  <si>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</si>
  <si>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</si>
  <si>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</si>
  <si>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</si>
  <si>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</si>
  <si>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</si>
  <si>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</si>
  <si>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</si>
  <si>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</si>
  <si>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</si>
  <si>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</si>
  <si>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</si>
  <si>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</si>
  <si>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</si>
  <si>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</si>
  <si>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</si>
  <si>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</si>
  <si>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</si>
  <si>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</si>
  <si>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</si>
  <si>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</si>
  <si>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</si>
  <si>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</si>
  <si>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</si>
  <si>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</si>
  <si>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</si>
  <si>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</si>
  <si>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</si>
  <si>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</si>
  <si>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</si>
  <si>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</si>
  <si>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</si>
  <si>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</si>
  <si>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</si>
  <si>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</si>
  <si>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</si>
  <si>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</si>
  <si>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</si>
  <si>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</si>
  <si>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</si>
  <si>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</si>
  <si>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</si>
  <si>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</si>
  <si>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</si>
  <si>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</si>
  <si>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</si>
  <si>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</si>
  <si>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</si>
  <si>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</si>
  <si>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</si>
  <si>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</si>
  <si>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</si>
  <si>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</si>
  <si>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</si>
  <si>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</si>
  <si>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</si>
  <si>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</si>
  <si>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</si>
  <si>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</si>
  <si>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</si>
  <si>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</si>
  <si>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</si>
  <si>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</si>
  <si>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</si>
  <si>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</si>
  <si>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</si>
  <si>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</si>
  <si>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</si>
  <si>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</si>
  <si>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</si>
  <si>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</si>
  <si>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</si>
  <si>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</si>
  <si>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</si>
  <si>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</si>
  <si>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</si>
  <si>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</si>
  <si>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</si>
  <si>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</si>
  <si>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</si>
  <si>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</si>
  <si>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</si>
  <si>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</si>
  <si>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</si>
  <si>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</si>
  <si>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</si>
  <si>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</si>
  <si>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</si>
  <si>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</si>
  <si>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</si>
  <si>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</si>
  <si>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</si>
  <si>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</si>
  <si>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</si>
  <si>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</si>
  <si>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</si>
  <si>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</si>
  <si>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</si>
  <si>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</si>
  <si>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</si>
  <si>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</si>
  <si>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</si>
  <si>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</si>
  <si>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</si>
  <si>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</si>
  <si>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</si>
  <si>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</si>
  <si>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</si>
  <si>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</si>
  <si>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</si>
  <si>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</si>
  <si>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</si>
  <si>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</si>
  <si>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</si>
  <si>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</si>
  <si>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</si>
  <si>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</si>
  <si>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</si>
  <si>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</si>
  <si>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</si>
  <si>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</si>
  <si>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</si>
  <si>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</si>
  <si>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</si>
  <si>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</si>
  <si>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</si>
  <si>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</si>
  <si>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</si>
  <si>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</si>
  <si>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</si>
  <si>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</si>
  <si>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</si>
  <si>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</si>
  <si>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</si>
  <si>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</si>
  <si>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</si>
  <si>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</si>
  <si>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</si>
  <si>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</si>
  <si>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</si>
  <si>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</si>
  <si>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</si>
  <si>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</si>
  <si>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</si>
  <si>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</si>
  <si>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</si>
  <si>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</si>
  <si>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</si>
  <si>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</si>
  <si>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</si>
  <si>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</si>
  <si>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</si>
  <si>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</si>
  <si>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</si>
  <si>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</si>
  <si>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</si>
  <si>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</si>
  <si>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</si>
  <si>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</si>
  <si>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</si>
  <si>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</si>
  <si>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</si>
  <si>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</si>
  <si>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</si>
  <si>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</si>
  <si>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</si>
  <si>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</si>
  <si>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</si>
  <si>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</si>
  <si>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</si>
  <si>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</si>
  <si>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</si>
  <si>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</si>
  <si>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</si>
  <si>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</si>
  <si>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</si>
  <si>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</si>
  <si>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</si>
  <si>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</si>
  <si>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</si>
  <si>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</si>
  <si>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</si>
  <si>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</si>
  <si>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</si>
  <si>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</si>
  <si>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</si>
  <si>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</si>
  <si>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</si>
  <si>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</si>
  <si>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</si>
  <si>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</si>
  <si>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</si>
  <si>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</si>
  <si>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</si>
  <si>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</si>
  <si>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</si>
  <si>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</si>
  <si>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</si>
  <si>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</si>
  <si>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</si>
  <si>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</si>
  <si>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</si>
  <si>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</si>
  <si>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</si>
  <si>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</si>
  <si>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</si>
  <si>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</si>
  <si>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</si>
  <si>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</si>
  <si>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</si>
  <si>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</si>
  <si>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</si>
  <si>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</si>
  <si>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</si>
  <si>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</si>
  <si>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</si>
  <si>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</si>
  <si>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</si>
  <si>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</si>
  <si>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</si>
  <si>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</si>
  <si>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</si>
  <si>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</si>
  <si>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</si>
  <si>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</si>
  <si>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</si>
  <si>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</si>
  <si>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</si>
  <si>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</si>
  <si>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</si>
  <si>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</si>
  <si>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</si>
  <si>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</si>
  <si>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</si>
  <si>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</si>
  <si>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</si>
  <si>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</si>
  <si>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</si>
  <si>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</si>
  <si>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</si>
  <si>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</si>
  <si>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</si>
  <si>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</si>
  <si>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</si>
  <si>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</si>
  <si>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</si>
  <si>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</si>
  <si>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</si>
  <si>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</si>
  <si>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</si>
  <si>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</si>
  <si>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</si>
  <si>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</si>
  <si>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</si>
  <si>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</si>
  <si>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</si>
  <si>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</si>
  <si>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</si>
  <si>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</si>
  <si>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</si>
  <si>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</si>
  <si>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</si>
  <si>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</si>
  <si>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</si>
  <si>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</si>
  <si>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</si>
  <si>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</si>
  <si>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</si>
  <si>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</si>
  <si>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</si>
  <si>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</si>
  <si>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</si>
  <si>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</si>
  <si>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</si>
  <si>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</si>
  <si>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</si>
  <si>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</si>
  <si>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</si>
  <si>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</si>
  <si>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</si>
  <si>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</si>
  <si>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</si>
  <si>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</si>
  <si>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</si>
  <si>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</si>
  <si>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</si>
  <si>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</si>
  <si>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</si>
  <si>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</si>
  <si>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</si>
  <si>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</si>
  <si>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</si>
  <si>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</si>
  <si>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</si>
  <si>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</si>
  <si>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</si>
  <si>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</si>
  <si>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</si>
  <si>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</si>
  <si>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</si>
  <si>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</si>
  <si>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</si>
  <si>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</si>
  <si>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</si>
  <si>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</si>
  <si>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</si>
  <si>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</si>
  <si>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</si>
  <si>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</si>
  <si>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</si>
  <si>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</si>
  <si>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</si>
  <si>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</si>
  <si>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</si>
  <si>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</si>
  <si>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</si>
  <si>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</si>
  <si>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</si>
  <si>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</si>
  <si>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</si>
  <si>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</si>
  <si>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</si>
  <si>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</si>
  <si>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</si>
  <si>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</si>
  <si>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</si>
  <si>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</si>
  <si>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</si>
  <si>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</si>
  <si>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</si>
  <si>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</si>
  <si>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</si>
  <si>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</si>
  <si>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</si>
  <si>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</si>
  <si>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</si>
  <si>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</si>
  <si>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</si>
  <si>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</si>
  <si>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</si>
  <si>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</si>
  <si>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</si>
  <si>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</si>
  <si>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</si>
  <si>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</si>
  <si>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</si>
  <si>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</si>
  <si>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</si>
  <si>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</si>
  <si>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</si>
  <si>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</si>
  <si>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</si>
  <si>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</si>
  <si>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</si>
  <si>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</si>
  <si>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</si>
  <si>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</si>
  <si>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</si>
  <si>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</si>
  <si>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</si>
  <si>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</si>
  <si>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</si>
  <si>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</si>
  <si>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</si>
  <si>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</si>
  <si>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</si>
  <si>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</si>
  <si>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</si>
  <si>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</si>
  <si>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</si>
  <si>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</si>
  <si>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</si>
  <si>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</si>
  <si>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</si>
  <si>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</si>
  <si>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</si>
  <si>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</si>
  <si>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</si>
  <si>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</si>
  <si>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</si>
  <si>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</si>
  <si>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</si>
  <si>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</si>
  <si>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</si>
  <si>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</si>
  <si>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</si>
  <si>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</si>
  <si>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</si>
  <si>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</si>
  <si>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</si>
  <si>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</si>
  <si>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</si>
  <si>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</si>
  <si>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</si>
  <si>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</si>
  <si>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</si>
  <si>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</si>
  <si>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</si>
  <si>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</si>
  <si>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</si>
  <si>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</si>
  <si>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</si>
  <si>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</si>
  <si>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</si>
  <si>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</si>
  <si>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</si>
  <si>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</si>
  <si>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</si>
  <si>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</si>
  <si>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</si>
  <si>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</si>
  <si>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</si>
  <si>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</si>
  <si>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</si>
  <si>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</si>
  <si>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</si>
  <si>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</si>
  <si>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</si>
  <si>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</si>
  <si>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</si>
  <si>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</si>
  <si>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</si>
  <si>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</si>
  <si>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</si>
  <si>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</si>
  <si>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</si>
  <si>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</si>
  <si>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</si>
  <si>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</si>
  <si>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</si>
  <si>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</si>
  <si>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</si>
  <si>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</si>
  <si>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</si>
  <si>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</si>
  <si>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</si>
  <si>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</si>
  <si>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</si>
  <si>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</si>
  <si>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</si>
  <si>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</si>
  <si>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</si>
  <si>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</si>
  <si>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</si>
  <si>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</si>
  <si>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</si>
  <si>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</si>
  <si>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</si>
  <si>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</si>
  <si>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</si>
  <si>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</si>
  <si>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</si>
  <si>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</si>
  <si>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</si>
  <si>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</si>
  <si>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</si>
  <si>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</si>
  <si>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</si>
  <si>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</si>
  <si>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</si>
  <si>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</si>
  <si>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</si>
  <si>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</si>
  <si>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</si>
  <si>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</si>
  <si>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</si>
  <si>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</si>
  <si>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</si>
  <si>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</si>
  <si>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</si>
  <si>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</si>
  <si>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</si>
  <si>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</si>
  <si>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</si>
  <si>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</si>
  <si>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</si>
  <si>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</si>
  <si>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</si>
  <si>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</si>
  <si>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</si>
  <si>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</si>
  <si>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</si>
  <si>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</si>
  <si>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</si>
  <si>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</si>
  <si>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</si>
  <si>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</si>
  <si>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</si>
  <si>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</si>
  <si>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</si>
  <si>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</si>
  <si>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</si>
  <si>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</si>
  <si>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</si>
  <si>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</si>
  <si>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</si>
  <si>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</si>
  <si>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</si>
  <si>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</si>
  <si>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</si>
  <si>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</si>
  <si>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</si>
  <si>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</si>
  <si>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</si>
  <si>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</si>
  <si>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</si>
  <si>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</si>
  <si>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</si>
  <si>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</si>
  <si>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</si>
  <si>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</si>
  <si>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</si>
  <si>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</si>
  <si>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</si>
  <si>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</si>
  <si>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</si>
  <si>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</si>
  <si>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</si>
  <si>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</si>
  <si>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</si>
  <si>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</si>
  <si>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</si>
  <si>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</si>
  <si>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</si>
  <si>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</si>
  <si>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</si>
  <si>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</si>
  <si>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</si>
  <si>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</si>
  <si>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</si>
  <si>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</si>
  <si>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</si>
  <si>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</si>
  <si>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</si>
  <si>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</si>
  <si>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</si>
  <si>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</si>
  <si>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</si>
  <si>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</si>
  <si>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</si>
  <si>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</si>
  <si>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</si>
  <si>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</si>
  <si>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</si>
  <si>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</si>
  <si>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</si>
  <si>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</si>
  <si>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</si>
  <si>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</si>
  <si>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</si>
  <si>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</si>
  <si>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</si>
  <si>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</si>
  <si>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</si>
  <si>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</si>
  <si>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</si>
  <si>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</si>
  <si>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</si>
  <si>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</si>
  <si>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</si>
  <si>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</si>
  <si>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</si>
  <si>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</si>
  <si>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</si>
  <si>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</si>
  <si>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</si>
  <si>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</si>
  <si>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</si>
  <si>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</si>
  <si>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</si>
  <si>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</si>
  <si>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</si>
  <si>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</si>
  <si>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</si>
  <si>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</si>
  <si>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</si>
  <si>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</si>
  <si>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</si>
  <si>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</si>
  <si>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</si>
  <si>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</si>
  <si>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</si>
  <si>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</si>
  <si>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</si>
  <si>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</si>
  <si>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</si>
  <si>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</si>
  <si>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</si>
  <si>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</si>
  <si>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</si>
  <si>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</si>
  <si>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</si>
  <si>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</si>
  <si>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</si>
  <si>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</si>
  <si>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</si>
  <si>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</si>
  <si>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</si>
  <si>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</si>
  <si>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</si>
  <si>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</si>
  <si>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</si>
  <si>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</si>
  <si>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</si>
  <si>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</si>
  <si>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</si>
  <si>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</si>
  <si>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</si>
  <si>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</si>
  <si>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</si>
  <si>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</si>
  <si>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</si>
  <si>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</si>
  <si>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</si>
  <si>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</si>
  <si>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</si>
  <si>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</si>
  <si>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</si>
  <si>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</si>
  <si>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</si>
  <si>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</si>
  <si>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</si>
  <si>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</si>
  <si>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</si>
  <si>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</si>
  <si>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</si>
  <si>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</si>
  <si>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</si>
  <si>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</si>
  <si>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</si>
  <si>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</si>
  <si>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</si>
  <si>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</si>
  <si>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</si>
  <si>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</si>
  <si>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</si>
  <si>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</si>
  <si>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</si>
  <si>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</si>
  <si>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</si>
  <si>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</si>
  <si>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</si>
  <si>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</si>
  <si>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</si>
  <si>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</si>
  <si>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</si>
  <si>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</si>
  <si>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</si>
  <si>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</si>
  <si>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</si>
  <si>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</si>
  <si>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</si>
  <si>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</si>
  <si>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</si>
  <si>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</si>
  <si>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</si>
  <si>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</si>
  <si>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</si>
  <si>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</si>
  <si>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</si>
  <si>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</si>
  <si>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</si>
  <si>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</si>
  <si>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</si>
  <si>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</si>
  <si>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</si>
  <si>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</si>
  <si>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</si>
  <si>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</si>
  <si>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</si>
  <si>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</si>
  <si>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</si>
  <si>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</si>
  <si>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</si>
  <si>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</si>
  <si>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</si>
  <si>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</si>
  <si>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</si>
  <si>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</si>
  <si>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</si>
  <si>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</si>
  <si>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</si>
  <si>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</si>
  <si>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</si>
  <si>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</si>
  <si>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</si>
  <si>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</si>
  <si>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</si>
  <si>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</si>
  <si>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</si>
  <si>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</si>
  <si>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</si>
  <si>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</si>
  <si>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</si>
  <si>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</si>
  <si>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</si>
  <si>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</si>
  <si>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</si>
  <si>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</si>
  <si>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</si>
  <si>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</si>
  <si>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</si>
  <si>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</si>
  <si>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</si>
  <si>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</si>
  <si>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</si>
  <si>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</si>
  <si>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</si>
  <si>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</si>
  <si>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</si>
  <si>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</si>
  <si>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</si>
  <si>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</si>
  <si>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</si>
  <si>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</si>
  <si>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</si>
  <si>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</si>
  <si>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</si>
  <si>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</si>
  <si>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</si>
  <si>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</si>
  <si>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</si>
  <si>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</si>
  <si>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</si>
  <si>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</si>
  <si>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</si>
  <si>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</si>
  <si>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</si>
  <si>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</si>
  <si>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</si>
  <si>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</si>
  <si>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</si>
  <si>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</si>
  <si>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</si>
  <si>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</si>
  <si>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</si>
  <si>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</si>
  <si>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</si>
  <si>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</si>
  <si>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</si>
  <si>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</si>
  <si>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</si>
  <si>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</si>
  <si>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</si>
  <si>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</si>
  <si>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</si>
  <si>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</si>
  <si>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</si>
  <si>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</si>
  <si>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</si>
  <si>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</si>
  <si>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</si>
  <si>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</si>
  <si>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</si>
  <si>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</si>
  <si>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</si>
  <si>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</si>
  <si>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</si>
  <si>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</si>
  <si>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</si>
  <si>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</si>
  <si>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</si>
  <si>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</si>
  <si>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</si>
  <si>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</si>
  <si>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</si>
  <si>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</si>
  <si>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</si>
  <si>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</si>
  <si>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</si>
  <si>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</si>
  <si>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</si>
  <si>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</si>
  <si>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</si>
  <si>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</si>
  <si>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</si>
  <si>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</si>
  <si>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</si>
  <si>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</si>
  <si>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</si>
  <si>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</si>
  <si>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</si>
  <si>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</si>
  <si>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</si>
  <si>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</si>
  <si>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</si>
  <si>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</si>
  <si>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</si>
  <si>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</si>
  <si>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</si>
  <si>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</si>
  <si>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</si>
  <si>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</si>
  <si>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</si>
  <si>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</si>
  <si>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</si>
  <si>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</si>
  <si>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</si>
  <si>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</si>
  <si>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</si>
  <si>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</si>
  <si>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</si>
  <si>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</si>
  <si>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</si>
  <si>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</si>
  <si>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</si>
  <si>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</si>
  <si>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</si>
  <si>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</si>
  <si>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</si>
  <si>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</si>
  <si>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</si>
  <si>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</si>
  <si>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</si>
  <si>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</si>
  <si>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</si>
  <si>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</si>
  <si>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</si>
  <si>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</si>
  <si>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</si>
  <si>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</si>
  <si>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</si>
  <si>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</si>
  <si>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</si>
  <si>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</si>
  <si>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</si>
  <si>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</si>
  <si>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</si>
  <si>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</si>
  <si>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</si>
  <si>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</si>
  <si>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</si>
  <si>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</si>
  <si>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</si>
  <si>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</si>
  <si>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</si>
  <si>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</si>
  <si>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</si>
  <si>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</si>
  <si>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</si>
  <si>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</si>
  <si>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</si>
  <si>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</si>
  <si>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</si>
  <si>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</si>
  <si>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</si>
  <si>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</si>
  <si>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</si>
  <si>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</si>
  <si>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</si>
  <si>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</si>
  <si>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</si>
  <si>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</si>
  <si>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</si>
  <si>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</si>
  <si>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</si>
  <si>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</si>
  <si>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</si>
  <si>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</si>
  <si>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</si>
  <si>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</si>
  <si>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</si>
  <si>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</si>
  <si>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</si>
  <si>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</si>
  <si>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</si>
  <si>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</si>
  <si>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</si>
  <si>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</si>
  <si>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</si>
  <si>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</si>
  <si>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</si>
  <si>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</si>
  <si>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</si>
  <si>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</si>
  <si>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</si>
  <si>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</si>
  <si>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</si>
  <si>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</si>
  <si>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</si>
  <si>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</si>
  <si>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</si>
  <si>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</si>
  <si>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</si>
  <si>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</si>
  <si>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</si>
  <si>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</si>
  <si>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</si>
  <si>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</si>
  <si>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</si>
  <si>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</si>
  <si>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</si>
  <si>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</si>
  <si>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</si>
  <si>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</si>
  <si>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</si>
  <si>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</si>
  <si>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</si>
  <si>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</si>
  <si>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</si>
  <si>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</si>
  <si>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</si>
  <si>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</si>
  <si>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</si>
  <si>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</si>
  <si>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</si>
  <si>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</si>
  <si>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</si>
  <si>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</si>
  <si>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</si>
  <si>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</si>
  <si>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</si>
  <si>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</si>
  <si>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</si>
  <si>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</si>
  <si>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</si>
  <si>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</si>
  <si>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</si>
  <si>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</si>
  <si>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</si>
  <si>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</si>
  <si>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</si>
  <si>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</si>
  <si>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</si>
  <si>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</si>
  <si>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</si>
  <si>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</si>
  <si>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</si>
  <si>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</si>
  <si>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</si>
  <si>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</si>
  <si>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</si>
  <si>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</si>
  <si>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</si>
  <si>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</si>
  <si>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</si>
  <si>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</si>
  <si>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</si>
  <si>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</si>
  <si>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</si>
  <si>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</si>
  <si>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</si>
  <si>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</si>
  <si>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</si>
  <si>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</si>
  <si>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</si>
  <si>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</si>
  <si>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</si>
  <si>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</si>
  <si>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</si>
  <si>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</si>
  <si>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</si>
  <si>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</si>
  <si>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</si>
  <si>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</si>
  <si>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</si>
  <si>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</si>
  <si>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</si>
  <si>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</si>
  <si>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</si>
  <si>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</si>
  <si>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</si>
  <si>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</si>
  <si>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</si>
  <si>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</si>
  <si>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</si>
  <si>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</si>
  <si>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</si>
  <si>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</si>
  <si>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</si>
  <si>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</si>
  <si>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</si>
  <si>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</si>
  <si>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</si>
  <si>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</si>
  <si>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</si>
  <si>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</si>
  <si>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</si>
  <si>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</si>
  <si>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</si>
  <si>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</si>
  <si>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</si>
  <si>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</si>
  <si>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</si>
  <si>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</si>
  <si>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</si>
  <si>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</si>
  <si>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</si>
  <si>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</si>
  <si>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</si>
  <si>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</si>
  <si>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</si>
  <si>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</si>
  <si>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</si>
  <si>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</si>
  <si>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</si>
  <si>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</si>
  <si>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</si>
  <si>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</si>
  <si>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</si>
  <si>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</si>
  <si>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</si>
  <si>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</si>
  <si>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</si>
  <si>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</si>
  <si>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</si>
  <si>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</si>
  <si>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</si>
  <si>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</si>
  <si>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</si>
  <si>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</si>
  <si>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</si>
  <si>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</si>
  <si>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Alterado programação para km113+000 ao km114+000 entre ZCD2 / Em intervalo das 10h08 até 12h08</t>
  </si>
  <si>
    <t>Alterado programação para km134+800 / TP pronto 08h20 / Aguardando oportunidade de faixa</t>
  </si>
  <si>
    <t>MC1 07h54 / Sem oportunidade de faixa</t>
  </si>
  <si>
    <t xml:space="preserve">Cancelado / Priorizado equipe para  E42 / </t>
  </si>
  <si>
    <t xml:space="preserve">Previsão de MC1 11h00 / </t>
  </si>
  <si>
    <t>ZYU-1</t>
  </si>
  <si>
    <t xml:space="preserve">Alterado a programação para km 202+415 ao km 202+800 via 1. TP pronto 07h31 / </t>
  </si>
  <si>
    <t xml:space="preserve">TP pronto 09h16 / </t>
  </si>
  <si>
    <t xml:space="preserve">Alterado programação para descarga no km 205+000/ MC1 08h24 / Autorizado entrada na via 08h56 / </t>
  </si>
  <si>
    <t xml:space="preserve">MC1 09h10 / </t>
  </si>
  <si>
    <t>2 (Escala) -Obs: Necessário 2 maquinista da escala para realizar deslocamento de ZKW até ZCP-1;</t>
  </si>
  <si>
    <t xml:space="preserve">Cancelado / 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</si>
  <si>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</si>
  <si>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</si>
  <si>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</si>
  <si>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MC1 08h14 / Em intervalo</t>
  </si>
  <si>
    <t>Cancelado intervalo / devido anomalia dos vazios.</t>
  </si>
  <si>
    <t xml:space="preserve">TP pronto 10h46 / </t>
  </si>
  <si>
    <t>TP pronto 09h22 / Em intervalo as 09h25 até 11h25.</t>
  </si>
  <si>
    <t xml:space="preserve">MC1 0811 /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</si>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</sst>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Q5" activePane="topRight" state="frozen"/>
      <selection pane="topRight" activeCell="BB146" sqref="BB14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1" t="s">
        <v>950</v>
      </c>
      <c r="C1" s="182"/>
      <c r="D1" s="182"/>
      <c r="E1" s="3"/>
      <c r="F1" s="181" t="s">
        <v>951</v>
      </c>
      <c r="G1" s="182"/>
      <c r="H1" s="183"/>
      <c r="I1" s="182"/>
      <c r="J1" s="182"/>
      <c r="K1" s="182"/>
      <c r="L1" s="182"/>
      <c r="M1" s="182"/>
      <c r="N1" s="182"/>
      <c r="O1" s="182"/>
      <c r="P1" s="182"/>
      <c r="Q1" s="182"/>
      <c r="R1" s="182"/>
      <c r="S1" s="182"/>
      <c r="T1" s="182"/>
      <c r="U1" s="182"/>
      <c r="V1" s="182"/>
      <c r="W1" s="182"/>
      <c r="X1" s="182"/>
      <c r="Y1" s="182"/>
      <c r="Z1" s="182"/>
      <c r="AA1" s="182"/>
      <c r="AB1" s="182"/>
      <c r="AC1" s="182"/>
      <c r="AD1" s="182"/>
      <c r="AE1" s="182"/>
      <c r="AF1" s="182"/>
      <c r="AG1" s="184"/>
      <c r="AH1" s="5"/>
      <c r="AI1" s="191" t="s">
        <v>952</v>
      </c>
      <c r="AJ1" s="192"/>
      <c r="AK1" s="192"/>
      <c r="AL1" s="192"/>
      <c r="AM1" s="193"/>
      <c r="AN1" s="194"/>
      <c r="AO1" s="192"/>
      <c r="AP1" s="192"/>
      <c r="AQ1" s="192"/>
      <c r="AR1" s="192"/>
      <c r="AS1" s="192"/>
      <c r="AT1" s="192"/>
      <c r="AU1" s="192"/>
      <c r="AV1" s="192"/>
      <c r="AW1" s="192"/>
      <c r="AX1" s="192"/>
      <c r="AY1" s="192"/>
      <c r="AZ1" s="192"/>
      <c r="BA1" s="192"/>
      <c r="BB1" s="192"/>
      <c r="BC1" s="192"/>
      <c r="BD1" s="192"/>
      <c r="BE1" s="192"/>
      <c r="BF1" s="195"/>
      <c r="BG1" s="5"/>
      <c r="BH1" s="196" t="s">
        <v>953</v>
      </c>
      <c r="BI1" s="197"/>
      <c r="BJ1" s="197"/>
      <c r="BK1" s="198"/>
      <c r="BL1" s="5"/>
      <c r="BM1" s="188" t="s">
        <v>954</v>
      </c>
      <c r="BN1" s="189"/>
      <c r="BO1" s="189"/>
      <c r="BP1" s="189"/>
      <c r="BQ1" s="189"/>
      <c r="BR1" s="189"/>
      <c r="BS1" s="190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1" t="s">
        <v>955</v>
      </c>
      <c r="AJ2" s="192"/>
      <c r="AK2" s="192"/>
      <c r="AL2" s="192"/>
      <c r="AM2" s="193"/>
      <c r="AN2" s="194"/>
      <c r="AO2" s="192"/>
      <c r="AP2" s="192"/>
      <c r="AQ2" s="195"/>
      <c r="AR2" s="6"/>
      <c r="AS2" s="191" t="s">
        <v>958</v>
      </c>
      <c r="AT2" s="192"/>
      <c r="AU2" s="192"/>
      <c r="AV2" s="192"/>
      <c r="AW2" s="192"/>
      <c r="AX2" s="192"/>
      <c r="AY2" s="195"/>
      <c r="AZ2" s="6"/>
      <c r="BA2" s="185" t="s">
        <v>959</v>
      </c>
      <c r="BB2" s="187"/>
      <c r="BC2" s="191" t="s">
        <v>956</v>
      </c>
      <c r="BD2" s="192"/>
      <c r="BE2" s="192"/>
      <c r="BF2" s="195"/>
      <c r="BG2" s="5"/>
      <c r="BH2" s="199"/>
      <c r="BI2" s="200"/>
      <c r="BJ2" s="200"/>
      <c r="BK2" s="201"/>
      <c r="BL2" s="5"/>
      <c r="BM2" s="202"/>
      <c r="BN2" s="203"/>
      <c r="BO2" s="203"/>
      <c r="BP2" s="203"/>
      <c r="BQ2" s="203"/>
      <c r="BR2" s="203"/>
      <c r="BS2" s="204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5" t="s">
        <v>960</v>
      </c>
      <c r="AJ3" s="187"/>
      <c r="AK3" s="185" t="s">
        <v>961</v>
      </c>
      <c r="AL3" s="186"/>
      <c r="AM3" s="209"/>
      <c r="AN3" s="210"/>
      <c r="AO3" s="186"/>
      <c r="AP3" s="186"/>
      <c r="AQ3" s="187"/>
      <c r="AR3" s="63"/>
      <c r="AS3" s="207" t="s">
        <v>967</v>
      </c>
      <c r="AT3" s="208"/>
      <c r="AU3" s="207" t="s">
        <v>968</v>
      </c>
      <c r="AV3" s="208"/>
      <c r="AW3" s="207" t="s">
        <v>969</v>
      </c>
      <c r="AX3" s="208"/>
      <c r="AY3" s="63" t="s">
        <v>970</v>
      </c>
      <c r="AZ3" s="63"/>
      <c r="BA3" s="205"/>
      <c r="BB3" s="206"/>
      <c r="BC3" s="185" t="s">
        <v>963</v>
      </c>
      <c r="BD3" s="186"/>
      <c r="BE3" s="186"/>
      <c r="BF3" s="187"/>
      <c r="BG3" s="62"/>
      <c r="BH3" s="199"/>
      <c r="BI3" s="200"/>
      <c r="BJ3" s="200"/>
      <c r="BK3" s="201"/>
      <c r="BL3" s="62"/>
      <c r="BM3" s="188" t="s">
        <v>971</v>
      </c>
      <c r="BN3" s="189"/>
      <c r="BO3" s="189"/>
      <c r="BP3" s="190"/>
      <c r="BQ3" s="188" t="s">
        <v>742</v>
      </c>
      <c r="BR3" s="189"/>
      <c r="BS3" s="190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0.79166666666666663</v>
      </c>
      <c r="AU111" s="136"/>
      <c r="AV111" s="136"/>
      <c r="AW111" s="14"/>
      <c r="AX111" s="14"/>
      <c r="AY111" s="164">
        <f t="shared" si="8"/>
        <v>8.3333333333333259E-2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 e Intervalo</v>
      </c>
      <c r="BR111" s="19">
        <f t="shared" si="11"/>
        <v>0.99999999999999911</v>
      </c>
      <c r="BS111" s="19">
        <f t="shared" si="12"/>
        <v>0.86</v>
      </c>
      <c r="BT111" s="8" t="str">
        <f t="shared" si="13"/>
        <v>MecanizaçãoOperação</v>
      </c>
    </row>
    <row r="112" spans="1:72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0.125</v>
      </c>
      <c r="Q132" s="105">
        <v>312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1118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EXPANSÃO - ALÍVIO DE TENSÃO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/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1</v>
      </c>
      <c r="BI132" s="17"/>
      <c r="BJ132" s="17" t="s">
        <v>1231</v>
      </c>
      <c r="BK132" s="18"/>
      <c r="BL132" s="16"/>
      <c r="BM132" s="130"/>
      <c r="BN132" s="130"/>
      <c r="BO132" s="130"/>
      <c r="BP132" s="18"/>
      <c r="BQ132" s="12" t="str">
        <f t="shared" si="10"/>
        <v>Produção e Intervalo</v>
      </c>
      <c r="BR132" s="19">
        <f t="shared" si="11"/>
        <v>0.66666666666666652</v>
      </c>
      <c r="BS132" s="19">
        <f t="shared" si="12"/>
        <v>0</v>
      </c>
      <c r="BT132" s="8" t="str">
        <f t="shared" si="13"/>
        <v/>
      </c>
    </row>
    <row r="133" spans="1:72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/>
      <c r="AT133" s="108"/>
      <c r="AU133" s="136"/>
      <c r="AV133" s="136"/>
      <c r="AW133" s="14"/>
      <c r="AX133" s="14"/>
      <c r="AY133" s="164">
        <f t="shared" si="8"/>
        <v>0</v>
      </c>
      <c r="AZ133" s="153"/>
      <c r="BA133" s="109"/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/>
      <c r="BI133" s="17"/>
      <c r="BJ133" s="17" t="s">
        <v>1232</v>
      </c>
      <c r="BK133" s="18"/>
      <c r="BL133" s="16"/>
      <c r="BM133" s="130"/>
      <c r="BN133" s="130"/>
      <c r="BO133" s="130"/>
      <c r="BP133" s="18"/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/>
      </c>
    </row>
    <row r="134" spans="1:72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1233</v>
      </c>
      <c r="BK134" s="18" t="s">
        <v>1233</v>
      </c>
      <c r="BL134" s="16"/>
      <c r="BM134" s="130"/>
      <c r="BN134" s="130"/>
      <c r="BO134" s="130"/>
      <c r="BP134" s="18"/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/>
      </c>
    </row>
    <row r="135" spans="1:72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1234</v>
      </c>
      <c r="BK135" s="18"/>
      <c r="BL135" s="16"/>
      <c r="BM135" s="130"/>
      <c r="BN135" s="130"/>
      <c r="BO135" s="130"/>
      <c r="BP135" s="18"/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/>
      </c>
    </row>
    <row r="136" spans="1:72">
      <c r="A136" s="47" t="str">
        <f t="shared" ref="A136:A199" si="15"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130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si="14"/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>
      <c r="A137" s="47" t="str">
        <f t="shared" si="15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131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4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/>
      <c r="AS138" s="108"/>
      <c r="AT138" s="108"/>
      <c r="AU138" s="136"/>
      <c r="AV138" s="136"/>
      <c r="AW138" s="14"/>
      <c r="AX138" s="14"/>
      <c r="AY138" s="164">
        <f t="shared" si="14"/>
        <v>0</v>
      </c>
      <c r="AZ138" s="153"/>
      <c r="BA138" s="109"/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/>
      <c r="BI138" s="17"/>
      <c r="BJ138" s="17" t="s">
        <v>1235</v>
      </c>
      <c r="BK138" s="18"/>
      <c r="BL138" s="16"/>
      <c r="BM138" s="130"/>
      <c r="BN138" s="130"/>
      <c r="BO138" s="130"/>
      <c r="BP138" s="18"/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/>
      </c>
    </row>
    <row r="139" spans="1:72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1236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/>
      <c r="AT139" s="108"/>
      <c r="AU139" s="136"/>
      <c r="AV139" s="136"/>
      <c r="AW139" s="14"/>
      <c r="AX139" s="14"/>
      <c r="AY139" s="164">
        <f t="shared" si="14"/>
        <v>0</v>
      </c>
      <c r="AZ139" s="153"/>
      <c r="BA139" s="109"/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 t="s">
        <v>1237</v>
      </c>
      <c r="BK139" s="18"/>
      <c r="BL139" s="16"/>
      <c r="BM139" s="130"/>
      <c r="BN139" s="130"/>
      <c r="BO139" s="130"/>
      <c r="BP139" s="18"/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/>
      </c>
    </row>
    <row r="140" spans="1:72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/>
      <c r="AT140" s="108"/>
      <c r="AU140" s="136"/>
      <c r="AV140" s="136"/>
      <c r="AW140" s="14"/>
      <c r="AX140" s="14"/>
      <c r="AY140" s="164">
        <f t="shared" si="14"/>
        <v>0</v>
      </c>
      <c r="AZ140" s="153"/>
      <c r="BA140" s="109"/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/>
      <c r="BI140" s="17"/>
      <c r="BJ140" s="17" t="s">
        <v>1238</v>
      </c>
      <c r="BK140" s="18"/>
      <c r="BL140" s="16"/>
      <c r="BM140" s="130"/>
      <c r="BN140" s="130"/>
      <c r="BO140" s="130"/>
      <c r="BP140" s="18"/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/>
      </c>
    </row>
    <row r="141" spans="1:72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/>
      <c r="AS141" s="108"/>
      <c r="AT141" s="108"/>
      <c r="AU141" s="136"/>
      <c r="AV141" s="136"/>
      <c r="AW141" s="14"/>
      <c r="AX141" s="14"/>
      <c r="AY141" s="164">
        <f t="shared" si="14"/>
        <v>0</v>
      </c>
      <c r="AZ141" s="153"/>
      <c r="BA141" s="109"/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/>
      <c r="BI141" s="17"/>
      <c r="BJ141" s="17" t="s">
        <v>1080</v>
      </c>
      <c r="BK141" s="18"/>
      <c r="BL141" s="16"/>
      <c r="BM141" s="130"/>
      <c r="BN141" s="130"/>
      <c r="BO141" s="130"/>
      <c r="BP141" s="18"/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/>
      </c>
    </row>
    <row r="142" spans="1:72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tr">
        <f>IF(BS_CONTROLE[[#This Row],[SB]]=0, "-", BS_CONTROLE[[#This Row],[SB]])</f>
        <v>ZYU1 / ZFY1981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/>
      <c r="AT142" s="108"/>
      <c r="AU142" s="136"/>
      <c r="AV142" s="136"/>
      <c r="AW142" s="14"/>
      <c r="AX142" s="14"/>
      <c r="AY142" s="164">
        <f t="shared" si="14"/>
        <v>0</v>
      </c>
      <c r="AZ142" s="153"/>
      <c r="BA142" s="109"/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/>
      <c r="BI142" s="17"/>
      <c r="BJ142" s="17" t="s">
        <v>1239</v>
      </c>
      <c r="BK142" s="18"/>
      <c r="BL142" s="16"/>
      <c r="BM142" s="130"/>
      <c r="BN142" s="130"/>
      <c r="BO142" s="130"/>
      <c r="BP142" s="18"/>
      <c r="BQ142" s="12" t="str">
        <f t="shared" si="16"/>
        <v>Produção e Intervalo</v>
      </c>
      <c r="BR142" s="19">
        <f t="shared" si="17"/>
        <v>0</v>
      </c>
      <c r="BS142" s="19">
        <f t="shared" si="18"/>
        <v>0</v>
      </c>
      <c r="BT142" s="8" t="str">
        <f t="shared" si="19"/>
        <v/>
      </c>
    </row>
    <row r="143" spans="1:72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/>
      <c r="AS144" s="108"/>
      <c r="AT144" s="108"/>
      <c r="AU144" s="136"/>
      <c r="AV144" s="136"/>
      <c r="AW144" s="14"/>
      <c r="AX144" s="14"/>
      <c r="AY144" s="164">
        <f t="shared" si="14"/>
        <v>0</v>
      </c>
      <c r="AZ144" s="153"/>
      <c r="BA144" s="109"/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/>
      <c r="BI144" s="17"/>
      <c r="BJ144" s="17" t="s">
        <v>1123</v>
      </c>
      <c r="BK144" s="18"/>
      <c r="BL144" s="16"/>
      <c r="BM144" s="130"/>
      <c r="BN144" s="130"/>
      <c r="BO144" s="130"/>
      <c r="BP144" s="18"/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/>
      </c>
    </row>
    <row r="145" spans="1:72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/>
      <c r="AT145" s="108"/>
      <c r="AU145" s="136"/>
      <c r="AV145" s="136"/>
      <c r="AW145" s="14"/>
      <c r="AX145" s="14"/>
      <c r="AY145" s="164">
        <f t="shared" si="14"/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/>
      <c r="BI145" s="17"/>
      <c r="BJ145" s="17" t="s">
        <v>1240</v>
      </c>
      <c r="BK145" s="18"/>
      <c r="BL145" s="16"/>
      <c r="BM145" s="130"/>
      <c r="BN145" s="130"/>
      <c r="BO145" s="130"/>
      <c r="BP145" s="18"/>
      <c r="BQ145" s="12" t="str">
        <f t="shared" si="16"/>
        <v>Produção e Intervalo</v>
      </c>
      <c r="BR145" s="19">
        <f t="shared" si="17"/>
        <v>0</v>
      </c>
      <c r="BS145" s="19">
        <f t="shared" si="18"/>
        <v>0</v>
      </c>
      <c r="BT145" s="8" t="str">
        <f t="shared" si="19"/>
        <v/>
      </c>
    </row>
    <row r="146" spans="1:72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1241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1242</v>
      </c>
      <c r="BK146" s="18"/>
      <c r="BL146" s="16"/>
      <c r="BM146" s="130"/>
      <c r="BN146" s="130"/>
      <c r="BO146" s="130"/>
      <c r="BP146" s="18"/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/>
      </c>
    </row>
    <row r="147" spans="1:72" ht="23.25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1243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1244</v>
      </c>
      <c r="BK147" s="18"/>
      <c r="BL147" s="16"/>
      <c r="BM147" s="130"/>
      <c r="BN147" s="130"/>
      <c r="BO147" s="130"/>
      <c r="BP147" s="18"/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/>
      </c>
    </row>
    <row r="148" spans="1:72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/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1</v>
      </c>
      <c r="BI149" s="17"/>
      <c r="BJ149" s="17" t="s">
        <v>1245</v>
      </c>
      <c r="BK149" s="18"/>
      <c r="BL149" s="16"/>
      <c r="BM149" s="130"/>
      <c r="BN149" s="130"/>
      <c r="BO149" s="130"/>
      <c r="BP149" s="18"/>
      <c r="BQ149" s="12" t="str">
        <f t="shared" si="16"/>
        <v>Produção</v>
      </c>
      <c r="BR149" s="19">
        <f t="shared" si="17"/>
        <v>1.0000000000000002</v>
      </c>
      <c r="BS149" s="19">
        <f t="shared" si="18"/>
        <v>0</v>
      </c>
      <c r="BT149" s="8" t="str">
        <f t="shared" si="19"/>
        <v/>
      </c>
    </row>
    <row r="150" spans="1:72" ht="34.5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/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1</v>
      </c>
      <c r="BI150" s="17"/>
      <c r="BJ150" s="17" t="s">
        <v>1246</v>
      </c>
      <c r="BK150" s="18"/>
      <c r="BL150" s="16"/>
      <c r="BM150" s="130"/>
      <c r="BN150" s="130"/>
      <c r="BO150" s="130"/>
      <c r="BP150" s="18"/>
      <c r="BQ150" s="12" t="str">
        <f t="shared" si="16"/>
        <v>Produção</v>
      </c>
      <c r="BR150" s="19">
        <f t="shared" si="17"/>
        <v>1</v>
      </c>
      <c r="BS150" s="19">
        <f t="shared" si="18"/>
        <v>0</v>
      </c>
      <c r="BT150" s="8" t="str">
        <f t="shared" si="19"/>
        <v/>
      </c>
    </row>
    <row r="151" spans="1:72" ht="23.25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/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1</v>
      </c>
      <c r="BI151" s="17"/>
      <c r="BJ151" s="17" t="s">
        <v>1245</v>
      </c>
      <c r="BK151" s="18"/>
      <c r="BL151" s="16"/>
      <c r="BM151" s="130"/>
      <c r="BN151" s="130"/>
      <c r="BO151" s="130"/>
      <c r="BP151" s="18"/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/>
      </c>
    </row>
    <row r="152" spans="1:72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1247</v>
      </c>
      <c r="BK152" s="18"/>
      <c r="BL152" s="16"/>
      <c r="BM152" s="130"/>
      <c r="BN152" s="130"/>
      <c r="BO152" s="130"/>
      <c r="BP152" s="18"/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/>
      </c>
    </row>
    <row r="153" spans="1:72" ht="28.5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1247</v>
      </c>
      <c r="BK153" s="18"/>
      <c r="BL153" s="16"/>
      <c r="BM153" s="130"/>
      <c r="BN153" s="130"/>
      <c r="BO153" s="130"/>
      <c r="BP153" s="18"/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/>
      </c>
    </row>
    <row r="154" spans="1:72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/>
      <c r="AT154" s="108"/>
      <c r="AU154" s="136"/>
      <c r="AV154" s="136"/>
      <c r="AW154" s="14"/>
      <c r="AX154" s="14"/>
      <c r="AY154" s="164">
        <f t="shared" si="14"/>
        <v>0</v>
      </c>
      <c r="AZ154" s="153"/>
      <c r="BA154" s="109"/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/>
      <c r="BI154" s="17"/>
      <c r="BJ154" s="17" t="s">
        <v>1248</v>
      </c>
      <c r="BK154" s="18"/>
      <c r="BL154" s="16"/>
      <c r="BM154" s="130"/>
      <c r="BN154" s="130"/>
      <c r="BO154" s="130"/>
      <c r="BP154" s="18"/>
      <c r="BQ154" s="12" t="str">
        <f t="shared" si="16"/>
        <v>Produção e Intervalo</v>
      </c>
      <c r="BR154" s="19">
        <f t="shared" si="17"/>
        <v>0</v>
      </c>
      <c r="BS154" s="19">
        <f t="shared" si="18"/>
        <v>0</v>
      </c>
      <c r="BT154" s="8" t="str">
        <f t="shared" si="19"/>
        <v/>
      </c>
    </row>
    <row r="155" spans="1:72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/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1</v>
      </c>
      <c r="BI155" s="17"/>
      <c r="BJ155" s="17" t="s">
        <v>1249</v>
      </c>
      <c r="BK155" s="18"/>
      <c r="BL155" s="16"/>
      <c r="BM155" s="130"/>
      <c r="BN155" s="130"/>
      <c r="BO155" s="130"/>
      <c r="BP155" s="18"/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/>
      </c>
    </row>
    <row r="156" spans="1:72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/>
      <c r="AT156" s="108"/>
      <c r="AU156" s="136"/>
      <c r="AV156" s="136"/>
      <c r="AW156" s="14"/>
      <c r="AX156" s="14"/>
      <c r="AY156" s="164">
        <f t="shared" si="14"/>
        <v>0</v>
      </c>
      <c r="AZ156" s="153"/>
      <c r="BA156" s="109"/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/>
      <c r="BI156" s="17"/>
      <c r="BJ156" s="17" t="s">
        <v>1250</v>
      </c>
      <c r="BK156" s="18"/>
      <c r="BL156" s="16"/>
      <c r="BM156" s="130"/>
      <c r="BN156" s="130"/>
      <c r="BO156" s="130"/>
      <c r="BP156" s="18"/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/>
      </c>
    </row>
    <row r="157" spans="1:72">
      <c r="A157" s="47" t="str">
        <f t="shared" si="15"/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 t="shared" si="14"/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>
      <c r="A158" s="47" t="str">
        <f t="shared" si="15"/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 t="shared" si="14"/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>
      <c r="A159" s="47" t="str">
        <f t="shared" si="15"/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 t="shared" si="14"/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 t="shared" si="14"/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>
      <c r="A163" s="47" t="str">
        <f t="shared" si="15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 t="shared" si="14"/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 t="shared" si="14"/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>
      <c r="A165" s="47" t="str">
        <f t="shared" si="15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4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 t="shared" si="14"/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>
      <c r="A168" s="47" t="str">
        <f t="shared" si="15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4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 t="shared" si="14"/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>
      <c r="A174" s="47" t="str">
        <f t="shared" si="15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 t="shared" si="14"/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4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>
      <c r="A176" s="47" t="str">
        <f t="shared" si="15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4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>
      <c r="A177" s="47" t="str">
        <f t="shared" si="15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4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4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>
      <c r="A180" s="47" t="str">
        <f t="shared" si="15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4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>
      <c r="A181" s="47" t="str">
        <f t="shared" si="15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4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>
      <c r="A182" s="47" t="str">
        <f t="shared" si="15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4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4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>
      <c r="A185" s="47" t="str">
        <f t="shared" si="15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4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4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>
      <c r="A188" s="47" t="str">
        <f t="shared" si="15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4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>
      <c r="A189" s="47" t="str">
        <f t="shared" si="15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4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>
      <c r="A190" s="47" t="str">
        <f t="shared" si="15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4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>
      <c r="A191" s="47" t="str">
        <f t="shared" si="15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4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>
      <c r="A192" s="47" t="str">
        <f t="shared" si="15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4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>
      <c r="A193" s="47" t="str">
        <f t="shared" si="15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4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>
      <c r="A194" s="47" t="str">
        <f t="shared" si="15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4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>
      <c r="A195" s="47" t="str">
        <f t="shared" si="15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4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>
      <c r="A196" s="47" t="str">
        <f t="shared" si="15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4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>
      <c r="A197" s="47" t="str">
        <f t="shared" si="15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4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>
      <c r="A198" s="47" t="str">
        <f t="shared" si="15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4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5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ref="AY199:AY262" si="20"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>
      <c r="A200" s="47" t="str">
        <f t="shared" ref="A200:A263" si="21"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si="20"/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>
      <c r="A201" s="47" t="str">
        <f t="shared" si="21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0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>
      <c r="A202" s="47" t="str">
        <f t="shared" si="21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0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>
      <c r="A203" s="47" t="str">
        <f t="shared" si="21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0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1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0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>
      <c r="A207" s="47" t="str">
        <f t="shared" si="21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0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>
      <c r="A208" s="47" t="str">
        <f t="shared" si="21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0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>
      <c r="A209" s="47" t="str">
        <f t="shared" si="21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0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>
      <c r="A210" s="47" t="str">
        <f t="shared" si="21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0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>
      <c r="A211" s="47" t="str">
        <f t="shared" si="21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0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>
      <c r="A212" s="47" t="str">
        <f t="shared" si="21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0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>
      <c r="A213" s="47" t="str">
        <f t="shared" si="21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0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>
      <c r="A214" s="47" t="str">
        <f t="shared" si="21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0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1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0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>
      <c r="A217" s="47" t="str">
        <f t="shared" si="21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0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>
      <c r="A218" s="47" t="str">
        <f t="shared" si="21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0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>
      <c r="A219" s="47" t="str">
        <f t="shared" si="21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0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>
      <c r="A220" s="47" t="str">
        <f t="shared" si="21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0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0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>
      <c r="A224" s="47" t="str">
        <f t="shared" si="21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0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>
      <c r="A225" s="47" t="str">
        <f t="shared" si="21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0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0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>
      <c r="A227" s="47" t="str">
        <f t="shared" si="21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0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>
      <c r="A228" s="47" t="str">
        <f t="shared" si="21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0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>
      <c r="A229" s="47" t="str">
        <f t="shared" si="21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0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>
      <c r="A230" s="47" t="str">
        <f t="shared" si="21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0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>
      <c r="A231" s="47" t="str">
        <f t="shared" si="21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0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>
      <c r="A232" s="47" t="str">
        <f t="shared" si="21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0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>
      <c r="A233" s="47" t="str">
        <f t="shared" si="21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0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>
      <c r="A234" s="47" t="str">
        <f t="shared" si="21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0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>
      <c r="A235" s="47" t="str">
        <f t="shared" si="21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0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>
      <c r="A236" s="47" t="str">
        <f t="shared" si="21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0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>
      <c r="A237" s="47" t="str">
        <f t="shared" si="21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0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>
      <c r="A238" s="47" t="str">
        <f t="shared" si="21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0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>
      <c r="A239" s="47" t="str">
        <f t="shared" si="21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0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>
      <c r="A240" s="47" t="str">
        <f t="shared" si="21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0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>
      <c r="A241" s="47" t="str">
        <f t="shared" si="21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0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>
      <c r="A242" s="47" t="str">
        <f t="shared" si="21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0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>
      <c r="A243" s="47" t="str">
        <f t="shared" si="21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0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>
      <c r="A244" s="47" t="str">
        <f t="shared" si="21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0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0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>
      <c r="A247" s="47" t="str">
        <f t="shared" si="21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0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>
      <c r="A248" s="47" t="str">
        <f t="shared" si="21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0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0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>
      <c r="A251" s="47" t="str">
        <f t="shared" si="21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0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>
      <c r="A252" s="47" t="str">
        <f t="shared" si="21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0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>
      <c r="A253" s="47" t="str">
        <f t="shared" si="21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0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1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0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>
      <c r="A257" s="47" t="str">
        <f t="shared" si="21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0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>
      <c r="A258" s="47" t="str">
        <f t="shared" si="21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0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1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0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1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0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>
      <c r="A262" s="47" t="str">
        <f t="shared" si="21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0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>
      <c r="A263" s="47" t="str">
        <f t="shared" si="21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6"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>
      <c r="A264" s="47" t="str">
        <f t="shared" ref="A264:A327" si="27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6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29:Z1001">
    <cfRule type="cellIs" dxfId="171" priority="53881" operator="equal">
      <formula>"OPORTUNIDADE"</formula>
    </cfRule>
  </conditionalFormatting>
  <conditionalFormatting sqref="Y6:Z27 Y29:Z1001">
    <cfRule type="cellIs" dxfId="170" priority="11467" operator="equal">
      <formula>"NÃO"</formula>
    </cfRule>
    <cfRule type="cellIs" dxfId="169" priority="11468" operator="equal">
      <formula>"SIM"</formula>
    </cfRule>
  </conditionalFormatting>
  <conditionalFormatting sqref="AZ6:AZ1001">
    <cfRule type="expression" dxfId="168" priority="53923">
      <formula>#REF!=1</formula>
    </cfRule>
  </conditionalFormatting>
  <conditionalFormatting sqref="BE6:BE1001 U6:U1001 AY6:AY1001">
    <cfRule type="cellIs" dxfId="167" priority="53907" operator="equal">
      <formula>"ERRO"</formula>
    </cfRule>
  </conditionalFormatting>
  <conditionalFormatting sqref="BQ6:BQ1001">
    <cfRule type="cellIs" dxfId="166" priority="53902" operator="equal">
      <formula>"Produção e Intervalo"</formula>
    </cfRule>
    <cfRule type="cellIs" dxfId="165" priority="53903" operator="equal">
      <formula>"Aderente"</formula>
    </cfRule>
    <cfRule type="cellIs" dxfId="164" priority="53904" operator="equal">
      <formula>"Intervalo"</formula>
    </cfRule>
    <cfRule type="cellIs" dxfId="163" priority="53905" operator="equal">
      <formula>"Produção"</formula>
    </cfRule>
    <cfRule type="cellIs" dxfId="162" priority="53906" operator="equal">
      <formula>"ERRO"</formula>
    </cfRule>
  </conditionalFormatting>
  <conditionalFormatting sqref="BR6:BS1001">
    <cfRule type="cellIs" dxfId="161" priority="53884" operator="equal">
      <formula>"*"</formula>
    </cfRule>
    <cfRule type="cellIs" dxfId="160" priority="53885" operator="greaterThanOrEqual">
      <formula>1</formula>
    </cfRule>
    <cfRule type="cellIs" dxfId="159" priority="53886" operator="lessThan">
      <formula>1</formula>
    </cfRule>
  </conditionalFormatting>
  <conditionalFormatting sqref="BH6:BH1001">
    <cfRule type="iconSet" priority="60668">
      <iconSet showValue="0">
        <cfvo type="percent" val="0"/>
        <cfvo type="num" val="1"/>
        <cfvo type="num" val="1" gte="0"/>
      </iconSet>
    </cfRule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0" operator="equal">
      <formula>"OPORTUNIDADE"</formula>
    </cfRule>
  </conditionalFormatting>
  <conditionalFormatting sqref="Z28">
    <cfRule type="cellIs" dxfId="157" priority="8" operator="equal">
      <formula>"NÃO"</formula>
    </cfRule>
    <cfRule type="cellIs" dxfId="156" priority="9" operator="equal">
      <formula>"SIM"</formula>
    </cfRule>
  </conditionalFormatting>
  <conditionalFormatting sqref="Y28">
    <cfRule type="cellIs" dxfId="155" priority="7" operator="equal">
      <formula>"OPORTUNIDADE"</formula>
    </cfRule>
  </conditionalFormatting>
  <conditionalFormatting sqref="Y28">
    <cfRule type="cellIs" dxfId="154" priority="5" operator="equal">
      <formula>"NÃO"</formula>
    </cfRule>
    <cfRule type="cellIs" dxfId="153" priority="6" operator="equal">
      <formula>"SIM"</formula>
    </cfRule>
  </conditionalFormatting>
  <conditionalFormatting sqref="BK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1" t="s">
        <v>1251</v>
      </c>
      <c r="C2" s="211"/>
      <c r="D2" s="211"/>
      <c r="E2" s="211"/>
      <c r="F2" s="211"/>
      <c r="G2" s="211"/>
    </row>
    <row r="3" spans="2:7" ht="15" customHeight="1">
      <c r="B3" s="212"/>
      <c r="C3" s="212"/>
      <c r="D3" s="212"/>
      <c r="E3" s="212"/>
      <c r="F3" s="212"/>
      <c r="G3" s="212"/>
    </row>
    <row r="4" spans="2:7">
      <c r="B4" s="160" t="s">
        <v>1252</v>
      </c>
      <c r="C4" s="160" t="s">
        <v>1253</v>
      </c>
      <c r="D4" s="160" t="s">
        <v>1254</v>
      </c>
      <c r="E4" s="160" t="s">
        <v>1255</v>
      </c>
      <c r="F4" s="160" t="s">
        <v>4</v>
      </c>
      <c r="G4" s="160" t="s">
        <v>1256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1257</v>
      </c>
      <c r="C6" s="161">
        <v>407867</v>
      </c>
      <c r="D6" s="161" t="s">
        <v>1258</v>
      </c>
      <c r="E6" s="161" t="s">
        <v>824</v>
      </c>
      <c r="F6" s="161" t="s">
        <v>1259</v>
      </c>
      <c r="G6" s="162"/>
    </row>
    <row r="7" spans="2:7">
      <c r="B7" s="161" t="s">
        <v>1260</v>
      </c>
      <c r="C7" s="161">
        <v>293644</v>
      </c>
      <c r="D7" s="161" t="s">
        <v>1261</v>
      </c>
      <c r="E7" s="161" t="s">
        <v>824</v>
      </c>
      <c r="F7" s="161" t="s">
        <v>1259</v>
      </c>
      <c r="G7" s="162"/>
    </row>
    <row r="8" spans="2:7">
      <c r="B8" s="161" t="s">
        <v>1262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1263</v>
      </c>
      <c r="C9" s="161">
        <v>256790</v>
      </c>
      <c r="D9" s="161" t="s">
        <v>1264</v>
      </c>
      <c r="E9" s="161" t="s">
        <v>825</v>
      </c>
      <c r="F9" s="161" t="s">
        <v>1265</v>
      </c>
      <c r="G9" s="162">
        <v>46357</v>
      </c>
    </row>
    <row r="10" spans="2:7">
      <c r="B10" s="161" t="s">
        <v>1266</v>
      </c>
      <c r="C10" s="161">
        <v>265193</v>
      </c>
      <c r="D10" s="161" t="s">
        <v>1267</v>
      </c>
      <c r="E10" s="161" t="s">
        <v>826</v>
      </c>
      <c r="F10" s="161" t="s">
        <v>54</v>
      </c>
      <c r="G10" s="161" t="s">
        <v>1268</v>
      </c>
    </row>
    <row r="11" spans="2:7">
      <c r="B11" s="161" t="s">
        <v>1269</v>
      </c>
      <c r="C11" s="161">
        <v>293716</v>
      </c>
      <c r="D11" s="161" t="s">
        <v>1270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1271</v>
      </c>
      <c r="C12" s="161">
        <v>257258</v>
      </c>
      <c r="D12" s="161" t="s">
        <v>1272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1273</v>
      </c>
      <c r="C13" s="161">
        <v>371147</v>
      </c>
      <c r="D13" s="161" t="s">
        <v>1274</v>
      </c>
      <c r="E13" s="161" t="s">
        <v>827</v>
      </c>
      <c r="F13" s="161" t="s">
        <v>71</v>
      </c>
      <c r="G13" s="161" t="s">
        <v>1268</v>
      </c>
    </row>
    <row r="14" spans="2:7">
      <c r="B14" s="161" t="s">
        <v>1275</v>
      </c>
      <c r="C14" s="161">
        <v>259230</v>
      </c>
      <c r="D14" s="161" t="s">
        <v>1276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1277</v>
      </c>
      <c r="C15" s="161">
        <v>370705</v>
      </c>
      <c r="D15" s="161"/>
      <c r="E15" s="161" t="s">
        <v>827</v>
      </c>
      <c r="F15" s="161" t="s">
        <v>71</v>
      </c>
      <c r="G15" s="161" t="s">
        <v>1268</v>
      </c>
    </row>
    <row r="16" spans="2:7">
      <c r="B16" s="161" t="s">
        <v>1278</v>
      </c>
      <c r="C16" s="161">
        <v>258542</v>
      </c>
      <c r="D16" s="161" t="s">
        <v>1279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1280</v>
      </c>
      <c r="C17" s="161">
        <v>257050</v>
      </c>
      <c r="D17" s="161" t="s">
        <v>1281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5" sqref="G15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3" t="s">
        <v>1282</v>
      </c>
      <c r="C2" s="213"/>
      <c r="D2" s="213"/>
      <c r="E2" s="213"/>
      <c r="F2" s="213"/>
      <c r="G2" s="213"/>
    </row>
    <row r="3" spans="2:7" ht="19.5" customHeight="1">
      <c r="B3" s="213"/>
      <c r="C3" s="213"/>
      <c r="D3" s="213"/>
      <c r="E3" s="213"/>
      <c r="F3" s="213"/>
      <c r="G3" s="213"/>
    </row>
    <row r="4" spans="2:7" ht="19.5" customHeight="1">
      <c r="B4" s="163" t="s">
        <v>686</v>
      </c>
      <c r="C4" s="163" t="s">
        <v>1283</v>
      </c>
      <c r="D4" s="163" t="s">
        <v>1284</v>
      </c>
      <c r="E4" s="163" t="s">
        <v>1285</v>
      </c>
      <c r="F4" s="160" t="s">
        <v>1286</v>
      </c>
      <c r="G4" s="163" t="s">
        <v>1287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1288</v>
      </c>
      <c r="G6" s="167"/>
    </row>
    <row r="7" spans="2:7" ht="19.5" customHeight="1">
      <c r="B7" s="167" t="s">
        <v>825</v>
      </c>
      <c r="C7" s="167">
        <v>7629</v>
      </c>
      <c r="D7" s="168">
        <v>46055</v>
      </c>
      <c r="E7" s="167">
        <v>9000</v>
      </c>
      <c r="F7" s="169" t="s">
        <v>1289</v>
      </c>
      <c r="G7" s="167" t="s">
        <v>1290</v>
      </c>
    </row>
    <row r="8" spans="2:7" ht="19.5" customHeight="1">
      <c r="B8" s="167" t="s">
        <v>826</v>
      </c>
      <c r="C8" s="167">
        <v>7694</v>
      </c>
      <c r="D8" s="168">
        <v>46042</v>
      </c>
      <c r="E8" s="167">
        <v>10000</v>
      </c>
      <c r="F8" s="169" t="s">
        <v>1288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1288</v>
      </c>
      <c r="G9" s="167"/>
    </row>
    <row r="10" spans="2:7" ht="19.5" customHeight="1">
      <c r="B10" s="167" t="s">
        <v>1291</v>
      </c>
      <c r="C10" s="167">
        <v>9038</v>
      </c>
      <c r="D10" s="168">
        <v>46049</v>
      </c>
      <c r="E10" s="167">
        <v>15098</v>
      </c>
      <c r="F10" s="169" t="s">
        <v>1292</v>
      </c>
      <c r="G10" s="167" t="s">
        <v>1293</v>
      </c>
    </row>
    <row r="11" spans="2:7" ht="19.5" customHeight="1">
      <c r="B11" s="167" t="s">
        <v>744</v>
      </c>
      <c r="C11" s="167" t="s">
        <v>1294</v>
      </c>
      <c r="D11" s="168">
        <v>46056</v>
      </c>
      <c r="E11" s="167">
        <v>9100</v>
      </c>
      <c r="F11" s="169" t="s">
        <v>1295</v>
      </c>
      <c r="G11" s="167" t="s">
        <v>1296</v>
      </c>
    </row>
    <row r="12" spans="2:7" ht="19.5" customHeight="1">
      <c r="B12" s="167" t="s">
        <v>744</v>
      </c>
      <c r="C12" s="167" t="s">
        <v>1297</v>
      </c>
      <c r="D12" s="168">
        <v>46056</v>
      </c>
      <c r="E12" s="167">
        <v>11000</v>
      </c>
      <c r="F12" s="169" t="s">
        <v>1295</v>
      </c>
      <c r="G12" s="167" t="s">
        <v>1298</v>
      </c>
    </row>
    <row r="13" spans="2:7" ht="19.5" customHeight="1">
      <c r="B13" s="167" t="s">
        <v>744</v>
      </c>
      <c r="C13" s="167" t="s">
        <v>1299</v>
      </c>
      <c r="D13" s="168">
        <v>46056</v>
      </c>
      <c r="E13" s="167">
        <v>11000</v>
      </c>
      <c r="F13" s="169" t="s">
        <v>1295</v>
      </c>
      <c r="G13" s="167"/>
    </row>
    <row r="14" spans="2:7" ht="19.5" customHeight="1">
      <c r="B14" s="167" t="s">
        <v>744</v>
      </c>
      <c r="C14" s="167" t="s">
        <v>1300</v>
      </c>
      <c r="D14" s="168">
        <v>46056</v>
      </c>
      <c r="E14" s="167">
        <v>4000</v>
      </c>
      <c r="F14" s="169" t="s">
        <v>1288</v>
      </c>
      <c r="G14" s="167" t="s">
        <v>1301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4" t="s">
        <v>1302</v>
      </c>
      <c r="D5" s="215"/>
      <c r="E5" s="215"/>
      <c r="F5" s="215"/>
      <c r="G5" s="215"/>
      <c r="H5" s="215"/>
      <c r="I5" s="215"/>
      <c r="J5" s="216"/>
      <c r="K5" s="217" t="s">
        <v>1303</v>
      </c>
      <c r="L5" s="218"/>
      <c r="M5" s="218"/>
      <c r="N5" s="218"/>
      <c r="O5" s="219" t="s">
        <v>1304</v>
      </c>
      <c r="P5" s="220"/>
    </row>
    <row r="6" spans="1:16" s="74" customFormat="1" ht="15" customHeight="1">
      <c r="A6" s="66" t="s">
        <v>1305</v>
      </c>
      <c r="B6" s="75" t="s">
        <v>1306</v>
      </c>
      <c r="C6" s="76" t="s">
        <v>992</v>
      </c>
      <c r="D6" s="77" t="s">
        <v>993</v>
      </c>
      <c r="E6" s="76" t="s">
        <v>1307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1308</v>
      </c>
      <c r="M6" s="80" t="s">
        <v>611</v>
      </c>
      <c r="N6" s="81" t="s">
        <v>987</v>
      </c>
      <c r="O6" s="158" t="s">
        <v>1030</v>
      </c>
      <c r="P6" s="133" t="s">
        <v>1309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0.125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1</v>
      </c>
      <c r="P132" s="147" t="str">
        <f>IF($A$2=1,IF(SP_SUL!BJ132="","*",SP_SUL!BJ132),IF(SP_SUL!BK132="","*",SP_SUL!BK132))</f>
        <v>*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 t="str">
        <f>IF(SP_SUL!BH133="","*",SP_SUL!BH133)</f>
        <v>*</v>
      </c>
      <c r="P133" s="147" t="str">
        <f>IF($A$2=1,IF(SP_SUL!BJ133="","*",SP_SUL!BJ133),IF(SP_SUL!BK133="","*",SP_SUL!BK133))</f>
        <v>*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*</v>
      </c>
    </row>
    <row r="136" spans="1:16">
      <c r="A136" s="82" t="str">
        <f>IF(SP_SUL!B136="","*",SP_SUL!B136)</f>
        <v>*</v>
      </c>
      <c r="B136" s="83" t="str">
        <f>IF(SP_SUL!X136="","*",SP_SUL!X136)</f>
        <v>*</v>
      </c>
      <c r="C136" s="83" t="str">
        <f>IF(SP_SUL!S136="","*",SP_SUL!S136)</f>
        <v>-</v>
      </c>
      <c r="D136" s="83" t="str">
        <f>IF(SP_SUL!T136="","*",SP_SUL!T136)</f>
        <v>-</v>
      </c>
      <c r="E136" s="83" t="str">
        <f>IF(SP_SUL!D136="","*",SP_SUL!D136)</f>
        <v>*</v>
      </c>
      <c r="F136" s="83" t="str">
        <f>IF(SP_SUL!H136="","*",SP_SUL!H136)</f>
        <v>*</v>
      </c>
      <c r="G136" s="83" t="str">
        <f>IF(SP_SUL!M136="","*",SP_SUL!M136)</f>
        <v>-</v>
      </c>
      <c r="H136" s="116" t="str">
        <f>IF(SP_SUL!K136="","*",SP_SUL!K136)</f>
        <v>*</v>
      </c>
      <c r="I136" s="113" t="str">
        <f>IF(SP_SUL!O136="","*",SP_SUL!O136)</f>
        <v>*</v>
      </c>
      <c r="J136" s="113" t="str">
        <f>IF(SP_SUL!P136="","*",SP_SUL!P136)</f>
        <v>*</v>
      </c>
      <c r="K136" s="83">
        <f>IF(SP_SUL!AK136="","*",SP_SUL!AK136)</f>
        <v>0</v>
      </c>
      <c r="L136" s="83" t="str">
        <f>IF(SP_SUL!AM136="","*",SP_SUL!AM136)</f>
        <v>-</v>
      </c>
      <c r="M136" s="83">
        <f>IF(SP_SUL!AP136="","*",SP_SUL!AP136)</f>
        <v>0</v>
      </c>
      <c r="N136" s="83" t="str">
        <f>IF(SP_SUL!AM136="","*",SP_SUL!AM136)</f>
        <v>-</v>
      </c>
      <c r="O136" s="110" t="str">
        <f>IF(SP_SUL!BH136="","*",SP_SUL!BH136)</f>
        <v>*</v>
      </c>
      <c r="P136" s="147" t="str">
        <f>IF($A$2=1,IF(SP_SUL!BJ136="","*",SP_SUL!BJ136),IF(SP_SUL!BK136="","*",SP_SUL!BK136))</f>
        <v>*</v>
      </c>
    </row>
    <row r="137" spans="1:16">
      <c r="A137" s="82" t="str">
        <f>IF(SP_SUL!B137="","*",SP_SUL!B137)</f>
        <v>*</v>
      </c>
      <c r="B137" s="83" t="str">
        <f>IF(SP_SUL!X137="","*",SP_SUL!X137)</f>
        <v>*</v>
      </c>
      <c r="C137" s="83" t="str">
        <f>IF(SP_SUL!S137="","*",SP_SUL!S137)</f>
        <v>-</v>
      </c>
      <c r="D137" s="83" t="str">
        <f>IF(SP_SUL!T137="","*",SP_SUL!T137)</f>
        <v>-</v>
      </c>
      <c r="E137" s="83" t="str">
        <f>IF(SP_SUL!D137="","*",SP_SUL!D137)</f>
        <v>*</v>
      </c>
      <c r="F137" s="83" t="str">
        <f>IF(SP_SUL!H137="","*",SP_SUL!H137)</f>
        <v>*</v>
      </c>
      <c r="G137" s="83" t="str">
        <f>IF(SP_SUL!M137="","*",SP_SUL!M137)</f>
        <v>-</v>
      </c>
      <c r="H137" s="116" t="str">
        <f>IF(SP_SUL!K137="","*",SP_SUL!K137)</f>
        <v>*</v>
      </c>
      <c r="I137" s="113" t="str">
        <f>IF(SP_SUL!O137="","*",SP_SUL!O137)</f>
        <v>*</v>
      </c>
      <c r="J137" s="113" t="str">
        <f>IF(SP_SUL!P137="","*",SP_SUL!P137)</f>
        <v>*</v>
      </c>
      <c r="K137" s="83">
        <f>IF(SP_SUL!AK137="","*",SP_SUL!AK137)</f>
        <v>0</v>
      </c>
      <c r="L137" s="83" t="str">
        <f>IF(SP_SUL!AM137="","*",SP_SUL!AM137)</f>
        <v>-</v>
      </c>
      <c r="M137" s="83">
        <f>IF(SP_SUL!AP137="","*",SP_SUL!AP137)</f>
        <v>0</v>
      </c>
      <c r="N137" s="83" t="str">
        <f>IF(SP_SUL!AM137="","*",SP_SUL!AM137)</f>
        <v>-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 t="str">
        <f>IF(SP_SUL!BH138="","*",SP_SUL!BH138)</f>
        <v>*</v>
      </c>
      <c r="P138" s="147" t="str">
        <f>IF($A$2=1,IF(SP_SUL!BJ138="","*",SP_SUL!BJ138),IF(SP_SUL!BK138="","*",SP_SUL!BK138))</f>
        <v>*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 t="str">
        <f>IF(SP_SUL!BH139="","*",SP_SUL!BH139)</f>
        <v>*</v>
      </c>
      <c r="P139" s="147" t="str">
        <f>IF($A$2=1,IF(SP_SUL!BJ139="","*",SP_SUL!BJ139),IF(SP_SUL!BK139="","*",SP_SUL!BK139))</f>
        <v>*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 t="str">
        <f>IF(SP_SUL!BH140="","*",SP_SUL!BH140)</f>
        <v>*</v>
      </c>
      <c r="P140" s="147" t="str">
        <f>IF($A$2=1,IF(SP_SUL!BJ140="","*",SP_SUL!BJ140),IF(SP_SUL!BK140="","*",SP_SUL!BK140))</f>
        <v>*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 t="str">
        <f>IF(SP_SUL!BH141="","*",SP_SUL!BH141)</f>
        <v>*</v>
      </c>
      <c r="P141" s="147" t="str">
        <f>IF($A$2=1,IF(SP_SUL!BJ141="","*",SP_SUL!BJ141),IF(SP_SUL!BK141="","*",SP_SUL!BK141))</f>
        <v>*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 t="str">
        <f>IF(SP_SUL!BH142="","*",SP_SUL!BH142)</f>
        <v>*</v>
      </c>
      <c r="P142" s="147" t="str">
        <f>IF($A$2=1,IF(SP_SUL!BJ142="","*",SP_SUL!BJ142),IF(SP_SUL!BK142="","*",SP_SUL!BK142))</f>
        <v>*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*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1</v>
      </c>
      <c r="P149" s="147" t="str">
        <f>IF($A$2=1,IF(SP_SUL!BJ149="","*",SP_SUL!BJ149),IF(SP_SUL!BK149="","*",SP_SUL!BK149))</f>
        <v>*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1</v>
      </c>
      <c r="P150" s="147" t="str">
        <f>IF($A$2=1,IF(SP_SUL!BJ150="","*",SP_SUL!BJ150),IF(SP_SUL!BK150="","*",SP_SUL!BK150))</f>
        <v>*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1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*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*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1</v>
      </c>
      <c r="P155" s="147" t="str">
        <f>IF($A$2=1,IF(SP_SUL!BJ155="","*",SP_SUL!BJ155),IF(SP_SUL!BK155="","*",SP_SUL!BK155))</f>
        <v>*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I1" workbookViewId="0">
      <selection sqref="A1:T153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1"/>
      <c r="B1" s="222"/>
      <c r="C1" s="22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4" t="s">
        <v>1040</v>
      </c>
      <c r="Q1" s="225"/>
      <c r="R1" s="111"/>
      <c r="S1" s="84"/>
      <c r="T1" s="86"/>
      <c r="U1" s="226" t="s">
        <v>1310</v>
      </c>
      <c r="V1" s="226"/>
      <c r="W1" s="226"/>
    </row>
    <row r="2" spans="1:23" ht="15" customHeight="1">
      <c r="A2" s="87" t="s">
        <v>1311</v>
      </c>
      <c r="B2" s="87" t="s">
        <v>1306</v>
      </c>
      <c r="C2" s="87" t="s">
        <v>411</v>
      </c>
      <c r="D2" s="88" t="s">
        <v>992</v>
      </c>
      <c r="E2" s="88" t="s">
        <v>4</v>
      </c>
      <c r="F2" s="88" t="s">
        <v>1305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1312</v>
      </c>
      <c r="T2" s="91" t="s">
        <v>995</v>
      </c>
      <c r="U2" s="138">
        <f ca="1">TODAY()-1</f>
        <v>46058</v>
      </c>
      <c r="V2" s="138">
        <f ca="1">U2-1</f>
        <v>46057</v>
      </c>
      <c r="W2" s="138">
        <f ca="1">V2-1</f>
        <v>46056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344</v>
      </c>
      <c r="V4" s="137">
        <f ca="1">_xlfn.XLOOKUP(G4&amp;$V$2,BS_CONTROLE[CHAVE],BS_CONTROLE[Quantidade_11],"-")</f>
        <v>0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0</v>
      </c>
      <c r="V5" s="137">
        <f ca="1">_xlfn.XLOOKUP(G5&amp;$V$2,BS_CONTROLE[CHAVE],BS_CONTROLE[Quantidade_11],"-")</f>
        <v>0</v>
      </c>
      <c r="W5" s="137">
        <f ca="1">_xlfn.XLOOKUP(G5&amp;$W$2,BS_CONTROLE[CHAVE],BS_CONTROLE[Quantidade_11],"-")</f>
        <v>511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3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0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>
        <f ca="1">_xlfn.XLOOKUP(G13&amp;$U$2,BS_CONTROLE[CHAVE],BS_CONTROLE[Quantidade_11],"-")</f>
        <v>0</v>
      </c>
      <c r="V13" s="137">
        <f ca="1">_xlfn.XLOOKUP(G13&amp;$V$2,BS_CONTROLE[CHAVE],BS_CONTROLE[Quantidade_11],"-")</f>
        <v>0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>
        <f ca="1">_xlfn.XLOOKUP(G14&amp;$U$2,BS_CONTROLE[CHAVE],BS_CONTROLE[Quantidade_11],"-")</f>
        <v>0</v>
      </c>
      <c r="V14" s="137">
        <f ca="1">_xlfn.XLOOKUP(G14&amp;$V$2,BS_CONTROLE[CHAVE],BS_CONTROLE[Quantidade_11],"-")</f>
        <v>0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344</v>
      </c>
      <c r="V16" s="137">
        <f ca="1">_xlfn.XLOOKUP(G16&amp;$V$2,BS_CONTROLE[CHAVE],BS_CONTROLE[Quantidade_11],"-")</f>
        <v>0</v>
      </c>
      <c r="W16" s="137">
        <f ca="1">_xlfn.XLOOKUP(G16&amp;$W$2,BS_CONTROLE[CHAVE],BS_CONTROLE[Quantidade_11],"-")</f>
        <v>0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3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1</v>
      </c>
      <c r="W25" s="137">
        <f ca="1">_xlfn.XLOOKUP(G25&amp;$W$2,BS_CONTROLE[CHAVE],BS_CONTROLE[Quantidade_11],"-")</f>
        <v>1248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>
        <f ca="1">_xlfn.XLOOKUP(G32&amp;$U$2,BS_CONTROLE[CHAVE],BS_CONTROLE[Quantidade_11],"-")</f>
        <v>864</v>
      </c>
      <c r="V32" s="137" t="str">
        <f ca="1">_xlfn.XLOOKUP(G32&amp;$V$2,BS_CONTROLE[CHAVE],BS_CONTROLE[Quantidade_11],"-")</f>
        <v>-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>
        <f ca="1">_xlfn.XLOOKUP(G36&amp;$U$2,BS_CONTROLE[CHAVE],BS_CONTROLE[Quantidade_11],"-")</f>
        <v>0</v>
      </c>
      <c r="V36" s="137">
        <f ca="1">_xlfn.XLOOKUP(G36&amp;$V$2,BS_CONTROLE[CHAVE],BS_CONTROLE[Quantidade_11],"-")</f>
        <v>0</v>
      </c>
      <c r="W36" s="137">
        <f ca="1">_xlfn.XLOOKUP(G36&amp;$W$2,BS_CONTROLE[CHAVE],BS_CONTROLE[Quantidade_11],"-")</f>
        <v>0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1</v>
      </c>
      <c r="V41" s="137">
        <f ca="1">_xlfn.XLOOKUP(G41&amp;$V$2,BS_CONTROLE[CHAVE],BS_CONTROLE[Quantidade_11],"-")</f>
        <v>0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1</v>
      </c>
      <c r="V45" s="137">
        <f ca="1">_xlfn.XLOOKUP(G45&amp;$V$2,BS_CONTROLE[CHAVE],BS_CONTROLE[Quantidade_11],"-")</f>
        <v>0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0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>
        <f ca="1">_xlfn.XLOOKUP(G48&amp;$U$2,BS_CONTROLE[CHAVE],BS_CONTROLE[Quantidade_11],"-")</f>
        <v>0</v>
      </c>
      <c r="V48" s="137">
        <f ca="1">_xlfn.XLOOKUP(G48&amp;$V$2,BS_CONTROLE[CHAVE],BS_CONTROLE[Quantidade_11],"-")</f>
        <v>0</v>
      </c>
      <c r="W48" s="137">
        <f ca="1">_xlfn.XLOOKUP(G48&amp;$W$2,BS_CONTROLE[CHAVE],BS_CONTROLE[Quantidade_11],"-")</f>
        <v>0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>
        <f ca="1">_xlfn.XLOOKUP(G50&amp;$U$2,BS_CONTROLE[CHAVE],BS_CONTROLE[Quantidade_11],"-")</f>
        <v>344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>
        <f ca="1">_xlfn.XLOOKUP(G52&amp;$U$2,BS_CONTROLE[CHAVE],BS_CONTROLE[Quantidade_11],"-")</f>
        <v>0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>
        <f ca="1">_xlfn.XLOOKUP(G54&amp;$W$2,BS_CONTROLE[CHAVE],BS_CONTROLE[Quantidade_11],"-")</f>
        <v>0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>
        <f ca="1">_xlfn.XLOOKUP(G55&amp;$W$2,BS_CONTROLE[CHAVE],BS_CONTROLE[Quantidade_11],"-")</f>
        <v>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3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>
        <f ca="1">_xlfn.XLOOKUP(G58&amp;$V$2,BS_CONTROLE[CHAVE],BS_CONTROLE[Quantidade_11],"-")</f>
        <v>1</v>
      </c>
      <c r="W58" s="137">
        <f ca="1">_xlfn.XLOOKUP(G58&amp;$W$2,BS_CONTROLE[CHAVE],BS_CONTROLE[Quantidade_11],"-")</f>
        <v>1248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>
        <f ca="1">_xlfn.XLOOKUP(G60&amp;$U$2,BS_CONTROLE[CHAVE],BS_CONTROLE[Quantidade_11],"-")</f>
        <v>1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>
        <f ca="1">_xlfn.XLOOKUP(G63&amp;$U$2,BS_CONTROLE[CHAVE],BS_CONTROLE[Quantidade_11],"-")</f>
        <v>864</v>
      </c>
      <c r="V63" s="137" t="str">
        <f ca="1">_xlfn.XLOOKUP(G63&amp;$V$2,BS_CONTROLE[CHAVE],BS_CONTROLE[Quantidade_11],"-")</f>
        <v>-</v>
      </c>
      <c r="W63" s="137">
        <f ca="1">_xlfn.XLOOKUP(G63&amp;$W$2,BS_CONTROLE[CHAVE],BS_CONTROLE[Quantidade_11],"-")</f>
        <v>0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0</v>
      </c>
      <c r="V67" s="137">
        <f ca="1">_xlfn.XLOOKUP(G67&amp;$V$2,BS_CONTROLE[CHAVE],BS_CONTROLE[Quantidade_11],"-")</f>
        <v>0</v>
      </c>
      <c r="W67" s="137">
        <f ca="1">_xlfn.XLOOKUP(G67&amp;$W$2,BS_CONTROLE[CHAVE],BS_CONTROLE[Quantidade_11],"-")</f>
        <v>511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>
        <f ca="1">_xlfn.XLOOKUP(G69&amp;$V$2,BS_CONTROLE[CHAVE],BS_CONTROLE[Quantidade_11],"-")</f>
        <v>0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0</v>
      </c>
      <c r="V71" s="137">
        <f ca="1">_xlfn.XLOOKUP(G71&amp;$V$2,BS_CONTROLE[CHAVE],BS_CONTROLE[Quantidade_11],"-")</f>
        <v>0</v>
      </c>
      <c r="W71" s="137">
        <f ca="1">_xlfn.XLOOKUP(G71&amp;$W$2,BS_CONTROLE[CHAVE],BS_CONTROLE[Quantidade_11],"-")</f>
        <v>511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>
        <f ca="1">_xlfn.XLOOKUP(G73&amp;$V$2,BS_CONTROLE[CHAVE],BS_CONTROLE[Quantidade_11],"-")</f>
        <v>12</v>
      </c>
      <c r="W73" s="137">
        <f ca="1">_xlfn.XLOOKUP(G73&amp;$W$2,BS_CONTROLE[CHAVE],BS_CONTROLE[Quantidade_11],"-")</f>
        <v>1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1</v>
      </c>
      <c r="V77" s="137">
        <f ca="1">_xlfn.XLOOKUP(G77&amp;$V$2,BS_CONTROLE[CHAVE],BS_CONTROLE[Quantidade_11],"-")</f>
        <v>0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>
        <f ca="1">_xlfn.XLOOKUP(G78&amp;$U$2,BS_CONTROLE[CHAVE],BS_CONTROLE[Quantidade_11],"-")</f>
        <v>0</v>
      </c>
      <c r="V78" s="137">
        <f ca="1">_xlfn.XLOOKUP(G78&amp;$V$2,BS_CONTROLE[CHAVE],BS_CONTROLE[Quantidade_11],"-")</f>
        <v>0</v>
      </c>
      <c r="W78" s="137">
        <f ca="1">_xlfn.XLOOKUP(G78&amp;$W$2,BS_CONTROLE[CHAVE],BS_CONTROLE[Quantidade_11],"-")</f>
        <v>0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>
        <f ca="1">_xlfn.XLOOKUP(G79&amp;$U$2,BS_CONTROLE[CHAVE],BS_CONTROLE[Quantidade_11],"-")</f>
        <v>0</v>
      </c>
      <c r="V79" s="137">
        <f ca="1">_xlfn.XLOOKUP(G79&amp;$V$2,BS_CONTROLE[CHAVE],BS_CONTROLE[Quantidade_11],"-")</f>
        <v>0</v>
      </c>
      <c r="W79" s="137">
        <f ca="1">_xlfn.XLOOKUP(G79&amp;$W$2,BS_CONTROLE[CHAVE],BS_CONTROLE[Quantidade_11],"-")</f>
        <v>0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>
        <f ca="1">_xlfn.XLOOKUP(G82&amp;$U$2,BS_CONTROLE[CHAVE],BS_CONTROLE[Quantidade_11],"-")</f>
        <v>344</v>
      </c>
      <c r="V82" s="137">
        <f ca="1">_xlfn.XLOOKUP(G82&amp;$V$2,BS_CONTROLE[CHAVE],BS_CONTROLE[Quantidade_11],"-")</f>
        <v>0</v>
      </c>
      <c r="W82" s="137">
        <f ca="1">_xlfn.XLOOKUP(G82&amp;$W$2,BS_CONTROLE[CHAVE],BS_CONTROLE[Quantidade_11],"-")</f>
        <v>0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0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3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1</v>
      </c>
      <c r="W89" s="137">
        <f ca="1">_xlfn.XLOOKUP(G89&amp;$W$2,BS_CONTROLE[CHAVE],BS_CONTROLE[Quantidade_11],"-")</f>
        <v>1248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>
        <f ca="1">_xlfn.XLOOKUP(G90&amp;$V$2,BS_CONTROLE[CHAVE],BS_CONTROLE[Quantidade_11],"-")</f>
        <v>12</v>
      </c>
      <c r="W90" s="137">
        <f ca="1">_xlfn.XLOOKUP(G90&amp;$W$2,BS_CONTROLE[CHAVE],BS_CONTROLE[Quantidade_11],"-")</f>
        <v>1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0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>
        <f ca="1">_xlfn.XLOOKUP(G92&amp;$U$2,BS_CONTROLE[CHAVE],BS_CONTROLE[Quantidade_11],"-")</f>
        <v>1</v>
      </c>
      <c r="V92" s="137">
        <f ca="1">_xlfn.XLOOKUP(G92&amp;$V$2,BS_CONTROLE[CHAVE],BS_CONTROLE[Quantidade_11],"-")</f>
        <v>0</v>
      </c>
      <c r="W92" s="137">
        <f ca="1">_xlfn.XLOOKUP(G92&amp;$W$2,BS_CONTROLE[CHAVE],BS_CONTROLE[Quantidade_11],"-")</f>
        <v>0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>
        <f ca="1">_xlfn.XLOOKUP(G95&amp;$U$2,BS_CONTROLE[CHAVE],BS_CONTROLE[Quantidade_11],"-")</f>
        <v>0</v>
      </c>
      <c r="V95" s="137">
        <f ca="1">_xlfn.XLOOKUP(G95&amp;$V$2,BS_CONTROLE[CHAVE],BS_CONTROLE[Quantidade_11],"-")</f>
        <v>0</v>
      </c>
      <c r="W95" s="137">
        <f ca="1">_xlfn.XLOOKUP(G95&amp;$W$2,BS_CONTROLE[CHAVE],BS_CONTROLE[Quantidade_11],"-")</f>
        <v>0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26</v>
      </c>
      <c r="V96" s="137">
        <f ca="1">_xlfn.XLOOKUP(G96&amp;$V$2,BS_CONTROLE[CHAVE],BS_CONTROLE[Quantidade_11],"-")</f>
        <v>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0</v>
      </c>
      <c r="V97" s="137">
        <f ca="1">_xlfn.XLOOKUP(G97&amp;$V$2,BS_CONTROLE[CHAVE],BS_CONTROLE[Quantidade_11],"-")</f>
        <v>0</v>
      </c>
      <c r="W97" s="137">
        <f ca="1">_xlfn.XLOOKUP(G97&amp;$W$2,BS_CONTROLE[CHAVE],BS_CONTROLE[Quantidade_11],"-")</f>
        <v>511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>
        <f ca="1">_xlfn.XLOOKUP(G99&amp;$V$2,BS_CONTROLE[CHAVE],BS_CONTROLE[Quantidade_11],"-")</f>
        <v>0</v>
      </c>
      <c r="W99" s="137">
        <f ca="1">_xlfn.XLOOKUP(G99&amp;$W$2,BS_CONTROLE[CHAVE],BS_CONTROLE[Quantidade_11],"-")</f>
        <v>0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>
        <f ca="1">_xlfn.XLOOKUP(G105&amp;$U$2,BS_CONTROLE[CHAVE],BS_CONTROLE[Quantidade_11],"-")</f>
        <v>0</v>
      </c>
      <c r="V105" s="137">
        <f ca="1">_xlfn.XLOOKUP(G105&amp;$V$2,BS_CONTROLE[CHAVE],BS_CONTROLE[Quantidade_11],"-")</f>
        <v>0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>
        <f ca="1">_xlfn.XLOOKUP(G106&amp;$U$2,BS_CONTROLE[CHAVE],BS_CONTROLE[Quantidade_11],"-")</f>
        <v>0</v>
      </c>
      <c r="V106" s="137">
        <f ca="1">_xlfn.XLOOKUP(G106&amp;$V$2,BS_CONTROLE[CHAVE],BS_CONTROLE[Quantidade_11],"-")</f>
        <v>0</v>
      </c>
      <c r="W106" s="137">
        <f ca="1">_xlfn.XLOOKUP(G106&amp;$W$2,BS_CONTROLE[CHAVE],BS_CONTROLE[Quantidade_11],"-")</f>
        <v>0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>
        <f ca="1">_xlfn.XLOOKUP(G108&amp;$U$2,BS_CONTROLE[CHAVE],BS_CONTROLE[Quantidade_11],"-")</f>
        <v>344</v>
      </c>
      <c r="V108" s="137">
        <f ca="1">_xlfn.XLOOKUP(G108&amp;$V$2,BS_CONTROLE[CHAVE],BS_CONTROLE[Quantidade_11],"-")</f>
        <v>0</v>
      </c>
      <c r="W108" s="137">
        <f ca="1">_xlfn.XLOOKUP(G108&amp;$W$2,BS_CONTROLE[CHAVE],BS_CONTROLE[Quantidade_11],"-")</f>
        <v>0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0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>
        <f ca="1">_xlfn.XLOOKUP(G111&amp;$U$2,BS_CONTROLE[CHAVE],BS_CONTROLE[Quantidade_11],"-")</f>
        <v>0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3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 t="str">
        <f ca="1">_xlfn.XLOOKUP(G115&amp;$U$2,BS_CONTROLE[CHAVE],BS_CONTROLE[Quantidade_11],"-")</f>
        <v>-</v>
      </c>
      <c r="V115" s="137">
        <f ca="1">_xlfn.XLOOKUP(G115&amp;$V$2,BS_CONTROLE[CHAVE],BS_CONTROLE[Quantidade_11],"-")</f>
        <v>1</v>
      </c>
      <c r="W115" s="137">
        <f ca="1">_xlfn.XLOOKUP(G115&amp;$W$2,BS_CONTROLE[CHAVE],BS_CONTROLE[Quantidade_11],"-")</f>
        <v>1248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0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1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>
        <f ca="1">_xlfn.XLOOKUP(G119&amp;$U$2,BS_CONTROLE[CHAVE],BS_CONTROLE[Quantidade_11],"-")</f>
        <v>864</v>
      </c>
      <c r="V119" s="137" t="str">
        <f ca="1">_xlfn.XLOOKUP(G119&amp;$V$2,BS_CONTROLE[CHAVE],BS_CONTROLE[Quantidade_11],"-")</f>
        <v>-</v>
      </c>
      <c r="W119" s="137">
        <f ca="1">_xlfn.XLOOKUP(G119&amp;$W$2,BS_CONTROLE[CHAVE],BS_CONTROLE[Quantidade_11],"-")</f>
        <v>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>
        <f ca="1">_xlfn.XLOOKUP(G120&amp;$U$2,BS_CONTROLE[CHAVE],BS_CONTROLE[Quantidade_11],"-")</f>
        <v>0</v>
      </c>
      <c r="V120" s="137">
        <f ca="1">_xlfn.XLOOKUP(G120&amp;$V$2,BS_CONTROLE[CHAVE],BS_CONTROLE[Quantidade_11],"-")</f>
        <v>0</v>
      </c>
      <c r="W120" s="137">
        <f ca="1">_xlfn.XLOOKUP(G120&amp;$W$2,BS_CONTROLE[CHAVE],BS_CONTROLE[Quantidade_11],"-")</f>
        <v>0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>
        <f ca="1">_xlfn.XLOOKUP(G121&amp;$V$2,BS_CONTROLE[CHAVE],BS_CONTROLE[Quantidade_11],"-")</f>
        <v>0</v>
      </c>
      <c r="W121" s="137">
        <f ca="1">_xlfn.XLOOKUP(G121&amp;$W$2,BS_CONTROLE[CHAVE],BS_CONTROLE[Quantidade_11],"-")</f>
        <v>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26</v>
      </c>
      <c r="V122" s="137">
        <f ca="1">_xlfn.XLOOKUP(G122&amp;$V$2,BS_CONTROLE[CHAVE],BS_CONTROLE[Quantidade_11],"-")</f>
        <v>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511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>
        <f ca="1">_xlfn.XLOOKUP(G124&amp;$U$2,BS_CONTROLE[CHAVE],BS_CONTROLE[Quantidade_11],"-")</f>
        <v>0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0</v>
      </c>
    </row>
    <row r="129" spans="1:23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0.125</v>
      </c>
      <c r="R129" s="145" t="str">
        <f>IF(SP_SUL!Q132="","*",CONCATENATE(SP_SUL!Q132," ",SP_SUL!R132))</f>
        <v>312 M</v>
      </c>
      <c r="S129" s="145" t="str">
        <f>IF(SP_SUL!V132="","*",SP_SUL!V132)</f>
        <v>Elder</v>
      </c>
      <c r="T129" s="145" t="str">
        <f>IF(SP_SUL!W132="","*",SP_SUL!W132)</f>
        <v>Alívio de tensão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0</v>
      </c>
    </row>
    <row r="130" spans="1:23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1</v>
      </c>
      <c r="V130" s="137">
        <f ca="1">_xlfn.XLOOKUP(G130&amp;$V$2,BS_CONTROLE[CHAVE],BS_CONTROLE[Quantidade_11],"-")</f>
        <v>0</v>
      </c>
      <c r="W130" s="137">
        <f ca="1">_xlfn.XLOOKUP(G130&amp;$W$2,BS_CONTROLE[CHAVE],BS_CONTROLE[Quantidade_11],"-")</f>
        <v>0</v>
      </c>
    </row>
    <row r="131" spans="1:23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0</v>
      </c>
    </row>
    <row r="132" spans="1:23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>
        <f ca="1">_xlfn.XLOOKUP(G132&amp;$U$2,BS_CONTROLE[CHAVE],BS_CONTROLE[Quantidade_11],"-")</f>
        <v>0</v>
      </c>
      <c r="V132" s="137">
        <f ca="1">_xlfn.XLOOKUP(G132&amp;$V$2,BS_CONTROLE[CHAVE],BS_CONTROLE[Quantidade_11],"-")</f>
        <v>0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>
        <f ca="1">_xlfn.XLOOKUP(G135&amp;$U$2,BS_CONTROLE[CHAVE],BS_CONTROLE[Quantidade_11],"-")</f>
        <v>344</v>
      </c>
      <c r="V135" s="137">
        <f ca="1">_xlfn.XLOOKUP(G135&amp;$V$2,BS_CONTROLE[CHAVE],BS_CONTROLE[Quantidade_11],"-")</f>
        <v>0</v>
      </c>
      <c r="W135" s="137">
        <f ca="1">_xlfn.XLOOKUP(G135&amp;$W$2,BS_CONTROLE[CHAVE],BS_CONTROLE[Quantidade_11],"-")</f>
        <v>0</v>
      </c>
    </row>
    <row r="136" spans="1:23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0</v>
      </c>
      <c r="V139" s="137">
        <f ca="1">_xlfn.XLOOKUP(G139&amp;$V$2,BS_CONTROLE[CHAVE],BS_CONTROLE[Quantidade_11],"-")</f>
        <v>0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3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 t="str">
        <f ca="1">_xlfn.XLOOKUP(G143&amp;$U$2,BS_CONTROLE[CHAVE],BS_CONTROLE[Quantidade_11],"-")</f>
        <v>-</v>
      </c>
      <c r="V143" s="137">
        <f ca="1">_xlfn.XLOOKUP(G143&amp;$V$2,BS_CONTROLE[CHAVE],BS_CONTROLE[Quantidade_11],"-")</f>
        <v>1</v>
      </c>
      <c r="W143" s="137">
        <f ca="1">_xlfn.XLOOKUP(G143&amp;$W$2,BS_CONTROLE[CHAVE],BS_CONTROLE[Quantidade_11],"-")</f>
        <v>1248</v>
      </c>
    </row>
    <row r="144" spans="1:23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>
        <f ca="1">_xlfn.XLOOKUP(G147&amp;$W$2,BS_CONTROLE[CHAVE],BS_CONTROLE[Quantidade_11],"-")</f>
        <v>1</v>
      </c>
    </row>
    <row r="148" spans="1:23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>
        <f ca="1">_xlfn.XLOOKUP(G148&amp;$W$2,BS_CONTROLE[CHAVE],BS_CONTROLE[Quantidade_11],"-")</f>
        <v>0</v>
      </c>
    </row>
    <row r="149" spans="1:23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>
        <f ca="1">_xlfn.XLOOKUP(G150&amp;$V$2,BS_CONTROLE[CHAVE],BS_CONTROLE[Quantidade_11],"-")</f>
        <v>0</v>
      </c>
      <c r="W150" s="137">
        <f ca="1">_xlfn.XLOOKUP(G150&amp;$W$2,BS_CONTROLE[CHAVE],BS_CONTROLE[Quantidade_11],"-")</f>
        <v>0</v>
      </c>
    </row>
    <row r="151" spans="1:23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>
        <f ca="1">_xlfn.XLOOKUP(G151&amp;$U$2,BS_CONTROLE[CHAVE],BS_CONTROLE[Quantidade_11],"-")</f>
        <v>0</v>
      </c>
      <c r="V151" s="137">
        <f ca="1">_xlfn.XLOOKUP(G151&amp;$V$2,BS_CONTROLE[CHAVE],BS_CONTROLE[Quantidade_11],"-")</f>
        <v>0</v>
      </c>
      <c r="W151" s="137">
        <f ca="1">_xlfn.XLOOKUP(G151&amp;$W$2,BS_CONTROLE[CHAVE],BS_CONTROLE[Quantidade_11],"-")</f>
        <v>0</v>
      </c>
    </row>
    <row r="152" spans="1:23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26</v>
      </c>
      <c r="V152" s="137">
        <f ca="1">_xlfn.XLOOKUP(G152&amp;$V$2,BS_CONTROLE[CHAVE],BS_CONTROLE[Quantidade_11],"-")</f>
        <v>0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0</v>
      </c>
      <c r="V153" s="137">
        <f ca="1">_xlfn.XLOOKUP(G153&amp;$V$2,BS_CONTROLE[CHAVE],BS_CONTROLE[Quantidade_11],"-")</f>
        <v>0</v>
      </c>
      <c r="W153" s="137">
        <f ca="1">_xlfn.XLOOKUP(G153&amp;$W$2,BS_CONTROLE[CHAVE],BS_CONTROLE[Quantidade_11],"-")</f>
        <v>511</v>
      </c>
    </row>
    <row r="154" spans="1:23" hidden="1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6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131" sqref="B131:K14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1313</v>
      </c>
      <c r="C2" s="121" t="s">
        <v>977</v>
      </c>
      <c r="D2" s="76" t="s">
        <v>979</v>
      </c>
      <c r="E2" s="76" t="s">
        <v>1314</v>
      </c>
      <c r="F2" s="99" t="s">
        <v>1315</v>
      </c>
      <c r="G2" s="76" t="s">
        <v>1316</v>
      </c>
      <c r="H2" s="76" t="s">
        <v>1317</v>
      </c>
      <c r="I2" s="76" t="s">
        <v>1318</v>
      </c>
      <c r="J2" s="76" t="s">
        <v>1319</v>
      </c>
      <c r="K2" s="78" t="s">
        <v>1320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 t="str">
        <f>IF(SP_SUL!B136="","*",SP_SUL!B136)</f>
        <v>*</v>
      </c>
      <c r="D132" s="94" t="str">
        <f>IF(SP_SUL!D136="","*",SP_SUL!D136)</f>
        <v>*</v>
      </c>
      <c r="E132" s="94" t="str">
        <f>IF(SP_SUL!H136="","*",SP_SUL!H136)</f>
        <v>*</v>
      </c>
      <c r="F132" s="100" t="str">
        <f>IF(SP_SUL!M136="","*",SP_SUL!M136)</f>
        <v>-</v>
      </c>
      <c r="G132" s="95" t="str">
        <f>IF(SP_SUL!I136="","*",SP_SUL!I136)</f>
        <v>*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 t="str">
        <f>IF(SP_SUL!B137="","*",SP_SUL!B137)</f>
        <v>*</v>
      </c>
      <c r="D133" s="94" t="str">
        <f>IF(SP_SUL!D137="","*",SP_SUL!D137)</f>
        <v>*</v>
      </c>
      <c r="E133" s="94" t="str">
        <f>IF(SP_SUL!H137="","*",SP_SUL!H137)</f>
        <v>*</v>
      </c>
      <c r="F133" s="100" t="str">
        <f>IF(SP_SUL!M137="","*",SP_SUL!M137)</f>
        <v>-</v>
      </c>
      <c r="G133" s="95" t="str">
        <f>IF(SP_SUL!I137="","*",SP_SUL!I137)</f>
        <v>*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 t="str">
        <f>IF(SP_SUL!B157="","*",SP_SUL!B157)</f>
        <v>*</v>
      </c>
      <c r="D153" s="94" t="str">
        <f>IF(SP_SUL!D157="","*",SP_SUL!D157)</f>
        <v>*</v>
      </c>
      <c r="E153" s="94" t="str">
        <f>IF(SP_SUL!H157="","*",SP_SUL!H157)</f>
        <v>*</v>
      </c>
      <c r="F153" s="100" t="str">
        <f>IF(SP_SUL!M157="","*",SP_SUL!M157)</f>
        <v>-</v>
      </c>
      <c r="G153" s="95" t="str">
        <f>IF(SP_SUL!I157="","*",SP_SUL!I157)</f>
        <v>*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 t="str">
        <f>IF(SP_SUL!B158="","*",SP_SUL!B158)</f>
        <v>*</v>
      </c>
      <c r="D154" s="94" t="str">
        <f>IF(SP_SUL!D158="","*",SP_SUL!D158)</f>
        <v>*</v>
      </c>
      <c r="E154" s="94" t="str">
        <f>IF(SP_SUL!H158="","*",SP_SUL!H158)</f>
        <v>*</v>
      </c>
      <c r="F154" s="100" t="str">
        <f>IF(SP_SUL!M158="","*",SP_SUL!M158)</f>
        <v>-</v>
      </c>
      <c r="G154" s="95" t="str">
        <f>IF(SP_SUL!I158="","*",SP_SUL!I158)</f>
        <v>*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 t="str">
        <f>IF(SP_SUL!B159="","*",SP_SUL!B159)</f>
        <v>*</v>
      </c>
      <c r="D155" s="94" t="str">
        <f>IF(SP_SUL!D159="","*",SP_SUL!D159)</f>
        <v>*</v>
      </c>
      <c r="E155" s="94" t="str">
        <f>IF(SP_SUL!H159="","*",SP_SUL!H159)</f>
        <v>*</v>
      </c>
      <c r="F155" s="100" t="str">
        <f>IF(SP_SUL!M159="","*",SP_SUL!M159)</f>
        <v>-</v>
      </c>
      <c r="G155" s="95" t="str">
        <f>IF(SP_SUL!I159="","*",SP_SUL!I159)</f>
        <v>*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*</v>
      </c>
      <c r="C158" s="95" t="str">
        <f>IF(SP_SUL!B162="","*",SP_SUL!B162)</f>
        <v>*</v>
      </c>
      <c r="D158" s="94" t="str">
        <f>IF(SP_SUL!D162="","*",SP_SUL!D162)</f>
        <v>*</v>
      </c>
      <c r="E158" s="94" t="str">
        <f>IF(SP_SUL!H162="","*",SP_SUL!H162)</f>
        <v>*</v>
      </c>
      <c r="F158" s="100" t="str">
        <f>IF(SP_SUL!M162="","*",SP_SUL!M162)</f>
        <v>-</v>
      </c>
      <c r="G158" s="95" t="str">
        <f>IF(SP_SUL!I162="","*",SP_SUL!I162)</f>
        <v>*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*</v>
      </c>
      <c r="K158" s="97" t="str">
        <f>IF(SP_SUL!AD162="","*",SP_SUL!AD162)</f>
        <v>*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*</v>
      </c>
      <c r="E159" s="94" t="str">
        <f>IF(SP_SUL!H163="","*",SP_SUL!H163)</f>
        <v>*</v>
      </c>
      <c r="F159" s="100" t="str">
        <f>IF(SP_SUL!M163="","*",SP_SUL!M163)</f>
        <v>-</v>
      </c>
      <c r="G159" s="95" t="str">
        <f>IF(SP_SUL!I163="","*",SP_SUL!I163)</f>
        <v>*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*</v>
      </c>
      <c r="K159" s="97" t="str">
        <f>IF(SP_SUL!AD163="","*",SP_SUL!AD163)</f>
        <v>*</v>
      </c>
    </row>
    <row r="160" spans="2:11" hidden="1">
      <c r="B160" s="94" t="str">
        <f>IF(SP_SUL!Y164="","*",SP_SUL!Y164)</f>
        <v>*</v>
      </c>
      <c r="C160" s="95" t="str">
        <f>IF(SP_SUL!B164="","*",SP_SUL!B164)</f>
        <v>*</v>
      </c>
      <c r="D160" s="94" t="str">
        <f>IF(SP_SUL!D164="","*",SP_SUL!D164)</f>
        <v>*</v>
      </c>
      <c r="E160" s="94" t="str">
        <f>IF(SP_SUL!H164="","*",SP_SUL!H164)</f>
        <v>*</v>
      </c>
      <c r="F160" s="100" t="str">
        <f>IF(SP_SUL!M164="","*",SP_SUL!M164)</f>
        <v>-</v>
      </c>
      <c r="G160" s="95" t="str">
        <f>IF(SP_SUL!I164="","*",SP_SUL!I164)</f>
        <v>*</v>
      </c>
      <c r="H160" s="95" t="str">
        <f>IF(SP_SUL!AB164="","*",SP_SUL!AB164)</f>
        <v>*</v>
      </c>
      <c r="I160" s="95" t="str">
        <f>IF(SP_SUL!AC164="","*",SP_SUL!AC164)</f>
        <v>*</v>
      </c>
      <c r="J160" s="96" t="str">
        <f>IF(SP_SUL!AA164="","*",SP_SUL!AA164)</f>
        <v>*</v>
      </c>
      <c r="K160" s="97" t="str">
        <f>IF(SP_SUL!AD164="","*",SP_SUL!AD164)</f>
        <v>*</v>
      </c>
    </row>
    <row r="161" spans="2:11" hidden="1">
      <c r="B161" s="94" t="str">
        <f>IF(SP_SUL!Y165="","*",SP_SUL!Y165)</f>
        <v>*</v>
      </c>
      <c r="C161" s="95" t="str">
        <f>IF(SP_SUL!B165="","*",SP_SUL!B165)</f>
        <v>*</v>
      </c>
      <c r="D161" s="94" t="str">
        <f>IF(SP_SUL!D165="","*",SP_SUL!D165)</f>
        <v>*</v>
      </c>
      <c r="E161" s="94" t="str">
        <f>IF(SP_SUL!H165="","*",SP_SUL!H165)</f>
        <v>*</v>
      </c>
      <c r="F161" s="100" t="str">
        <f>IF(SP_SUL!M165="","*",SP_SUL!M165)</f>
        <v>-</v>
      </c>
      <c r="G161" s="95" t="str">
        <f>IF(SP_SUL!I165="","*",SP_SUL!I165)</f>
        <v>*</v>
      </c>
      <c r="H161" s="95" t="str">
        <f>IF(SP_SUL!AB165="","*",SP_SUL!AB165)</f>
        <v>*</v>
      </c>
      <c r="I161" s="95" t="str">
        <f>IF(SP_SUL!AC165="","*",SP_SUL!AC165)</f>
        <v>*</v>
      </c>
      <c r="J161" s="96" t="str">
        <f>IF(SP_SUL!AA165="","*",SP_SUL!AA165)</f>
        <v>*</v>
      </c>
      <c r="K161" s="97" t="str">
        <f>IF(SP_SUL!AD165="","*",SP_SUL!AD165)</f>
        <v>*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*</v>
      </c>
      <c r="C163" s="95" t="str">
        <f>IF(SP_SUL!B167="","*",SP_SUL!B167)</f>
        <v>*</v>
      </c>
      <c r="D163" s="94" t="str">
        <f>IF(SP_SUL!D167="","*",SP_SUL!D167)</f>
        <v>*</v>
      </c>
      <c r="E163" s="94" t="str">
        <f>IF(SP_SUL!H167="","*",SP_SUL!H167)</f>
        <v>*</v>
      </c>
      <c r="F163" s="100" t="str">
        <f>IF(SP_SUL!M167="","*",SP_SUL!M167)</f>
        <v>-</v>
      </c>
      <c r="G163" s="95" t="str">
        <f>IF(SP_SUL!I167="","*",SP_SUL!I167)</f>
        <v>*</v>
      </c>
      <c r="H163" s="95" t="str">
        <f>IF(SP_SUL!AB167="","*",SP_SUL!AB167)</f>
        <v>*</v>
      </c>
      <c r="I163" s="95" t="str">
        <f>IF(SP_SUL!AC167="","*",SP_SUL!AC167)</f>
        <v>*</v>
      </c>
      <c r="J163" s="96" t="str">
        <f>IF(SP_SUL!AA167="","*",SP_SUL!AA167)</f>
        <v>*</v>
      </c>
      <c r="K163" s="97" t="str">
        <f>IF(SP_SUL!AD167="","*",SP_SUL!AD167)</f>
        <v>*</v>
      </c>
    </row>
    <row r="164" spans="2:11" hidden="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 hidden="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 hidden="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 hidden="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 hidden="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 hidden="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 hidden="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 hidden="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 hidden="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 hidden="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 hidden="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 hidden="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 hidden="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 hidden="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6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0B6560E-769F-4A3E-82DA-F9B0212F82D1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2026-02-06T13:49:47Z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