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32" documentId="120_S{4F5750E5-6FE7-58E6-9AFF-44783FD1E583}" xr6:coauthVersionLast="47" xr6:coauthVersionMax="47" xr10:uidLastSave="{5F52B1C9-FD75-40B7-8581-16A98501F8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9" i="1" l="1" a="1"/>
  <c r="N619" i="1" s="1"/>
  <c r="M619" i="1" a="1"/>
  <c r="M619" i="1" s="1"/>
  <c r="N615" i="1" a="1"/>
  <c r="N615" i="1" s="1"/>
  <c r="M615" i="1" a="1"/>
  <c r="M615" i="1" s="1"/>
  <c r="N613" i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AN619" i="1"/>
  <c r="AM619" i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AN615" i="1"/>
  <c r="AM615" i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/>
  <c r="L587" i="12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/>
  <c r="N581" i="1" a="1"/>
  <c r="N581" i="1" s="1"/>
  <c r="M581" i="1" a="1"/>
  <c r="M581" i="1" s="1"/>
  <c r="G563" i="11" s="1"/>
  <c r="N580" i="1" a="1"/>
  <c r="N580" i="1"/>
  <c r="L578" i="12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N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M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584" i="12" l="1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69" i="11" l="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<sst xmlns="http://schemas.openxmlformats.org/spreadsheetml/2006/main" count="12834" uniqueCount="1856">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</sst>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02" activePane="bottomRight" state="frozen"/>
      <selection pane="bottomRight" activeCell="M621" sqref="M6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/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e">
        <f>IF(AND(BR614&lt;1,BS614&lt;1),"Produção e Intervalo",IF(BR614&lt;1,"Intervalo",IF(BS614&lt;1,"Produção","Aderente")))</f>
        <v>#DIV/0!</v>
      </c>
      <c r="BR614" s="19">
        <f>IF(OR(B614="",F614=""),"*",AY614/P614)</f>
        <v>0</v>
      </c>
      <c r="BS614" s="19" t="e">
        <f>IF(OR(B614="",F614=""),"*",BA614/Q614)</f>
        <v>#DIV/0!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ISMAEL(TP-726)45990</v>
      </c>
      <c r="B617" s="167">
        <v>45990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98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98">
        <v>2</v>
      </c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W6045990</v>
      </c>
      <c r="B618" s="167">
        <v>45990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98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98">
        <v>100</v>
      </c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1788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V8945990</v>
      </c>
      <c r="B619" s="167">
        <v>45990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(TP-780)45990</v>
      </c>
      <c r="B620" s="167">
        <v>45990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98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98">
        <v>624</v>
      </c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</v>
      </c>
      <c r="B621" s="167"/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98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/>
      <c r="P621" s="39"/>
      <c r="Q621" s="398"/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-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12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12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12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12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12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12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1789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1790</v>
      </c>
      <c r="E3" s="305" t="s">
        <v>1791</v>
      </c>
      <c r="F3" s="305" t="s">
        <v>1792</v>
      </c>
      <c r="G3" s="310" t="s">
        <v>1793</v>
      </c>
      <c r="H3" s="305" t="s">
        <v>1794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1795</v>
      </c>
      <c r="E5" s="307">
        <v>46013</v>
      </c>
      <c r="F5" s="306">
        <v>7000</v>
      </c>
      <c r="G5" s="311" t="s">
        <v>1796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1797</v>
      </c>
      <c r="G6" s="311" t="s">
        <v>1796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1798</v>
      </c>
      <c r="G7" s="312" t="s">
        <v>1799</v>
      </c>
      <c r="H7" s="308" t="s">
        <v>1800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1801</v>
      </c>
      <c r="H8" s="306" t="s">
        <v>1802</v>
      </c>
    </row>
    <row r="9" spans="3:8">
      <c r="C9" s="306" t="s">
        <v>463</v>
      </c>
      <c r="D9" s="306" t="s">
        <v>1803</v>
      </c>
      <c r="E9" s="307">
        <v>45993</v>
      </c>
      <c r="F9" s="306">
        <v>12000</v>
      </c>
      <c r="G9" s="311" t="s">
        <v>1804</v>
      </c>
      <c r="H9" s="306"/>
    </row>
    <row r="10" spans="3:8" ht="29.25">
      <c r="C10" s="306" t="s">
        <v>463</v>
      </c>
      <c r="D10" s="306" t="s">
        <v>1805</v>
      </c>
      <c r="E10" s="307">
        <v>45993</v>
      </c>
      <c r="F10" s="306">
        <v>9000</v>
      </c>
      <c r="G10" s="311" t="s">
        <v>1806</v>
      </c>
      <c r="H10" s="306"/>
    </row>
    <row r="11" spans="3:8" ht="29.25">
      <c r="C11" s="306" t="s">
        <v>463</v>
      </c>
      <c r="D11" s="306" t="s">
        <v>1807</v>
      </c>
      <c r="E11" s="307">
        <v>45993</v>
      </c>
      <c r="F11" s="306">
        <v>10000</v>
      </c>
      <c r="G11" s="311" t="s">
        <v>1806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1808</v>
      </c>
      <c r="G12" s="311" t="s">
        <v>1809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1810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1811</v>
      </c>
      <c r="C4" s="310" t="s">
        <v>1812</v>
      </c>
      <c r="D4" s="310" t="s">
        <v>1813</v>
      </c>
      <c r="E4" s="310" t="s">
        <v>1814</v>
      </c>
      <c r="F4" s="310" t="s">
        <v>8</v>
      </c>
      <c r="G4" s="310" t="s">
        <v>1815</v>
      </c>
    </row>
    <row r="5" spans="2:8">
      <c r="B5" s="313" t="s">
        <v>1153</v>
      </c>
      <c r="C5" s="313">
        <v>314978</v>
      </c>
      <c r="D5" s="313" t="s">
        <v>1816</v>
      </c>
      <c r="E5" s="313" t="s">
        <v>541</v>
      </c>
      <c r="F5" s="313" t="s">
        <v>101</v>
      </c>
      <c r="G5" s="314">
        <v>46143</v>
      </c>
    </row>
    <row r="6" spans="2:8">
      <c r="B6" s="313" t="s">
        <v>1817</v>
      </c>
      <c r="C6" s="313">
        <v>256790</v>
      </c>
      <c r="D6" s="313" t="s">
        <v>1818</v>
      </c>
      <c r="E6" s="313" t="s">
        <v>541</v>
      </c>
      <c r="F6" s="313" t="s">
        <v>1819</v>
      </c>
      <c r="G6" s="314">
        <v>45992</v>
      </c>
    </row>
    <row r="7" spans="2:8">
      <c r="B7" s="313" t="s">
        <v>1820</v>
      </c>
      <c r="C7" s="313">
        <v>265193</v>
      </c>
      <c r="D7" s="313" t="s">
        <v>1821</v>
      </c>
      <c r="E7" s="313" t="s">
        <v>542</v>
      </c>
      <c r="F7" s="313" t="s">
        <v>1500</v>
      </c>
      <c r="G7" s="313" t="s">
        <v>1822</v>
      </c>
    </row>
    <row r="8" spans="2:8">
      <c r="B8" s="313" t="s">
        <v>1823</v>
      </c>
      <c r="C8" s="313">
        <v>293716</v>
      </c>
      <c r="D8" s="313" t="s">
        <v>1824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1825</v>
      </c>
      <c r="C9" s="313">
        <v>257258</v>
      </c>
      <c r="D9" s="313" t="s">
        <v>1826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1827</v>
      </c>
      <c r="C10" s="313">
        <v>371147</v>
      </c>
      <c r="D10" s="313" t="s">
        <v>1828</v>
      </c>
      <c r="E10" s="313" t="s">
        <v>543</v>
      </c>
      <c r="F10" s="313" t="s">
        <v>144</v>
      </c>
      <c r="G10" s="313" t="s">
        <v>1822</v>
      </c>
    </row>
    <row r="11" spans="2:8">
      <c r="B11" s="313" t="s">
        <v>1829</v>
      </c>
      <c r="C11" s="313">
        <v>259230</v>
      </c>
      <c r="D11" s="313" t="s">
        <v>1830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1831</v>
      </c>
      <c r="C12" s="313">
        <v>370705</v>
      </c>
      <c r="D12" s="313"/>
      <c r="E12" s="313" t="s">
        <v>543</v>
      </c>
      <c r="F12" s="313" t="s">
        <v>144</v>
      </c>
      <c r="G12" s="313" t="s">
        <v>1822</v>
      </c>
    </row>
    <row r="13" spans="2:8">
      <c r="B13" s="313" t="s">
        <v>1832</v>
      </c>
      <c r="C13" s="313">
        <v>258542</v>
      </c>
      <c r="D13" s="313" t="s">
        <v>1833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1834</v>
      </c>
      <c r="C14" s="313">
        <v>257050</v>
      </c>
      <c r="D14" s="313" t="s">
        <v>1835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1836</v>
      </c>
      <c r="D5" s="379"/>
      <c r="E5" s="379"/>
      <c r="F5" s="379"/>
      <c r="G5" s="379"/>
      <c r="H5" s="379"/>
      <c r="I5" s="379"/>
      <c r="J5" s="380"/>
      <c r="K5" s="381" t="s">
        <v>1837</v>
      </c>
      <c r="L5" s="382"/>
      <c r="M5" s="382"/>
      <c r="N5" s="382"/>
      <c r="O5" s="383" t="s">
        <v>1838</v>
      </c>
      <c r="P5" s="384"/>
      <c r="Q5" s="385"/>
    </row>
    <row r="6" spans="1:17" s="94" customFormat="1" ht="15.75" customHeight="1">
      <c r="A6" s="88" t="s">
        <v>1839</v>
      </c>
      <c r="B6" s="95" t="s">
        <v>1840</v>
      </c>
      <c r="C6" s="96" t="s">
        <v>874</v>
      </c>
      <c r="D6" s="97" t="s">
        <v>875</v>
      </c>
      <c r="E6" s="96" t="s">
        <v>1841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1842</v>
      </c>
      <c r="M6" s="139" t="s">
        <v>335</v>
      </c>
      <c r="N6" s="140" t="s">
        <v>869</v>
      </c>
      <c r="O6" s="233" t="s">
        <v>912</v>
      </c>
      <c r="P6" s="157"/>
      <c r="Q6" s="189" t="s">
        <v>1843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45990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45990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45990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45990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1844</v>
      </c>
      <c r="W1" s="391"/>
      <c r="X1" s="391"/>
      <c r="Y1" s="104"/>
    </row>
    <row r="2" spans="1:25" s="101" customFormat="1" ht="11.25" customHeight="1">
      <c r="A2" s="105" t="s">
        <v>1845</v>
      </c>
      <c r="B2" s="105" t="s">
        <v>1840</v>
      </c>
      <c r="C2" s="105" t="s">
        <v>313</v>
      </c>
      <c r="D2" s="106" t="s">
        <v>874</v>
      </c>
      <c r="E2" s="106" t="s">
        <v>875</v>
      </c>
      <c r="F2" s="106" t="s">
        <v>1839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1846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*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45990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1847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1848</v>
      </c>
      <c r="C2" s="96" t="s">
        <v>859</v>
      </c>
      <c r="D2" s="96" t="s">
        <v>861</v>
      </c>
      <c r="E2" s="96" t="s">
        <v>1849</v>
      </c>
      <c r="F2" s="96" t="s">
        <v>1850</v>
      </c>
      <c r="G2" s="96" t="s">
        <v>1851</v>
      </c>
      <c r="H2" s="96" t="s">
        <v>1852</v>
      </c>
      <c r="I2" s="96" t="s">
        <v>1853</v>
      </c>
      <c r="J2" s="96" t="s">
        <v>1854</v>
      </c>
      <c r="K2" s="131" t="s">
        <v>1855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>
        <f>IF(SP_SUL!B614="","*",SP_SUL!B614)</f>
        <v>46020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FIXO</v>
      </c>
      <c r="I613" s="121" t="str">
        <f>IF(SP_SUL!AC614="","*",SP_SUL!AC614)</f>
        <v>AGD ACIONAMENTO PCM</v>
      </c>
      <c r="J613" s="122">
        <f>IF(SP_SUL!AA614="","*",SP_SUL!AA614)</f>
        <v>1</v>
      </c>
      <c r="K613" s="134">
        <f>IF(SP_SUL!AD614="","*",SP_SUL!AD614)</f>
        <v>0.33333333333333331</v>
      </c>
    </row>
    <row r="614" spans="2:11" s="123" customFormat="1" hidden="1">
      <c r="B614" s="120" t="str">
        <f>IF(SP_SUL!Y615="","*",SP_SUL!Y615)</f>
        <v>*</v>
      </c>
      <c r="C614" s="121">
        <f>IF(SP_SUL!B615="","*",SP_SUL!B615)</f>
        <v>46020</v>
      </c>
      <c r="D614" s="121" t="str">
        <f>IF(SP_SUL!D615="","*",SP_SUL!D615)</f>
        <v>JOSÉ  (TF-521)</v>
      </c>
      <c r="E614" s="121" t="str">
        <f>IF(SP_SUL!H615="","*",SP_SUL!H615)</f>
        <v>-</v>
      </c>
      <c r="F614" s="137" t="str">
        <f>IF(SP_SUL!M615="","*",SP_SUL!M615)</f>
        <v>ZER-170</v>
      </c>
      <c r="G614" s="121" t="str">
        <f>IF(SP_SUL!I615="","*",SP_SUL!I615)</f>
        <v>-</v>
      </c>
      <c r="H614" s="121" t="str">
        <f>IF(SP_SUL!AB615="","*",SP_SUL!AB615)</f>
        <v>-</v>
      </c>
      <c r="I614" s="121" t="str">
        <f>IF(SP_SUL!AC615="","*",SP_SUL!AC615)</f>
        <v>-</v>
      </c>
      <c r="J614" s="122" t="str">
        <f>IF(SP_SUL!AA615="","*",SP_SUL!AA615)</f>
        <v>-</v>
      </c>
      <c r="K614" s="134" t="str">
        <f>IF(SP_SUL!AD615="","*",SP_SUL!AD615)</f>
        <v>-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2025-12-26T18:47:39Z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