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89" documentId="120_S{118792C3-22EF-5104-A093-F22BFE3913F3}" xr6:coauthVersionLast="47" xr6:coauthVersionMax="47" xr10:uidLastSave="{029561C7-B665-4CEC-A140-1524B256056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5" i="1" l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<sst xmlns="http://schemas.openxmlformats.org/spreadsheetml/2006/main" count="4172" uniqueCount="1285">
  <si>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</si>
  <si>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</si>
  <si>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</si>
  <si>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</si>
  <si>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</si>
  <si>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</si>
  <si>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</si>
  <si>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</si>
  <si>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</si>
  <si>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</si>
  <si>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</si>
  <si>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</si>
  <si>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</si>
  <si>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</si>
  <si>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</si>
  <si>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</si>
  <si>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</si>
  <si>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</si>
  <si>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</si>
  <si>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</si>
  <si>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</si>
  <si>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</si>
  <si>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</si>
  <si>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</si>
  <si>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</si>
  <si>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</si>
  <si>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</si>
  <si>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</si>
  <si>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</si>
  <si>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</si>
  <si>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</si>
  <si>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</si>
  <si>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</si>
  <si>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</si>
  <si>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</si>
  <si>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</si>
  <si>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</si>
  <si>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</si>
  <si>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</si>
  <si>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</si>
  <si>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</si>
  <si>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</si>
  <si>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</si>
  <si>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</si>
  <si>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</si>
  <si>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</si>
  <si>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</si>
  <si>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</si>
  <si>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</si>
  <si>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</si>
  <si>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</si>
  <si>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</si>
  <si>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</si>
  <si>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</si>
  <si>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</si>
  <si>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</si>
  <si>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</si>
  <si>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</si>
  <si>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</si>
  <si>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</si>
  <si>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</si>
  <si>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</si>
  <si>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</si>
  <si>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</si>
  <si>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</si>
  <si>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</si>
  <si>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</si>
  <si>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</si>
  <si>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</si>
  <si>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</si>
  <si>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</si>
  <si>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</si>
  <si>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</si>
  <si>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</si>
  <si>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</si>
  <si>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</si>
  <si>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</si>
  <si>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</si>
  <si>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</si>
  <si>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</si>
  <si>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</si>
  <si>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</si>
  <si>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</si>
  <si>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</si>
  <si>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</si>
  <si>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</si>
  <si>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</si>
  <si>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</si>
  <si>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</si>
  <si>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</si>
  <si>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</si>
  <si>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</si>
  <si>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</si>
  <si>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</si>
  <si>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</si>
  <si>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</si>
  <si>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</si>
  <si>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</si>
  <si>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</si>
  <si>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</si>
  <si>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</si>
  <si>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</si>
  <si>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</si>
  <si>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</si>
  <si>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</si>
  <si>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</si>
  <si>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</si>
  <si>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</si>
  <si>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</si>
  <si>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</si>
  <si>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</si>
  <si>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</si>
  <si>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</si>
  <si>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</si>
  <si>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</si>
  <si>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</si>
  <si>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</si>
  <si>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</si>
  <si>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</si>
  <si>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</si>
  <si>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</si>
  <si>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</si>
  <si>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</si>
  <si>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</si>
  <si>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</si>
  <si>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</si>
  <si>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</si>
  <si>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</si>
  <si>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</si>
  <si>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</si>
  <si>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</si>
  <si>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</si>
  <si>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</si>
  <si>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</si>
  <si>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</si>
  <si>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</si>
  <si>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</si>
  <si>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</si>
  <si>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</si>
  <si>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</si>
  <si>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</si>
  <si>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</si>
  <si>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</si>
  <si>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</si>
  <si>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</si>
  <si>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</si>
  <si>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</si>
  <si>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</si>
  <si>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</si>
  <si>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</si>
  <si>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</si>
  <si>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</si>
  <si>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</si>
  <si>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</si>
  <si>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</si>
  <si>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</si>
  <si>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</si>
  <si>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</si>
  <si>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</si>
  <si>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</si>
  <si>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</si>
  <si>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</si>
  <si>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</si>
  <si>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</si>
  <si>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</si>
  <si>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</si>
  <si>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</si>
  <si>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</si>
  <si>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</si>
  <si>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</si>
  <si>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</si>
  <si>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</si>
  <si>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</si>
  <si>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</si>
  <si>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</si>
  <si>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</si>
  <si>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</si>
  <si>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</si>
  <si>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</si>
  <si>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</si>
  <si>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</si>
  <si>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</si>
  <si>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</si>
  <si>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</si>
  <si>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</si>
  <si>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</si>
  <si>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</si>
  <si>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</si>
  <si>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</si>
  <si>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</si>
  <si>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</si>
  <si>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</si>
  <si>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</si>
  <si>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</si>
  <si>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</si>
  <si>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</si>
  <si>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</si>
  <si>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</si>
  <si>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</si>
  <si>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</si>
  <si>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</si>
  <si>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</si>
  <si>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</si>
  <si>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</si>
  <si>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</si>
  <si>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</si>
  <si>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</si>
  <si>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</si>
  <si>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</si>
  <si>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</si>
  <si>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</si>
  <si>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</si>
  <si>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</si>
  <si>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</si>
  <si>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</si>
  <si>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</si>
  <si>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</si>
  <si>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</si>
  <si>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</si>
  <si>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</si>
  <si>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</si>
  <si>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</si>
  <si>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</si>
  <si>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</si>
  <si>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</si>
  <si>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</si>
  <si>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</si>
  <si>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</si>
  <si>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</si>
  <si>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</si>
  <si>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</si>
  <si>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</si>
  <si>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</si>
  <si>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</si>
  <si>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</si>
  <si>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</si>
  <si>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</si>
  <si>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</si>
  <si>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</si>
  <si>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</si>
  <si>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</si>
  <si>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</si>
  <si>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</si>
  <si>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</si>
  <si>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</si>
  <si>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</si>
  <si>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</si>
  <si>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</si>
  <si>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</si>
  <si>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</si>
  <si>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</si>
  <si>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</si>
  <si>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</si>
  <si>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</si>
  <si>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</si>
  <si>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</si>
  <si>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</si>
  <si>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</si>
  <si>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</si>
  <si>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</si>
  <si>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</si>
  <si>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</si>
  <si>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</si>
  <si>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</si>
  <si>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</si>
  <si>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</si>
  <si>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</si>
  <si>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</si>
  <si>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</si>
  <si>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</si>
  <si>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</si>
  <si>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</si>
  <si>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</si>
  <si>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</si>
  <si>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</si>
  <si>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</si>
  <si>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</si>
  <si>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</si>
  <si>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</si>
  <si>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</si>
  <si>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</si>
  <si>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</si>
  <si>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</si>
  <si>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</si>
  <si>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</si>
  <si>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</si>
  <si>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</si>
  <si>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</si>
  <si>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</si>
  <si>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</si>
  <si>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</si>
  <si>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</si>
  <si>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</si>
  <si>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</si>
  <si>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</si>
  <si>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</si>
  <si>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</si>
  <si>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</si>
  <si>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</si>
  <si>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</si>
  <si>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</si>
  <si>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</si>
  <si>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</si>
  <si>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</si>
  <si>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</si>
  <si>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</si>
  <si>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</si>
  <si>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</si>
  <si>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</si>
  <si>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</si>
  <si>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</si>
  <si>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</si>
  <si>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</si>
  <si>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</si>
  <si>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</si>
  <si>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</si>
  <si>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</si>
  <si>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</si>
  <si>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</si>
  <si>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</si>
  <si>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</si>
  <si>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</si>
  <si>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</si>
  <si>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</si>
  <si>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</si>
  <si>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</si>
  <si>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</si>
  <si>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</si>
  <si>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</si>
  <si>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</si>
  <si>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</si>
  <si>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</si>
  <si>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</si>
  <si>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</si>
  <si>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</si>
  <si>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</si>
  <si>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</si>
  <si>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</si>
  <si>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</si>
  <si>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</si>
  <si>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</si>
  <si>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</si>
  <si>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</si>
  <si>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</si>
  <si>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</si>
  <si>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</si>
  <si>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</si>
  <si>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</si>
  <si>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</si>
  <si>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</si>
  <si>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</si>
  <si>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</si>
  <si>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</si>
  <si>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</si>
  <si>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</si>
  <si>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</si>
  <si>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</si>
  <si>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</si>
  <si>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</si>
  <si>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</si>
  <si>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</si>
  <si>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</si>
  <si>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</si>
  <si>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</si>
  <si>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</si>
  <si>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</si>
  <si>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</si>
  <si>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</si>
  <si>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</si>
  <si>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</si>
  <si>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</si>
  <si>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</si>
  <si>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</si>
  <si>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</si>
  <si>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</si>
  <si>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</si>
  <si>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</si>
  <si>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</si>
  <si>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</si>
  <si>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</si>
  <si>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</si>
  <si>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</si>
  <si>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</si>
  <si>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</si>
  <si>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</si>
  <si>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</si>
  <si>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</si>
  <si>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</si>
  <si>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</si>
  <si>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</si>
  <si>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</si>
  <si>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</si>
  <si>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</si>
  <si>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</si>
  <si>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</si>
  <si>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</si>
  <si>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</si>
  <si>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</si>
  <si>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</si>
  <si>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</si>
  <si>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</si>
  <si>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</si>
  <si>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</si>
  <si>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</si>
  <si>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</si>
  <si>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</si>
  <si>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</si>
  <si>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</si>
  <si>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</si>
  <si>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</si>
  <si>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</si>
  <si>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</si>
  <si>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</si>
  <si>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</si>
  <si>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</si>
  <si>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</si>
  <si>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</si>
  <si>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</si>
  <si>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</si>
  <si>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</si>
  <si>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</si>
  <si>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</si>
  <si>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</si>
  <si>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</si>
  <si>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</si>
  <si>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</si>
  <si>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</si>
  <si>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</si>
  <si>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</si>
  <si>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</si>
  <si>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</si>
  <si>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</si>
  <si>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</si>
  <si>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</si>
  <si>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</si>
  <si>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</si>
  <si>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</si>
  <si>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</si>
  <si>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</si>
  <si>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</si>
  <si>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</si>
  <si>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</si>
  <si>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</si>
  <si>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</si>
  <si>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</si>
  <si>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</si>
  <si>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</si>
  <si>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</si>
  <si>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</si>
  <si>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</si>
  <si>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</si>
  <si>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</si>
  <si>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</si>
  <si>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</si>
  <si>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</si>
  <si>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</si>
  <si>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</si>
  <si>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</si>
  <si>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</si>
  <si>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</si>
  <si>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</si>
  <si>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</si>
  <si>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</si>
  <si>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</si>
  <si>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</si>
  <si>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</si>
  <si>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</si>
  <si>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</si>
  <si>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</si>
  <si>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</si>
  <si>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</si>
  <si>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</si>
  <si>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</si>
  <si>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</si>
  <si>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</si>
  <si>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</si>
  <si>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</si>
  <si>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</si>
  <si>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</si>
  <si>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</si>
  <si>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</si>
  <si>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</si>
  <si>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</si>
  <si>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</si>
  <si>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</si>
  <si>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</si>
  <si>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</si>
  <si>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</si>
  <si>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</si>
  <si>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</si>
  <si>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</si>
  <si>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</si>
  <si>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</si>
  <si>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</si>
  <si>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</si>
  <si>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</si>
  <si>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</si>
  <si>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</si>
  <si>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</si>
  <si>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</si>
  <si>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</si>
  <si>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</si>
  <si>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</si>
  <si>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</si>
  <si>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</si>
  <si>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</si>
  <si>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</si>
  <si>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</si>
  <si>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</si>
  <si>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</si>
  <si>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</si>
  <si>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</si>
  <si>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</si>
  <si>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</si>
  <si>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</si>
  <si>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</si>
  <si>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</si>
  <si>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</si>
  <si>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</si>
  <si>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</si>
  <si>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</si>
  <si>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</si>
  <si>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</si>
  <si>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</si>
  <si>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</si>
  <si>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</si>
  <si>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</si>
  <si>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</si>
  <si>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</si>
  <si>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</si>
  <si>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</si>
  <si>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</si>
  <si>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</si>
  <si>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</si>
  <si>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</si>
  <si>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</si>
  <si>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</si>
  <si>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</si>
  <si>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</si>
  <si>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</si>
  <si>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</si>
  <si>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</si>
  <si>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</si>
  <si>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</si>
  <si>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</si>
  <si>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</si>
  <si>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</si>
  <si>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</si>
  <si>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</si>
  <si>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</si>
  <si>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</si>
  <si>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</si>
  <si>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</si>
  <si>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</si>
  <si>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</si>
  <si>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</si>
  <si>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</si>
  <si>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</si>
  <si>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</si>
  <si>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</si>
  <si>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</si>
  <si>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</si>
  <si>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</si>
  <si>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</si>
  <si>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</si>
  <si>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</si>
  <si>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</si>
  <si>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</si>
  <si>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</si>
  <si>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</si>
  <si>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</si>
  <si>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</si>
  <si>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</si>
  <si>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</si>
  <si>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</si>
  <si>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</si>
  <si>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</si>
  <si>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</si>
  <si>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</si>
  <si>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</si>
  <si>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</si>
  <si>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</si>
  <si>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</si>
  <si>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</si>
  <si>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</si>
  <si>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</si>
  <si>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</si>
  <si>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</si>
  <si>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</si>
  <si>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</si>
  <si>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</si>
  <si>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</si>
  <si>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</si>
  <si>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</si>
  <si>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</si>
  <si>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</si>
  <si>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</si>
  <si>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</si>
  <si>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</si>
  <si>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</si>
  <si>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</si>
  <si>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</si>
  <si>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</si>
  <si>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</si>
  <si>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</si>
  <si>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</si>
  <si>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</si>
  <si>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</si>
  <si>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</si>
  <si>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</si>
  <si>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</si>
  <si>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</si>
  <si>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</si>
  <si>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</si>
  <si>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</si>
  <si>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</si>
  <si>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</si>
  <si>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</si>
  <si>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</si>
  <si>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</si>
  <si>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</si>
  <si>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</si>
  <si>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</si>
  <si>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</si>
  <si>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</si>
  <si>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</si>
  <si>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</si>
  <si>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</si>
  <si>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</si>
  <si>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</si>
  <si>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</si>
  <si>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</si>
  <si>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</si>
  <si>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</si>
  <si>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</si>
  <si>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</si>
  <si>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</si>
  <si>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</si>
  <si>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</si>
  <si>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</si>
  <si>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</si>
  <si>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</si>
  <si>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</si>
  <si>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</si>
  <si>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</si>
  <si>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</si>
  <si>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</si>
  <si>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</si>
  <si>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</si>
  <si>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</si>
  <si>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</si>
  <si>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</si>
  <si>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</si>
  <si>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</si>
  <si>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</si>
  <si>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</si>
  <si>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</si>
  <si>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</si>
  <si>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</si>
  <si>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</si>
  <si>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</si>
  <si>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</si>
  <si>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</si>
  <si>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</si>
  <si>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</si>
  <si>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</si>
  <si>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</si>
  <si>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</si>
  <si>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</si>
  <si>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</si>
  <si>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</si>
  <si>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</si>
  <si>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</si>
  <si>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</si>
  <si>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</si>
  <si>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</si>
  <si>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</si>
  <si>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</si>
  <si>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</si>
  <si>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</si>
  <si>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</si>
  <si>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</si>
  <si>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</si>
  <si>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</si>
  <si>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</si>
  <si>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</si>
  <si>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</si>
  <si>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</si>
  <si>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</si>
  <si>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</si>
  <si>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</si>
  <si>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</si>
  <si>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</si>
  <si>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</si>
  <si>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</si>
  <si>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</si>
  <si>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</si>
  <si>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</si>
  <si>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</si>
  <si>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</si>
  <si>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</si>
  <si>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</si>
  <si>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</si>
  <si>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</si>
  <si>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</si>
  <si>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</si>
  <si>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</si>
  <si>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</si>
  <si>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</si>
  <si>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</si>
  <si>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</si>
  <si>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</si>
  <si>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</si>
  <si>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</si>
  <si>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</si>
  <si>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</si>
  <si>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</si>
  <si>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</si>
  <si>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</si>
  <si>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</si>
  <si>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</si>
  <si>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</si>
  <si>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</si>
  <si>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</si>
  <si>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</si>
  <si>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</si>
  <si>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</si>
  <si>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</si>
  <si>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</si>
  <si>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</si>
  <si>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</si>
  <si>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</si>
  <si>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</si>
  <si>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</si>
  <si>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</si>
  <si>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</si>
  <si>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</si>
  <si>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</si>
  <si>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</si>
  <si>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</si>
  <si>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</si>
  <si>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</si>
  <si>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</si>
  <si>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</si>
  <si>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</si>
  <si>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</si>
  <si>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</si>
  <si>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</si>
  <si>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</si>
  <si>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</si>
  <si>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</si>
  <si>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</si>
  <si>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</si>
  <si>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</si>
  <si>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</si>
  <si>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</si>
  <si>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</si>
  <si>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</si>
  <si>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</si>
  <si>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</si>
  <si>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</si>
  <si>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</si>
  <si>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</si>
  <si>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</si>
  <si>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</si>
  <si>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</si>
  <si>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</si>
  <si>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</si>
  <si>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</si>
  <si>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</si>
  <si>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</si>
  <si>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</si>
  <si>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</si>
  <si>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</si>
  <si>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</si>
  <si>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</si>
  <si>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</si>
  <si>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</si>
  <si>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</si>
  <si>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</si>
  <si>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</si>
  <si>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</si>
  <si>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</si>
  <si>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</si>
  <si>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</si>
  <si>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</si>
  <si>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</si>
  <si>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</si>
  <si>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</si>
  <si>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</si>
  <si>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</si>
  <si>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</si>
  <si>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</si>
  <si>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</si>
  <si>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</si>
  <si>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</si>
  <si>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</si>
  <si>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</si>
  <si>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</si>
  <si>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</si>
  <si>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</si>
  <si>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</si>
  <si>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</si>
  <si>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</si>
  <si>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</si>
  <si>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</si>
  <si>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</si>
  <si>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</si>
  <si>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</si>
  <si>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</si>
  <si>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</si>
  <si>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</si>
  <si>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</si>
  <si>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</si>
  <si>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</si>
  <si>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</si>
  <si>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</si>
  <si>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</si>
  <si>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</si>
  <si>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</si>
  <si>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</si>
  <si>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</si>
  <si>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</si>
  <si>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</si>
  <si>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</si>
  <si>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</si>
  <si>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</si>
  <si>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</si>
  <si>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</si>
  <si>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</si>
  <si>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</si>
  <si>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</si>
  <si>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</si>
  <si>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</si>
  <si>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</si>
  <si>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</si>
  <si>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</si>
  <si>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</si>
  <si>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</si>
  <si>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</si>
  <si>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</si>
  <si>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</si>
  <si>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</si>
  <si>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</si>
  <si>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</si>
  <si>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</si>
  <si>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</si>
  <si>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</si>
  <si>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</si>
  <si>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</si>
  <si>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</si>
  <si>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</si>
  <si>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</si>
  <si>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</si>
  <si>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</si>
  <si>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</si>
  <si>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</si>
  <si>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</si>
  <si>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</si>
  <si>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</si>
  <si>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</si>
  <si>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</si>
  <si>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</si>
  <si>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</si>
  <si>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</si>
  <si>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</si>
  <si>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</si>
  <si>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</si>
  <si>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</si>
  <si>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</si>
  <si>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</si>
  <si>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</si>
  <si>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</si>
  <si>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</si>
  <si>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</si>
  <si>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</si>
  <si>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</si>
  <si>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</si>
  <si>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</si>
  <si>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</si>
  <si>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</si>
  <si>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</si>
  <si>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</si>
  <si>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</si>
  <si>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</si>
  <si>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</si>
  <si>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</si>
  <si>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</si>
  <si>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</si>
  <si>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</si>
  <si>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</si>
  <si>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</si>
  <si>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</si>
  <si>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</si>
  <si>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</si>
  <si>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</si>
  <si>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</si>
  <si>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</si>
  <si>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</si>
  <si>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</si>
  <si>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</si>
  <si>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</si>
  <si>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</si>
  <si>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</si>
  <si>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</si>
  <si>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</si>
  <si>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</si>
  <si>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</si>
  <si>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</si>
  <si>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</si>
  <si>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</si>
  <si>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</si>
  <si>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</si>
  <si>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</si>
  <si>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</si>
  <si>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</si>
  <si>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</si>
  <si>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</si>
  <si>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</si>
  <si>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</si>
  <si>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</si>
  <si>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</si>
  <si>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</si>
  <si>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</si>
  <si>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</si>
  <si>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</si>
  <si>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</si>
  <si>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</si>
  <si>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</si>
  <si>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</si>
  <si>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</si>
  <si>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</si>
  <si>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</si>
  <si>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</si>
  <si>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</si>
  <si>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</si>
  <si>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</si>
  <si>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</si>
  <si>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</si>
  <si>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</si>
  <si>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</si>
  <si>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</si>
  <si>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</si>
  <si>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</si>
  <si>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</si>
  <si>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</si>
  <si>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</si>
  <si>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</si>
  <si>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</si>
  <si>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</si>
  <si>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</si>
  <si>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</si>
  <si>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</si>
  <si>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</si>
  <si>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</si>
  <si>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</si>
  <si>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</si>
  <si>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</si>
  <si>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</si>
  <si>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</si>
  <si>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</si>
  <si>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</si>
  <si>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</si>
  <si>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</si>
  <si>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</si>
  <si>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</si>
  <si>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</si>
  <si>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</si>
  <si>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</si>
  <si>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</si>
  <si>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</si>
  <si>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</si>
  <si>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</si>
  <si>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</si>
  <si>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</si>
  <si>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</si>
  <si>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</si>
  <si>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</si>
  <si>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</si>
  <si>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</si>
  <si>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</si>
  <si>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</si>
  <si>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</si>
  <si>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</si>
  <si>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</si>
  <si>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</si>
  <si>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</si>
  <si>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</si>
  <si>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</si>
  <si>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</si>
  <si>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</si>
  <si>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</si>
  <si>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</si>
  <si>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</si>
  <si>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</si>
  <si>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</si>
  <si>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</si>
  <si>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</si>
  <si>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</si>
  <si>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</si>
  <si>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</si>
  <si>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</si>
  <si>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</si>
  <si>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</si>
  <si>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</si>
  <si>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</si>
  <si>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</si>
  <si>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</si>
  <si>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</si>
  <si>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</si>
  <si>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</si>
  <si>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</si>
  <si>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</si>
  <si>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</si>
  <si>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</si>
  <si>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</si>
  <si>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</si>
  <si>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</si>
  <si>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</si>
  <si>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</si>
  <si>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</si>
  <si>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</si>
  <si>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</si>
  <si>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</si>
  <si>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</si>
  <si>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</si>
  <si>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</si>
  <si>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</si>
  <si>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</si>
  <si>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</si>
  <si>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</si>
  <si>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</si>
  <si>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</si>
  <si>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</si>
  <si>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</si>
  <si>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</si>
  <si>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</si>
  <si>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</si>
  <si>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</si>
  <si>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</si>
  <si>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</si>
  <si>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</si>
  <si>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</si>
  <si>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</si>
  <si>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</si>
  <si>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</si>
  <si>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</si>
  <si>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</si>
  <si>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</si>
  <si>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</si>
  <si>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</si>
  <si>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</si>
  <si>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</si>
  <si>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</si>
  <si>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</si>
  <si>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</si>
  <si>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</si>
  <si>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</si>
  <si>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</si>
  <si>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</si>
  <si>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</si>
  <si>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</si>
  <si>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</si>
  <si>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</si>
  <si>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</si>
  <si>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</si>
  <si>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</si>
  <si>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</si>
  <si>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</si>
  <si>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</si>
  <si>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</si>
  <si>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</si>
  <si>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</si>
  <si>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</si>
  <si>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</si>
  <si>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</si>
  <si>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</si>
  <si>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</si>
  <si>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</si>
  <si>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</si>
  <si>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</si>
  <si>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</si>
  <si>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</si>
  <si>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</si>
  <si>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</si>
  <si>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</si>
  <si>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</si>
  <si>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</si>
  <si>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</si>
  <si>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</si>
  <si>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</si>
  <si>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</si>
  <si>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>ZECPAT2</t>
  </si>
  <si>
    <t>ZGB-S</t>
  </si>
  <si>
    <t>ZGBS</t>
  </si>
  <si>
    <t>Pedro</t>
  </si>
  <si>
    <t>Execução de solda - Condicionado a temperatura (local acidente Y58)</t>
  </si>
  <si>
    <t>Caio</t>
  </si>
  <si>
    <t>Substituição de meia chave (local acidente Y58)</t>
  </si>
  <si>
    <t>ZCZ-S</t>
  </si>
  <si>
    <t>Wagner</t>
  </si>
  <si>
    <t>ZTO-ZTN</t>
  </si>
  <si>
    <t>Guilherme</t>
  </si>
  <si>
    <t xml:space="preserve">Deslocamento para ZTN deixa W92 em Santa Ernestina e retorna locos para ZTO </t>
  </si>
  <si>
    <t>ZEB-ZRU</t>
  </si>
  <si>
    <t>ZEBZRU</t>
  </si>
  <si>
    <t>Inspeção sperry - ZEBZRU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</si>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</sst>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K1" activePane="topRight" state="frozen"/>
      <selection pane="topRight" activeCell="BS103" sqref="BS1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5"/>
      <c r="AN3" s="276"/>
      <c r="AO3" s="254"/>
      <c r="AP3" s="254"/>
      <c r="AQ3" s="255"/>
      <c r="AR3" s="63"/>
      <c r="AS3" s="247" t="s">
        <v>745</v>
      </c>
      <c r="AT3" s="248"/>
      <c r="AU3" s="247" t="s">
        <v>746</v>
      </c>
      <c r="AV3" s="248"/>
      <c r="AW3" s="247" t="s">
        <v>747</v>
      </c>
      <c r="AX3" s="248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/>
      <c r="AS105" s="111"/>
      <c r="AT105" s="111"/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/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/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1085</v>
      </c>
      <c r="N108" s="130" t="s">
        <v>1086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1087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1088</v>
      </c>
      <c r="N109" s="130" t="s">
        <v>1089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1090</v>
      </c>
      <c r="W109" s="155" t="s">
        <v>1091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/>
      <c r="AS109" s="111"/>
      <c r="AT109" s="111"/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/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/>
      </c>
    </row>
    <row r="110" spans="1:72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/>
      <c r="AS110" s="111"/>
      <c r="AT110" s="111"/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/>
      </c>
    </row>
    <row r="111" spans="1:72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1092</v>
      </c>
      <c r="I111" s="109" t="s">
        <v>1092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1093</v>
      </c>
      <c r="N112" s="130" t="s">
        <v>1094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1095</v>
      </c>
      <c r="W112" s="155" t="s">
        <v>1096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/>
      <c r="AS112" s="111"/>
      <c r="AT112" s="111"/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/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/>
      </c>
    </row>
    <row r="113" spans="1:72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1093</v>
      </c>
      <c r="N113" s="130" t="s">
        <v>1094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1097</v>
      </c>
      <c r="W113" s="155" t="s">
        <v>1098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/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/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1099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/>
      <c r="AS115" s="111"/>
      <c r="AT115" s="111"/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0</v>
      </c>
      <c r="AZ115" s="157"/>
      <c r="BA115" s="112"/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209" t="str">
        <f t="shared" ref="BT115:BT123" si="11">IF(BN115="","",SUBSTITUTE(BM115," ","")&amp;SUBSTITUTE(BN115," ",""))</f>
        <v/>
      </c>
    </row>
    <row r="116" spans="1:72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1100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/>
      <c r="AS116" s="111"/>
      <c r="AT116" s="111"/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0</v>
      </c>
      <c r="AZ116" s="157"/>
      <c r="BA116" s="112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209" t="str">
        <f t="shared" si="11"/>
        <v/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1101</v>
      </c>
      <c r="N118" s="130" t="s">
        <v>1101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1102</v>
      </c>
      <c r="W118" s="155" t="s">
        <v>1103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/>
      <c r="AS118" s="111"/>
      <c r="AT118" s="111"/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/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/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1092</v>
      </c>
      <c r="I122" s="109" t="s">
        <v>1092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310</v>
      </c>
      <c r="I124" s="109" t="s">
        <v>287</v>
      </c>
      <c r="J124" s="108">
        <v>73</v>
      </c>
      <c r="K124" s="108">
        <v>242</v>
      </c>
      <c r="L124" s="108" t="s">
        <v>384</v>
      </c>
      <c r="M124" s="130" t="s">
        <v>1104</v>
      </c>
      <c r="N124" s="130" t="s">
        <v>1105</v>
      </c>
      <c r="O124" s="109">
        <v>0.375</v>
      </c>
      <c r="P124" s="109">
        <v>4.1666666666666664E-2</v>
      </c>
      <c r="Q124" s="108">
        <v>40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1090</v>
      </c>
      <c r="W124" s="155" t="s">
        <v>1106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ZEB</v>
      </c>
      <c r="AL124" s="31" t="str">
        <f>BS_CONTROLE[[#This Row],[Local - Encerramento]]</f>
        <v>ZRU2</v>
      </c>
      <c r="AM124" s="108" t="str">
        <f>IF(BS_CONTROLE[[#This Row],[Entre - Estações]]=0, "-", BS_CONTROLE[[#This Row],[Entre - Estações]])</f>
        <v>ZEB-ZRU</v>
      </c>
      <c r="AN124" s="108" t="str">
        <f>IF(BS_CONTROLE[[#This Row],[SB]]=0, "-", BS_CONTROLE[[#This Row],[SB]])</f>
        <v>ZEBZRU</v>
      </c>
      <c r="AO124" s="108">
        <f>IF(BS_CONTROLE[[#This Row],[SUB]]=0, "-", BS_CONTROLE[[#This Row],[SUB]])</f>
        <v>73</v>
      </c>
      <c r="AP124" s="108">
        <f>BS_CONTROLE[[#This Row],[KM - Inicio]]</f>
        <v>242</v>
      </c>
      <c r="AQ124" s="108">
        <f>BS_CONTROLE[[#This Row],[KM - Inicio]]</f>
        <v>242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/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1085</v>
      </c>
      <c r="N126" s="130" t="s">
        <v>1086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1107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2"/>
        <v/>
      </c>
    </row>
    <row r="131" spans="1:72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2"/>
        <v/>
      </c>
    </row>
    <row r="132" spans="1:72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2"/>
        <v/>
      </c>
    </row>
    <row r="133" spans="1:72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2"/>
        <v/>
      </c>
    </row>
    <row r="134" spans="1:72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2"/>
        <v/>
      </c>
    </row>
    <row r="137" spans="1:72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2"/>
        <v/>
      </c>
    </row>
    <row r="139" spans="1:72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2"/>
        <v/>
      </c>
    </row>
    <row r="140" spans="1:72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2"/>
        <v/>
      </c>
    </row>
    <row r="141" spans="1:72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029 Z111:Z113 Z108:Z109 Y114:Z120 Y108:Y113">
    <cfRule type="cellIs" dxfId="243" priority="54152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029 Z111:Z113 Z108:Z109 Y114:Z120 Y108:Y113">
    <cfRule type="cellIs" dxfId="242" priority="11738" operator="equal">
      <formula>"NÃO"</formula>
    </cfRule>
    <cfRule type="cellIs" dxfId="241" priority="11739" operator="equal">
      <formula>"SIM"</formula>
    </cfRule>
  </conditionalFormatting>
  <conditionalFormatting sqref="AZ6:AZ1030">
    <cfRule type="expression" dxfId="240" priority="54194">
      <formula>#REF!=1</formula>
    </cfRule>
  </conditionalFormatting>
  <conditionalFormatting sqref="U6:U1030 BE6:BE1030 AY6:AY1030">
    <cfRule type="cellIs" dxfId="239" priority="54178" operator="equal">
      <formula>"ERRO"</formula>
    </cfRule>
  </conditionalFormatting>
  <conditionalFormatting sqref="BQ6:BQ1030">
    <cfRule type="cellIs" dxfId="238" priority="54173" operator="equal">
      <formula>"Produção e Intervalo"</formula>
    </cfRule>
    <cfRule type="cellIs" dxfId="237" priority="54174" operator="equal">
      <formula>"Aderente"</formula>
    </cfRule>
    <cfRule type="cellIs" dxfId="236" priority="54175" operator="equal">
      <formula>"Intervalo"</formula>
    </cfRule>
    <cfRule type="cellIs" dxfId="235" priority="54176" operator="equal">
      <formula>"Produção"</formula>
    </cfRule>
    <cfRule type="cellIs" dxfId="234" priority="54177" operator="equal">
      <formula>"ERRO"</formula>
    </cfRule>
  </conditionalFormatting>
  <conditionalFormatting sqref="BR6:BS1030">
    <cfRule type="cellIs" dxfId="233" priority="54155" operator="equal">
      <formula>"*"</formula>
    </cfRule>
    <cfRule type="cellIs" dxfId="232" priority="54156" operator="greaterThanOrEqual">
      <formula>1</formula>
    </cfRule>
    <cfRule type="cellIs" dxfId="231" priority="54157" operator="lessThan">
      <formula>1</formula>
    </cfRule>
  </conditionalFormatting>
  <conditionalFormatting sqref="Y8:Z13">
    <cfRule type="cellIs" dxfId="230" priority="281" operator="equal">
      <formula>"OPORTUNIDADE"</formula>
    </cfRule>
  </conditionalFormatting>
  <conditionalFormatting sqref="Y8:Z13">
    <cfRule type="cellIs" dxfId="229" priority="279" operator="equal">
      <formula>"NÃO"</formula>
    </cfRule>
    <cfRule type="cellIs" dxfId="228" priority="280" operator="equal">
      <formula>"SIM"</formula>
    </cfRule>
  </conditionalFormatting>
  <conditionalFormatting sqref="Y17:Z18">
    <cfRule type="cellIs" dxfId="227" priority="278" operator="equal">
      <formula>"OPORTUNIDADE"</formula>
    </cfRule>
  </conditionalFormatting>
  <conditionalFormatting sqref="Y17:Z18">
    <cfRule type="cellIs" dxfId="226" priority="276" operator="equal">
      <formula>"NÃO"</formula>
    </cfRule>
    <cfRule type="cellIs" dxfId="225" priority="277" operator="equal">
      <formula>"SIM"</formula>
    </cfRule>
  </conditionalFormatting>
  <conditionalFormatting sqref="BJ8:BJ1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64" operator="equal">
      <formula>"OPORTUNIDADE"</formula>
    </cfRule>
  </conditionalFormatting>
  <conditionalFormatting sqref="Y19:Z19">
    <cfRule type="cellIs" dxfId="223" priority="262" operator="equal">
      <formula>"NÃO"</formula>
    </cfRule>
    <cfRule type="cellIs" dxfId="222" priority="263" operator="equal">
      <formula>"SIM"</formula>
    </cfRule>
  </conditionalFormatting>
  <conditionalFormatting sqref="Z29">
    <cfRule type="cellIs" dxfId="221" priority="261" operator="equal">
      <formula>"OPORTUNIDADE"</formula>
    </cfRule>
  </conditionalFormatting>
  <conditionalFormatting sqref="Z29">
    <cfRule type="cellIs" dxfId="220" priority="259" operator="equal">
      <formula>"NÃO"</formula>
    </cfRule>
    <cfRule type="cellIs" dxfId="219" priority="260" operator="equal">
      <formula>"SIM"</formula>
    </cfRule>
  </conditionalFormatting>
  <conditionalFormatting sqref="BP1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52" operator="equal">
      <formula>"OPORTUNIDADE"</formula>
    </cfRule>
  </conditionalFormatting>
  <conditionalFormatting sqref="Y16">
    <cfRule type="cellIs" dxfId="217" priority="250" operator="equal">
      <formula>"NÃO"</formula>
    </cfRule>
    <cfRule type="cellIs" dxfId="216" priority="251" operator="equal">
      <formula>"SIM"</formula>
    </cfRule>
  </conditionalFormatting>
  <conditionalFormatting sqref="BK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35" operator="equal">
      <formula>"OPORTUNIDADE"</formula>
    </cfRule>
  </conditionalFormatting>
  <conditionalFormatting sqref="Z32:Z33">
    <cfRule type="cellIs" dxfId="214" priority="233" operator="equal">
      <formula>"NÃO"</formula>
    </cfRule>
    <cfRule type="cellIs" dxfId="213" priority="234" operator="equal">
      <formula>"SIM"</formula>
    </cfRule>
  </conditionalFormatting>
  <conditionalFormatting sqref="Y32:Y33">
    <cfRule type="cellIs" dxfId="212" priority="232" operator="equal">
      <formula>"OPORTUNIDADE"</formula>
    </cfRule>
  </conditionalFormatting>
  <conditionalFormatting sqref="Y32:Y33">
    <cfRule type="cellIs" dxfId="211" priority="230" operator="equal">
      <formula>"NÃO"</formula>
    </cfRule>
    <cfRule type="cellIs" dxfId="210" priority="231" operator="equal">
      <formula>"SIM"</formula>
    </cfRule>
  </conditionalFormatting>
  <conditionalFormatting sqref="BK2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23" operator="equal">
      <formula>"OPORTUNIDADE"</formula>
    </cfRule>
  </conditionalFormatting>
  <conditionalFormatting sqref="Y40:Y46 Y34:Y38">
    <cfRule type="cellIs" dxfId="208" priority="221" operator="equal">
      <formula>"NÃO"</formula>
    </cfRule>
    <cfRule type="cellIs" dxfId="207" priority="222" operator="equal">
      <formula>"SIM"</formula>
    </cfRule>
  </conditionalFormatting>
  <conditionalFormatting sqref="BK1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12" operator="equal">
      <formula>"OPORTUNIDADE"</formula>
    </cfRule>
  </conditionalFormatting>
  <conditionalFormatting sqref="Z36:Z37">
    <cfRule type="cellIs" dxfId="205" priority="210" operator="equal">
      <formula>"NÃO"</formula>
    </cfRule>
    <cfRule type="cellIs" dxfId="204" priority="211" operator="equal">
      <formula>"SIM"</formula>
    </cfRule>
  </conditionalFormatting>
  <conditionalFormatting sqref="Z38:Z39">
    <cfRule type="cellIs" dxfId="203" priority="209" operator="equal">
      <formula>"OPORTUNIDADE"</formula>
    </cfRule>
  </conditionalFormatting>
  <conditionalFormatting sqref="Z38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Z46">
    <cfRule type="cellIs" dxfId="200" priority="206" operator="equal">
      <formula>"OPORTUNIDADE"</formula>
    </cfRule>
  </conditionalFormatting>
  <conditionalFormatting sqref="Z46">
    <cfRule type="cellIs" dxfId="199" priority="204" operator="equal">
      <formula>"NÃO"</formula>
    </cfRule>
    <cfRule type="cellIs" dxfId="198" priority="205" operator="equal">
      <formula>"SIM"</formula>
    </cfRule>
  </conditionalFormatting>
  <conditionalFormatting sqref="BP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194" operator="equal">
      <formula>"OPORTUNIDADE"</formula>
    </cfRule>
  </conditionalFormatting>
  <conditionalFormatting sqref="Y29">
    <cfRule type="cellIs" dxfId="196" priority="192" operator="equal">
      <formula>"NÃO"</formula>
    </cfRule>
    <cfRule type="cellIs" dxfId="195" priority="193" operator="equal">
      <formula>"SIM"</formula>
    </cfRule>
  </conditionalFormatting>
  <conditionalFormatting sqref="Y39">
    <cfRule type="cellIs" dxfId="194" priority="191" operator="equal">
      <formula>"OPORTUNIDADE"</formula>
    </cfRule>
  </conditionalFormatting>
  <conditionalFormatting sqref="Y39">
    <cfRule type="cellIs" dxfId="193" priority="189" operator="equal">
      <formula>"NÃO"</formula>
    </cfRule>
    <cfRule type="cellIs" dxfId="192" priority="190" operator="equal">
      <formula>"SIM"</formula>
    </cfRule>
  </conditionalFormatting>
  <conditionalFormatting sqref="BK3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1" operator="equal">
      <formula>"OPORTUNIDADE"</formula>
    </cfRule>
  </conditionalFormatting>
  <conditionalFormatting sqref="Z49:Z50">
    <cfRule type="cellIs" dxfId="190" priority="179" operator="equal">
      <formula>"NÃO"</formula>
    </cfRule>
    <cfRule type="cellIs" dxfId="189" priority="180" operator="equal">
      <formula>"SIM"</formula>
    </cfRule>
  </conditionalFormatting>
  <conditionalFormatting sqref="BK3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52" operator="equal">
      <formula>"OPORTUNIDADE"</formula>
    </cfRule>
  </conditionalFormatting>
  <conditionalFormatting sqref="Z53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BK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0" operator="equal">
      <formula>"OPORTUNIDADE"</formula>
    </cfRule>
  </conditionalFormatting>
  <conditionalFormatting sqref="Z54:Z55">
    <cfRule type="cellIs" dxfId="184" priority="138" operator="equal">
      <formula>"NÃO"</formula>
    </cfRule>
    <cfRule type="cellIs" dxfId="183" priority="139" operator="equal">
      <formula>"SIM"</formula>
    </cfRule>
  </conditionalFormatting>
  <conditionalFormatting sqref="Z56">
    <cfRule type="cellIs" dxfId="182" priority="134" operator="equal">
      <formula>"OPORTUNIDADE"</formula>
    </cfRule>
  </conditionalFormatting>
  <conditionalFormatting sqref="Z56">
    <cfRule type="cellIs" dxfId="181" priority="132" operator="equal">
      <formula>"NÃO"</formula>
    </cfRule>
    <cfRule type="cellIs" dxfId="180" priority="133" operator="equal">
      <formula>"SIM"</formula>
    </cfRule>
  </conditionalFormatting>
  <conditionalFormatting sqref="Z63:Z65">
    <cfRule type="cellIs" dxfId="179" priority="125" operator="equal">
      <formula>"OPORTUNIDADE"</formula>
    </cfRule>
  </conditionalFormatting>
  <conditionalFormatting sqref="Z63:Z65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K4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87" operator="equal">
      <formula>"OPORTUNIDADE"</formula>
    </cfRule>
  </conditionalFormatting>
  <conditionalFormatting sqref="Z70:Z71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72">
    <cfRule type="cellIs" dxfId="173" priority="78" operator="equal">
      <formula>"OPORTUNIDADE"</formula>
    </cfRule>
  </conditionalFormatting>
  <conditionalFormatting sqref="Z72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BK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67" operator="equal">
      <formula>"OPORTUNIDADE"</formula>
    </cfRule>
  </conditionalFormatting>
  <conditionalFormatting sqref="Z76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BK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58" operator="equal">
      <formula>"OPORTUNIDADE"</formula>
    </cfRule>
  </conditionalFormatting>
  <conditionalFormatting sqref="Z99:Z100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BK7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0" operator="equal">
      <formula>"OPORTUNIDADE"</formula>
    </cfRule>
  </conditionalFormatting>
  <conditionalFormatting sqref="Z87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BK6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8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1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15">
      <iconSet showValue="0">
        <cfvo type="percent" val="0"/>
        <cfvo type="num" val="1"/>
        <cfvo type="num" val="1" gte="0"/>
      </iconSet>
    </cfRule>
    <cfRule type="iconSet" priority="61216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35" operator="equal">
      <formula>"OPORTUNIDADE"</formula>
    </cfRule>
  </conditionalFormatting>
  <conditionalFormatting sqref="Z90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7" operator="equal">
      <formula>"OPORTUNIDADE"</formula>
    </cfRule>
  </conditionalFormatting>
  <conditionalFormatting sqref="Z110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Z121">
    <cfRule type="cellIs" dxfId="155" priority="4" operator="equal">
      <formula>"OPORTUNIDADE"</formula>
    </cfRule>
  </conditionalFormatting>
  <conditionalFormatting sqref="Z121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1108</v>
      </c>
      <c r="C2" s="124" t="s">
        <v>755</v>
      </c>
      <c r="D2" s="79" t="s">
        <v>757</v>
      </c>
      <c r="E2" s="79" t="s">
        <v>1109</v>
      </c>
      <c r="F2" s="102" t="s">
        <v>1110</v>
      </c>
      <c r="G2" s="79" t="s">
        <v>1111</v>
      </c>
      <c r="H2" s="79" t="s">
        <v>1112</v>
      </c>
      <c r="I2" s="79" t="s">
        <v>1113</v>
      </c>
      <c r="J2" s="79" t="s">
        <v>1114</v>
      </c>
      <c r="K2" s="81" t="s">
        <v>1115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ZEB</v>
      </c>
      <c r="F112" s="103" t="str">
        <f>IF(SP_NORTE!M124="","*",SP_NORTE!M124)</f>
        <v>ZEB-ZRU</v>
      </c>
      <c r="G112" s="98" t="str">
        <f>IF(SP_NORTE!I124="","*",SP_NORTE!I124)</f>
        <v>ZRU2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1116</v>
      </c>
      <c r="V1" s="282"/>
      <c r="W1" s="282"/>
    </row>
    <row r="2" spans="1:23" ht="15" customHeight="1">
      <c r="A2" s="90" t="s">
        <v>1117</v>
      </c>
      <c r="B2" s="90" t="s">
        <v>1118</v>
      </c>
      <c r="C2" s="90" t="s">
        <v>380</v>
      </c>
      <c r="D2" s="91" t="s">
        <v>770</v>
      </c>
      <c r="E2" s="91" t="s">
        <v>4</v>
      </c>
      <c r="F2" s="91" t="s">
        <v>1119</v>
      </c>
      <c r="G2" s="91" t="s">
        <v>1120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1121</v>
      </c>
      <c r="T2" s="94" t="s">
        <v>773</v>
      </c>
      <c r="U2" s="141">
        <f ca="1">TODAY()-1</f>
        <v>46087</v>
      </c>
      <c r="V2" s="141">
        <f ca="1">U2-1</f>
        <v>46086</v>
      </c>
      <c r="W2" s="141">
        <f ca="1">V2-1</f>
        <v>46085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414</v>
      </c>
      <c r="W6" s="140">
        <f ca="1">_xlfn.XLOOKUP(G6&amp;$W$2,BS_CONTROLE[CHAVE],BS_CONTROLE[Quantidade_11],"-")</f>
        <v>530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250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>
        <f ca="1">_xlfn.XLOOKUP(G10&amp;$V$2,BS_CONTROLE[CHAVE],BS_CONTROLE[Quantidade_11],"-")</f>
        <v>670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414</v>
      </c>
      <c r="W14" s="140">
        <f ca="1">_xlfn.XLOOKUP(G14&amp;$W$2,BS_CONTROLE[CHAVE],BS_CONTROLE[Quantidade_11],"-")</f>
        <v>530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250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2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1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2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2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2</v>
      </c>
      <c r="V23" s="140">
        <f ca="1">_xlfn.XLOOKUP(G23&amp;$V$2,BS_CONTROLE[CHAVE],BS_CONTROLE[Quantidade_11],"-")</f>
        <v>0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1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>
        <f ca="1">_xlfn.XLOOKUP(G26&amp;$V$2,BS_CONTROLE[CHAVE],BS_CONTROLE[Quantidade_11],"-")</f>
        <v>670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1248</v>
      </c>
      <c r="V29" s="140">
        <f ca="1">_xlfn.XLOOKUP(G29&amp;$V$2,BS_CONTROLE[CHAVE],BS_CONTROLE[Quantidade_11],"-")</f>
        <v>0</v>
      </c>
      <c r="W29" s="140">
        <f ca="1">_xlfn.XLOOKUP(G29&amp;$W$2,BS_CONTROLE[CHAVE],BS_CONTROLE[Quantidade_11],"-")</f>
        <v>1872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2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1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414</v>
      </c>
      <c r="W33" s="140">
        <f ca="1">_xlfn.XLOOKUP(G33&amp;$W$2,BS_CONTROLE[CHAVE],BS_CONTROLE[Quantidade_11],"-")</f>
        <v>530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250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2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2</v>
      </c>
      <c r="V39" s="140">
        <f ca="1">_xlfn.XLOOKUP(G39&amp;$V$2,BS_CONTROLE[CHAVE],BS_CONTROLE[Quantidade_11],"-")</f>
        <v>0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2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1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>
        <f ca="1">_xlfn.XLOOKUP(G43&amp;$V$2,BS_CONTROLE[CHAVE],BS_CONTROLE[Quantidade_11],"-")</f>
        <v>670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1248</v>
      </c>
      <c r="V46" s="140">
        <f ca="1">_xlfn.XLOOKUP(G46&amp;$V$2,BS_CONTROLE[CHAVE],BS_CONTROLE[Quantidade_11],"-")</f>
        <v>0</v>
      </c>
      <c r="W46" s="140">
        <f ca="1">_xlfn.XLOOKUP(G46&amp;$W$2,BS_CONTROLE[CHAVE],BS_CONTROLE[Quantidade_11],"-")</f>
        <v>1872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2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1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414</v>
      </c>
      <c r="W50" s="140">
        <f ca="1">_xlfn.XLOOKUP(G50&amp;$W$2,BS_CONTROLE[CHAVE],BS_CONTROLE[Quantidade_11],"-")</f>
        <v>530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1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250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2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2</v>
      </c>
      <c r="V57" s="140">
        <f ca="1">_xlfn.XLOOKUP(G57&amp;$V$2,BS_CONTROLE[CHAVE],BS_CONTROLE[Quantidade_11],"-")</f>
        <v>0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2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1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>
        <f ca="1">_xlfn.XLOOKUP(G60&amp;$V$2,BS_CONTROLE[CHAVE],BS_CONTROLE[Quantidade_11],"-")</f>
        <v>670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1248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1872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414</v>
      </c>
      <c r="W67" s="140">
        <f ca="1">_xlfn.XLOOKUP(G67&amp;$W$2,BS_CONTROLE[CHAVE],BS_CONTROLE[Quantidade_11],"-")</f>
        <v>530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2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1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250</v>
      </c>
      <c r="W70" s="140">
        <f ca="1">_xlfn.XLOOKUP(G70&amp;$W$2,BS_CONTROLE[CHAVE],BS_CONTROLE[Quantidade_11],"-")</f>
        <v>1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2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2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2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0</v>
      </c>
      <c r="V76" s="140">
        <f ca="1">_xlfn.XLOOKUP(G76&amp;$V$2,BS_CONTROLE[CHAVE],BS_CONTROLE[Quantidade_11],"-")</f>
        <v>1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>
        <f ca="1">_xlfn.XLOOKUP(G77&amp;$V$2,BS_CONTROLE[CHAVE],BS_CONTROLE[Quantidade_11],"-")</f>
        <v>0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>
        <f ca="1">_xlfn.XLOOKUP(G78&amp;$V$2,BS_CONTROLE[CHAVE],BS_CONTROLE[Quantidade_11],"-")</f>
        <v>670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>
        <f ca="1">_xlfn.XLOOKUP(G81&amp;$U$2,BS_CONTROLE[CHAVE],BS_CONTROLE[Quantidade_11],"-")</f>
        <v>0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1248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1872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414</v>
      </c>
      <c r="W84" s="140">
        <f ca="1">_xlfn.XLOOKUP(G84&amp;$W$2,BS_CONTROLE[CHAVE],BS_CONTROLE[Quantidade_11],"-")</f>
        <v>530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2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1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250</v>
      </c>
      <c r="W88" s="140">
        <f ca="1">_xlfn.XLOOKUP(G88&amp;$W$2,BS_CONTROLE[CHAVE],BS_CONTROLE[Quantidade_11],"-")</f>
        <v>1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>
        <f ca="1">_xlfn.XLOOKUP(G90&amp;$U$2,BS_CONTROLE[CHAVE],BS_CONTROLE[Quantidade_11],"-")</f>
        <v>0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1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2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2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1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2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>
        <f ca="1">_xlfn.XLOOKUP(G97&amp;$U$2,BS_CONTROLE[CHAVE],BS_CONTROLE[Quantidade_11],"-")</f>
        <v>1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0</v>
      </c>
      <c r="V98" s="140">
        <f ca="1">_xlfn.XLOOKUP(G98&amp;$V$2,BS_CONTROLE[CHAVE],BS_CONTROLE[Quantidade_11],"-")</f>
        <v>1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>
        <f ca="1">_xlfn.XLOOKUP(G99&amp;$V$2,BS_CONTROLE[CHAVE],BS_CONTROLE[Quantidade_11],"-")</f>
        <v>670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414</v>
      </c>
      <c r="W105" s="140">
        <f ca="1">_xlfn.XLOOKUP(G105&amp;$W$2,BS_CONTROLE[CHAVE],BS_CONTROLE[Quantidade_11],"-")</f>
        <v>530</v>
      </c>
    </row>
    <row r="106" spans="1:23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1</v>
      </c>
    </row>
    <row r="108" spans="1:23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250</v>
      </c>
      <c r="W108" s="140">
        <f ca="1">_xlfn.XLOOKUP(G108&amp;$W$2,BS_CONTROLE[CHAVE],BS_CONTROLE[Quantidade_11],"-")</f>
        <v>1</v>
      </c>
    </row>
    <row r="109" spans="1:23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1</v>
      </c>
    </row>
    <row r="110" spans="1:23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2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1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250</v>
      </c>
      <c r="W119" s="140">
        <f ca="1">_xlfn.XLOOKUP(G119&amp;$W$2,BS_CONTROLE[CHAVE],BS_CONTROLE[Quantidade_11],"-")</f>
        <v>1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ZEB-ZCZ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ZEB</v>
      </c>
      <c r="J121" s="149" t="str">
        <f>IF(SP_NORTE!I124="","*",SP_NORTE!I124)</f>
        <v>ZRU2</v>
      </c>
      <c r="K121" s="142" t="str">
        <f>IF(SP_NORTE!M124="","*",SP_NORTE!M124)</f>
        <v>ZEB-ZRU</v>
      </c>
      <c r="L121" s="142" t="str">
        <f>IF(SP_NORTE!N124="","*",SP_NORTE!N124)</f>
        <v>ZEBZRU</v>
      </c>
      <c r="M121" s="143">
        <f>IF(SP_NORTE!J124="","*",SP_NORTE!J124)</f>
        <v>73</v>
      </c>
      <c r="N121" s="148">
        <f>IF(SP_NORTE!K124="","*",SP_NORTE!K124)</f>
        <v>242</v>
      </c>
      <c r="O121" s="148" t="str">
        <f>IF(SP_NORTE!L124="","*",SP_NORTE!L124)</f>
        <v>-</v>
      </c>
      <c r="P121" s="147">
        <f>IF(SP_NORTE!O124="","*",SP_NORTE!O124)</f>
        <v>0.375</v>
      </c>
      <c r="Q121" s="147">
        <f>IF(SP_NORTE!P124="","*",SP_NORTE!P124)</f>
        <v>4.1666666666666664E-2</v>
      </c>
      <c r="R121" s="149" t="str">
        <f>IF(SP_NORTE!Q124="","*",CONCATENATE(SP_NORTE!Q124," ",SP_NORTE!R124))</f>
        <v>40 KM</v>
      </c>
      <c r="S121" s="149" t="str">
        <f>IF(SP_NORTE!V124="","*",SP_NORTE!V124)</f>
        <v>Savio</v>
      </c>
      <c r="T121" s="149" t="str">
        <f>IF(SP_NORTE!W124="","*",SP_NORTE!W124)</f>
        <v>Inspeção sperry - ZEBZRU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414</v>
      </c>
      <c r="W123" s="140">
        <f ca="1">_xlfn.XLOOKUP(G123&amp;$W$2,BS_CONTROLE[CHAVE],BS_CONTROLE[Quantidade_11],"-")</f>
        <v>530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1122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1123</v>
      </c>
      <c r="D5" s="284"/>
      <c r="E5" s="284"/>
      <c r="F5" s="284"/>
      <c r="G5" s="284"/>
      <c r="H5" s="284"/>
      <c r="I5" s="284"/>
      <c r="J5" s="285"/>
      <c r="K5" s="286" t="s">
        <v>1124</v>
      </c>
      <c r="L5" s="287"/>
      <c r="M5" s="287"/>
      <c r="N5" s="287"/>
      <c r="O5" s="288" t="s">
        <v>1125</v>
      </c>
      <c r="P5" s="289"/>
    </row>
    <row r="6" spans="1:16" s="77" customFormat="1" ht="15" customHeight="1">
      <c r="A6" s="69" t="s">
        <v>1119</v>
      </c>
      <c r="B6" s="78" t="s">
        <v>1118</v>
      </c>
      <c r="C6" s="79" t="s">
        <v>770</v>
      </c>
      <c r="D6" s="80" t="s">
        <v>771</v>
      </c>
      <c r="E6" s="79" t="s">
        <v>1126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1127</v>
      </c>
      <c r="M6" s="83" t="s">
        <v>402</v>
      </c>
      <c r="N6" s="84" t="s">
        <v>765</v>
      </c>
      <c r="O6" s="160" t="s">
        <v>808</v>
      </c>
      <c r="P6" s="136" t="s">
        <v>1128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ZEB-ZCZ</v>
      </c>
      <c r="E96" s="86" t="str">
        <f>IF(SP_NORTE!D124="","*",SP_NORTE!D124)</f>
        <v>V97</v>
      </c>
      <c r="F96" s="86" t="str">
        <f>IF(SP_NORTE!H124="","*",SP_NORTE!H124)</f>
        <v>ZEB</v>
      </c>
      <c r="G96" s="86" t="str">
        <f>IF(SP_NORTE!M124="","*",SP_NORTE!M124)</f>
        <v>ZEB-ZRU</v>
      </c>
      <c r="H96" s="119">
        <f>IF(SP_NORTE!K124="","*",SP_NORTE!K124)</f>
        <v>242</v>
      </c>
      <c r="I96" s="116">
        <f>IF(SP_NORTE!O124="","*",SP_NORTE!O124)</f>
        <v>0.375</v>
      </c>
      <c r="J96" s="116">
        <f>IF(SP_NORTE!P124="","*",SP_NORTE!P124)</f>
        <v>4.1666666666666664E-2</v>
      </c>
      <c r="K96" s="86" t="str">
        <f>IF(SP_NORTE!AK124="","*",SP_NORTE!AK124)</f>
        <v>ZEB</v>
      </c>
      <c r="L96" s="86" t="str">
        <f>IF(SP_NORTE!AM124="","*",SP_NORTE!AM124)</f>
        <v>ZEB-ZRU</v>
      </c>
      <c r="M96" s="86">
        <f>IF(SP_NORTE!AP124="","*",SP_NORTE!AP124)</f>
        <v>242</v>
      </c>
      <c r="N96" s="86" t="str">
        <f>IF(SP_NORTE!AM124="","*",SP_NORTE!AM124)</f>
        <v>ZEB-ZRU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1129</v>
      </c>
      <c r="C3" s="206" t="s">
        <v>1130</v>
      </c>
      <c r="D3" s="206" t="s">
        <v>1131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1132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1133</v>
      </c>
      <c r="E3" s="167" t="s">
        <v>1134</v>
      </c>
      <c r="F3" s="167" t="s">
        <v>1135</v>
      </c>
      <c r="G3" s="167" t="s">
        <v>1136</v>
      </c>
      <c r="H3" s="167" t="s">
        <v>1137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1138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1139</v>
      </c>
      <c r="C4" s="164" t="s">
        <v>1140</v>
      </c>
      <c r="D4" s="164" t="s">
        <v>1141</v>
      </c>
      <c r="E4" s="164" t="s">
        <v>1142</v>
      </c>
      <c r="F4" s="164" t="s">
        <v>4</v>
      </c>
      <c r="G4" s="164" t="s">
        <v>1143</v>
      </c>
    </row>
    <row r="5" spans="2:7">
      <c r="B5" s="165" t="s">
        <v>1144</v>
      </c>
      <c r="C5" s="165">
        <v>257068</v>
      </c>
      <c r="D5" s="165" t="s">
        <v>1145</v>
      </c>
      <c r="E5" s="165" t="s">
        <v>1146</v>
      </c>
      <c r="F5" s="165" t="s">
        <v>1146</v>
      </c>
      <c r="G5" s="166">
        <v>46296</v>
      </c>
    </row>
    <row r="6" spans="2:7">
      <c r="B6" s="165" t="s">
        <v>1147</v>
      </c>
      <c r="C6" s="165" t="s">
        <v>384</v>
      </c>
      <c r="D6" s="165" t="s">
        <v>384</v>
      </c>
      <c r="E6" s="165" t="s">
        <v>384</v>
      </c>
      <c r="F6" s="165" t="s">
        <v>1148</v>
      </c>
      <c r="G6" s="166" t="s">
        <v>384</v>
      </c>
    </row>
    <row r="7" spans="2:7">
      <c r="B7" s="165" t="s">
        <v>1149</v>
      </c>
      <c r="C7" s="165">
        <v>257472</v>
      </c>
      <c r="D7" s="165" t="s">
        <v>1150</v>
      </c>
      <c r="E7" s="165" t="s">
        <v>1151</v>
      </c>
      <c r="F7" s="165" t="s">
        <v>1151</v>
      </c>
      <c r="G7" s="166">
        <v>45992</v>
      </c>
    </row>
    <row r="8" spans="2:7">
      <c r="B8" s="165" t="s">
        <v>1152</v>
      </c>
      <c r="C8" s="165">
        <v>260307</v>
      </c>
      <c r="D8" s="165" t="s">
        <v>1153</v>
      </c>
      <c r="E8" s="165" t="s">
        <v>1154</v>
      </c>
      <c r="F8" s="165" t="s">
        <v>1151</v>
      </c>
      <c r="G8" s="166">
        <v>46082</v>
      </c>
    </row>
    <row r="9" spans="2:7">
      <c r="B9" s="165" t="s">
        <v>1155</v>
      </c>
      <c r="C9" s="165">
        <v>333033</v>
      </c>
      <c r="D9" s="165" t="s">
        <v>1156</v>
      </c>
      <c r="E9" s="165" t="s">
        <v>1148</v>
      </c>
      <c r="F9" s="165" t="s">
        <v>1157</v>
      </c>
      <c r="G9" s="165" t="s">
        <v>384</v>
      </c>
    </row>
    <row r="10" spans="2:7">
      <c r="B10" s="165" t="s">
        <v>1158</v>
      </c>
      <c r="C10" s="165"/>
      <c r="D10" s="165"/>
      <c r="E10" s="165" t="s">
        <v>1148</v>
      </c>
      <c r="F10" s="165" t="s">
        <v>1157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1159</v>
      </c>
      <c r="C1" s="25" t="s">
        <v>831</v>
      </c>
      <c r="E1" s="25" t="s">
        <v>1122</v>
      </c>
      <c r="G1" s="25" t="s">
        <v>1160</v>
      </c>
      <c r="H1" s="27"/>
      <c r="I1" s="25" t="s">
        <v>1161</v>
      </c>
      <c r="J1" s="27"/>
      <c r="K1" s="25" t="s">
        <v>1162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1163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1164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1165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1166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1167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1168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1169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1170</v>
      </c>
      <c r="B13" s="4" t="s">
        <v>1024</v>
      </c>
      <c r="C13" s="4" t="s">
        <v>1171</v>
      </c>
      <c r="D13" s="4" t="s">
        <v>964</v>
      </c>
      <c r="E13" s="4" t="s">
        <v>1172</v>
      </c>
      <c r="F13" s="4" t="s">
        <v>1173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1174</v>
      </c>
      <c r="N13" s="4" t="s">
        <v>1175</v>
      </c>
      <c r="O13" s="4" t="s">
        <v>1176</v>
      </c>
      <c r="P13" s="4" t="s">
        <v>827</v>
      </c>
      <c r="Q13" s="4" t="s">
        <v>1177</v>
      </c>
      <c r="R13" s="4" t="s">
        <v>991</v>
      </c>
      <c r="S13" s="4" t="s">
        <v>1178</v>
      </c>
      <c r="T13" s="4" t="s">
        <v>1179</v>
      </c>
      <c r="U13" s="4" t="s">
        <v>1180</v>
      </c>
      <c r="V13" s="32" t="s">
        <v>1181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1182</v>
      </c>
      <c r="B14" s="34" t="s">
        <v>1183</v>
      </c>
      <c r="C14" s="34" t="s">
        <v>1184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1185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1186</v>
      </c>
      <c r="R14" s="34" t="s">
        <v>992</v>
      </c>
      <c r="S14" s="34" t="s">
        <v>965</v>
      </c>
      <c r="T14" s="34" t="s">
        <v>965</v>
      </c>
      <c r="U14" s="34" t="s">
        <v>1180</v>
      </c>
      <c r="V14" s="35" t="s">
        <v>1181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1187</v>
      </c>
      <c r="B15" s="34" t="s">
        <v>1025</v>
      </c>
      <c r="C15" s="34" t="str">
        <f>""</f>
        <v/>
      </c>
      <c r="D15" s="34"/>
      <c r="E15" s="34"/>
      <c r="F15" s="34"/>
      <c r="G15" s="34" t="s">
        <v>1188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1120</v>
      </c>
      <c r="T15" s="34" t="s">
        <v>1120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1189</v>
      </c>
      <c r="L16" s="34"/>
      <c r="M16" s="34"/>
      <c r="N16" s="34"/>
      <c r="O16" s="34"/>
      <c r="P16" s="34"/>
      <c r="Q16" s="34"/>
      <c r="R16" s="34" t="s">
        <v>1190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1191</v>
      </c>
      <c r="B28" s="30" t="s">
        <v>1192</v>
      </c>
      <c r="C28" s="30" t="s">
        <v>1193</v>
      </c>
      <c r="D28" s="30" t="s">
        <v>1194</v>
      </c>
      <c r="E28" s="30" t="s">
        <v>1195</v>
      </c>
      <c r="F28" s="30" t="s">
        <v>1196</v>
      </c>
      <c r="G28" s="30" t="s">
        <v>1197</v>
      </c>
      <c r="H28" s="30" t="s">
        <v>1198</v>
      </c>
      <c r="I28" s="30" t="s">
        <v>1199</v>
      </c>
      <c r="J28" s="30" t="s">
        <v>1200</v>
      </c>
      <c r="K28" s="30" t="s">
        <v>1201</v>
      </c>
      <c r="L28" s="30" t="s">
        <v>1202</v>
      </c>
      <c r="M28" s="30" t="s">
        <v>1203</v>
      </c>
      <c r="N28" s="30" t="s">
        <v>1204</v>
      </c>
      <c r="O28" s="30" t="s">
        <v>1205</v>
      </c>
      <c r="P28" s="30" t="s">
        <v>1206</v>
      </c>
      <c r="Q28" s="30" t="s">
        <v>1207</v>
      </c>
      <c r="R28" s="30" t="s">
        <v>1208</v>
      </c>
      <c r="S28" s="30" t="s">
        <v>1209</v>
      </c>
      <c r="T28" s="30" t="s">
        <v>1210</v>
      </c>
      <c r="U28" s="30" t="s">
        <v>1211</v>
      </c>
      <c r="V28" s="30" t="s">
        <v>1212</v>
      </c>
      <c r="W28" s="30" t="s">
        <v>1213</v>
      </c>
      <c r="X28" s="30" t="s">
        <v>1214</v>
      </c>
      <c r="Y28" s="30" t="s">
        <v>1215</v>
      </c>
      <c r="Z28" s="30" t="s">
        <v>1216</v>
      </c>
      <c r="AA28" s="30" t="s">
        <v>1217</v>
      </c>
      <c r="AB28" s="30" t="s">
        <v>1218</v>
      </c>
      <c r="AC28" s="30" t="s">
        <v>1219</v>
      </c>
      <c r="AD28" s="30" t="s">
        <v>1220</v>
      </c>
      <c r="AE28" s="30" t="s">
        <v>1221</v>
      </c>
      <c r="AF28" s="30" t="s">
        <v>1222</v>
      </c>
      <c r="AG28" s="30" t="s">
        <v>1223</v>
      </c>
      <c r="AH28" s="30" t="s">
        <v>1224</v>
      </c>
      <c r="AI28" s="30" t="s">
        <v>1225</v>
      </c>
      <c r="AJ28" s="30" t="s">
        <v>1226</v>
      </c>
      <c r="AK28" s="30" t="s">
        <v>1227</v>
      </c>
      <c r="AL28" s="30" t="s">
        <v>1228</v>
      </c>
      <c r="AM28" s="30" t="s">
        <v>1229</v>
      </c>
      <c r="AN28" s="36" t="s">
        <v>1230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1231</v>
      </c>
      <c r="B29" s="34" t="s">
        <v>1232</v>
      </c>
      <c r="C29" s="34" t="s">
        <v>1233</v>
      </c>
      <c r="D29" s="34" t="s">
        <v>1004</v>
      </c>
      <c r="E29" s="34" t="s">
        <v>1025</v>
      </c>
      <c r="F29" s="34" t="s">
        <v>1234</v>
      </c>
      <c r="G29" s="34" t="s">
        <v>966</v>
      </c>
      <c r="H29" s="34" t="s">
        <v>1235</v>
      </c>
      <c r="I29" s="34" t="s">
        <v>880</v>
      </c>
      <c r="J29" s="34" t="s">
        <v>1005</v>
      </c>
      <c r="K29" s="34" t="s">
        <v>1005</v>
      </c>
      <c r="L29" s="34" t="s">
        <v>1236</v>
      </c>
      <c r="M29" s="34" t="s">
        <v>931</v>
      </c>
      <c r="N29" s="34" t="s">
        <v>1237</v>
      </c>
      <c r="O29" s="34" t="s">
        <v>1238</v>
      </c>
      <c r="P29" s="34" t="s">
        <v>1239</v>
      </c>
      <c r="Q29" s="34" t="s">
        <v>1240</v>
      </c>
      <c r="R29" s="34" t="s">
        <v>1241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1242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1243</v>
      </c>
      <c r="AD29" s="34" t="s">
        <v>1244</v>
      </c>
      <c r="AE29" s="34" t="s">
        <v>993</v>
      </c>
      <c r="AF29" s="34" t="s">
        <v>1065</v>
      </c>
      <c r="AG29" s="34" t="s">
        <v>1190</v>
      </c>
      <c r="AH29" s="34" t="s">
        <v>1245</v>
      </c>
      <c r="AI29" s="34" t="s">
        <v>1246</v>
      </c>
      <c r="AJ29" s="34" t="s">
        <v>1005</v>
      </c>
      <c r="AK29" s="34" t="s">
        <v>1246</v>
      </c>
      <c r="AL29" s="34" t="s">
        <v>1005</v>
      </c>
      <c r="AM29" s="34" t="s">
        <v>1180</v>
      </c>
      <c r="AN29" s="35" t="s">
        <v>1181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1231</v>
      </c>
      <c r="B30" s="34"/>
      <c r="C30" s="34"/>
      <c r="D30" s="34" t="s">
        <v>1188</v>
      </c>
      <c r="E30" s="34"/>
      <c r="F30" s="34" t="s">
        <v>1247</v>
      </c>
      <c r="G30" s="34" t="s">
        <v>1248</v>
      </c>
      <c r="H30" s="34" t="s">
        <v>1249</v>
      </c>
      <c r="I30" s="34" t="s">
        <v>1250</v>
      </c>
      <c r="J30" s="34"/>
      <c r="K30" s="34"/>
      <c r="L30" s="34" t="s">
        <v>1251</v>
      </c>
      <c r="M30" s="34" t="s">
        <v>874</v>
      </c>
      <c r="N30" s="34" t="s">
        <v>880</v>
      </c>
      <c r="O30" s="34" t="s">
        <v>946</v>
      </c>
      <c r="P30" s="34" t="s">
        <v>1252</v>
      </c>
      <c r="Q30" s="34" t="s">
        <v>856</v>
      </c>
      <c r="R30" s="34"/>
      <c r="S30" s="34" t="s">
        <v>1240</v>
      </c>
      <c r="T30" s="34" t="s">
        <v>1253</v>
      </c>
      <c r="U30" s="34" t="s">
        <v>880</v>
      </c>
      <c r="V30" s="34" t="s">
        <v>1253</v>
      </c>
      <c r="W30" s="34" t="s">
        <v>880</v>
      </c>
      <c r="X30" s="34" t="s">
        <v>1253</v>
      </c>
      <c r="Y30" s="34" t="s">
        <v>880</v>
      </c>
      <c r="Z30" s="34" t="s">
        <v>1253</v>
      </c>
      <c r="AA30" s="34" t="s">
        <v>880</v>
      </c>
      <c r="AB30" s="34"/>
      <c r="AC30" s="34"/>
      <c r="AD30" s="34"/>
      <c r="AE30" s="34" t="s">
        <v>1254</v>
      </c>
      <c r="AF30" s="34"/>
      <c r="AG30" s="34"/>
      <c r="AH30" s="34"/>
      <c r="AI30" s="34" t="s">
        <v>1255</v>
      </c>
      <c r="AJ30" s="34" t="s">
        <v>1256</v>
      </c>
      <c r="AK30" s="34" t="s">
        <v>1255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1257</v>
      </c>
      <c r="E31" s="34"/>
      <c r="F31" s="34"/>
      <c r="G31" s="34"/>
      <c r="H31" s="34"/>
      <c r="I31" s="34"/>
      <c r="J31" s="34"/>
      <c r="K31" s="34"/>
      <c r="L31" s="34" t="s">
        <v>1258</v>
      </c>
      <c r="M31" s="34" t="s">
        <v>1259</v>
      </c>
      <c r="N31" s="34" t="s">
        <v>923</v>
      </c>
      <c r="O31" s="34" t="s">
        <v>1260</v>
      </c>
      <c r="P31" s="34" t="s">
        <v>912</v>
      </c>
      <c r="Q31" s="34" t="s">
        <v>1261</v>
      </c>
      <c r="R31" s="34"/>
      <c r="S31" s="34" t="s">
        <v>856</v>
      </c>
      <c r="T31" s="34"/>
      <c r="U31" s="34" t="s">
        <v>1262</v>
      </c>
      <c r="V31" s="34"/>
      <c r="W31" s="34" t="s">
        <v>1262</v>
      </c>
      <c r="X31" s="34"/>
      <c r="Y31" s="34" t="s">
        <v>1262</v>
      </c>
      <c r="Z31" s="34"/>
      <c r="AA31" s="34" t="s">
        <v>1262</v>
      </c>
      <c r="AB31" s="34"/>
      <c r="AC31" s="34"/>
      <c r="AD31" s="34"/>
      <c r="AE31" s="34" t="s">
        <v>1263</v>
      </c>
      <c r="AF31" s="34"/>
      <c r="AG31" s="34"/>
      <c r="AH31" s="34"/>
      <c r="AI31" s="34" t="s">
        <v>1264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1265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1266</v>
      </c>
      <c r="Q32" s="34" t="s">
        <v>1267</v>
      </c>
      <c r="R32" s="34"/>
      <c r="S32" s="34" t="s">
        <v>1261</v>
      </c>
      <c r="T32" s="34"/>
      <c r="U32" s="34" t="s">
        <v>1268</v>
      </c>
      <c r="V32" s="34"/>
      <c r="W32" s="34" t="s">
        <v>1268</v>
      </c>
      <c r="X32" s="34"/>
      <c r="Y32" s="34" t="s">
        <v>1268</v>
      </c>
      <c r="Z32" s="34"/>
      <c r="AA32" s="34" t="s">
        <v>1268</v>
      </c>
      <c r="AB32" s="34"/>
      <c r="AC32" s="34"/>
      <c r="AD32" s="34"/>
      <c r="AE32" s="34"/>
      <c r="AF32" s="34"/>
      <c r="AG32" s="34"/>
      <c r="AH32" s="34"/>
      <c r="AI32" s="34" t="s">
        <v>1258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1269</v>
      </c>
      <c r="E33" s="34"/>
      <c r="F33" s="34"/>
      <c r="G33" s="34"/>
      <c r="H33" s="34"/>
      <c r="I33" s="34"/>
      <c r="J33" s="34"/>
      <c r="K33" s="34"/>
      <c r="L33" s="34" t="s">
        <v>1270</v>
      </c>
      <c r="M33" s="34"/>
      <c r="N33" s="34"/>
      <c r="O33" s="34"/>
      <c r="P33" s="34"/>
      <c r="Q33" s="34" t="s">
        <v>925</v>
      </c>
      <c r="R33" s="34"/>
      <c r="S33" s="34" t="s">
        <v>1267</v>
      </c>
      <c r="T33" s="34"/>
      <c r="U33" s="34" t="s">
        <v>1271</v>
      </c>
      <c r="V33" s="34"/>
      <c r="W33" s="34" t="s">
        <v>1271</v>
      </c>
      <c r="X33" s="34"/>
      <c r="Y33" s="34" t="s">
        <v>1271</v>
      </c>
      <c r="Z33" s="34"/>
      <c r="AA33" s="34" t="s">
        <v>1271</v>
      </c>
      <c r="AB33" s="34"/>
      <c r="AC33" s="34"/>
      <c r="AD33" s="34"/>
      <c r="AE33" s="34"/>
      <c r="AF33" s="34"/>
      <c r="AG33" s="34"/>
      <c r="AH33" s="34"/>
      <c r="AI33" s="34" t="s">
        <v>1270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1272</v>
      </c>
      <c r="M34" s="34"/>
      <c r="N34" s="34"/>
      <c r="O34" s="34"/>
      <c r="P34" s="34"/>
      <c r="Q34" s="34" t="s">
        <v>1273</v>
      </c>
      <c r="R34" s="34"/>
      <c r="S34" s="34" t="s">
        <v>925</v>
      </c>
      <c r="T34" s="34"/>
      <c r="U34" s="34" t="s">
        <v>1274</v>
      </c>
      <c r="V34" s="34"/>
      <c r="W34" s="34" t="s">
        <v>1274</v>
      </c>
      <c r="X34" s="34"/>
      <c r="Y34" s="34" t="s">
        <v>1274</v>
      </c>
      <c r="Z34" s="34"/>
      <c r="AA34" s="34" t="s">
        <v>1274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1275</v>
      </c>
      <c r="M35" s="34"/>
      <c r="N35" s="34"/>
      <c r="O35" s="34"/>
      <c r="P35" s="34"/>
      <c r="Q35" s="34" t="s">
        <v>1276</v>
      </c>
      <c r="R35" s="34"/>
      <c r="S35" s="34" t="s">
        <v>1273</v>
      </c>
      <c r="T35" s="34"/>
      <c r="U35" s="34" t="s">
        <v>1277</v>
      </c>
      <c r="V35" s="34"/>
      <c r="W35" s="34" t="s">
        <v>1277</v>
      </c>
      <c r="X35" s="34"/>
      <c r="Y35" s="34" t="s">
        <v>1277</v>
      </c>
      <c r="Z35" s="34"/>
      <c r="AA35" s="34" t="s">
        <v>1277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1278</v>
      </c>
      <c r="R36" s="34"/>
      <c r="S36" s="34" t="s">
        <v>1276</v>
      </c>
      <c r="T36" s="34"/>
      <c r="U36" s="34" t="s">
        <v>1279</v>
      </c>
      <c r="V36" s="34"/>
      <c r="W36" s="34" t="s">
        <v>1279</v>
      </c>
      <c r="X36" s="34"/>
      <c r="Y36" s="34" t="s">
        <v>1279</v>
      </c>
      <c r="Z36" s="34"/>
      <c r="AA36" s="34" t="s">
        <v>1279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1280</v>
      </c>
      <c r="R37" s="34"/>
      <c r="S37" s="34" t="s">
        <v>1278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1281</v>
      </c>
      <c r="R38" s="34"/>
      <c r="S38" s="34" t="s">
        <v>1280</v>
      </c>
      <c r="T38" s="34"/>
      <c r="U38" s="34" t="s">
        <v>1282</v>
      </c>
      <c r="V38" s="34"/>
      <c r="W38" s="34" t="s">
        <v>1282</v>
      </c>
      <c r="X38" s="34"/>
      <c r="Y38" s="34" t="s">
        <v>1282</v>
      </c>
      <c r="Z38" s="34"/>
      <c r="AA38" s="34" t="s">
        <v>1282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1283</v>
      </c>
      <c r="R39" s="37"/>
      <c r="S39" s="37" t="s">
        <v>1281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1284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2026-03-07T09:56:51Z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