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199" documentId="8_{B6337239-1A00-434D-AAD0-422EA1FEB5AE}" xr6:coauthVersionLast="47" xr6:coauthVersionMax="47" xr10:uidLastSave="{1B8E74C4-008E-4BAA-B9CE-75A0FFC2A4CB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4" hidden="1">'CONTROLE D'!$A$6:$R$1000</definedName>
    <definedName name="_xlnm._FilterDatabase" localSheetId="5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93" i="1" l="1"/>
  <c r="Q163" i="1"/>
  <c r="Q137" i="1"/>
  <c r="Q102" i="1"/>
  <c r="N221" i="1" a="1"/>
  <c r="N221" i="1"/>
  <c r="M221" i="1" a="1"/>
  <c r="M221" i="1"/>
  <c r="N220" i="1" a="1"/>
  <c r="N220" i="1"/>
  <c r="M220" i="1" a="1"/>
  <c r="M220" i="1"/>
  <c r="N219" i="1" a="1"/>
  <c r="N219" i="1"/>
  <c r="M219" i="1" a="1"/>
  <c r="M219" i="1"/>
  <c r="N218" i="1" a="1"/>
  <c r="N218" i="1"/>
  <c r="M218" i="1" a="1"/>
  <c r="M218" i="1"/>
  <c r="A218" i="1"/>
  <c r="C218" i="1"/>
  <c r="A219" i="1"/>
  <c r="C219" i="1"/>
  <c r="A220" i="1"/>
  <c r="C220" i="1"/>
  <c r="A221" i="1"/>
  <c r="C221" i="1"/>
  <c r="N217" i="1" a="1"/>
  <c r="N217" i="1"/>
  <c r="M217" i="1" a="1"/>
  <c r="M217" i="1"/>
  <c r="M216" i="1" a="1"/>
  <c r="M216" i="1"/>
  <c r="N215" i="1" a="1"/>
  <c r="N215" i="1"/>
  <c r="M215" i="1" a="1"/>
  <c r="M215" i="1"/>
  <c r="H215" i="1" a="1"/>
  <c r="H215" i="1"/>
  <c r="N214" i="1" a="1"/>
  <c r="N214" i="1"/>
  <c r="M214" i="1" a="1"/>
  <c r="M214" i="1"/>
  <c r="H214" i="1" a="1"/>
  <c r="H214" i="1"/>
  <c r="N213" i="1" a="1"/>
  <c r="N213" i="1"/>
  <c r="M213" i="1" a="1"/>
  <c r="M213" i="1"/>
  <c r="N212" i="1" a="1"/>
  <c r="N212" i="1"/>
  <c r="M212" i="1" a="1"/>
  <c r="M212" i="1"/>
  <c r="A206" i="1"/>
  <c r="C206" i="1"/>
  <c r="A207" i="1"/>
  <c r="C207" i="1"/>
  <c r="N207" i="1" a="1"/>
  <c r="N207" i="1"/>
  <c r="M207" i="1" a="1"/>
  <c r="M207" i="1"/>
  <c r="N206" i="1" a="1"/>
  <c r="N206" i="1"/>
  <c r="M206" i="1" a="1"/>
  <c r="M206" i="1"/>
  <c r="A222" i="1"/>
  <c r="C222" i="1"/>
  <c r="N222" i="1" a="1"/>
  <c r="N222" i="1"/>
  <c r="M222" i="1" a="1"/>
  <c r="M222" i="1"/>
  <c r="N209" i="1" a="1"/>
  <c r="N209" i="1"/>
  <c r="M209" i="1" a="1"/>
  <c r="M209" i="1"/>
  <c r="A209" i="1"/>
  <c r="C209" i="1"/>
  <c r="A210" i="1"/>
  <c r="C210" i="1"/>
  <c r="N204" i="1" a="1"/>
  <c r="N204" i="1"/>
  <c r="M204" i="1" a="1"/>
  <c r="M204" i="1"/>
  <c r="N198" i="1" a="1"/>
  <c r="N198" i="1" s="1"/>
  <c r="M198" i="1" a="1"/>
  <c r="M198" i="1" s="1"/>
  <c r="N203" i="1" a="1"/>
  <c r="N203" i="1" s="1"/>
  <c r="M203" i="1" a="1"/>
  <c r="M203" i="1" s="1"/>
  <c r="N202" i="1" a="1"/>
  <c r="N202" i="1" s="1"/>
  <c r="M202" i="1" a="1"/>
  <c r="M202" i="1" s="1"/>
  <c r="H202" i="1" a="1"/>
  <c r="H202" i="1" s="1"/>
  <c r="N188" i="1" a="1"/>
  <c r="N188" i="1" s="1"/>
  <c r="M188" i="1" a="1"/>
  <c r="M188" i="1" s="1"/>
  <c r="N187" i="1" a="1"/>
  <c r="N187" i="1" s="1"/>
  <c r="M187" i="1" a="1"/>
  <c r="M187" i="1" s="1"/>
  <c r="H187" i="1" a="1"/>
  <c r="H187" i="1" s="1"/>
  <c r="N186" i="1" a="1"/>
  <c r="N186" i="1" s="1"/>
  <c r="M186" i="1" a="1"/>
  <c r="M186" i="1" s="1"/>
  <c r="H186" i="1" a="1"/>
  <c r="H186" i="1" s="1"/>
  <c r="G197" i="1"/>
  <c r="N193" i="1" a="1"/>
  <c r="N193" i="1" s="1"/>
  <c r="M193" i="1" a="1"/>
  <c r="M193" i="1" s="1"/>
  <c r="H194" i="1" a="1"/>
  <c r="H194" i="1" s="1"/>
  <c r="M194" i="1" a="1"/>
  <c r="M194" i="1" s="1"/>
  <c r="N194" i="1" a="1"/>
  <c r="N194" i="1" s="1"/>
  <c r="H195" i="1" a="1"/>
  <c r="H195" i="1" s="1"/>
  <c r="M195" i="1" a="1"/>
  <c r="M195" i="1" s="1"/>
  <c r="N195" i="1" a="1"/>
  <c r="N195" i="1" s="1"/>
  <c r="N192" i="1" a="1"/>
  <c r="N192" i="1" s="1"/>
  <c r="M192" i="1" a="1"/>
  <c r="M192" i="1" s="1"/>
  <c r="H192" i="1" a="1"/>
  <c r="H192" i="1" s="1"/>
  <c r="AY184" i="1"/>
  <c r="AY183" i="1"/>
  <c r="M173" i="1" a="1"/>
  <c r="M173" i="1" s="1"/>
  <c r="N172" i="1" a="1"/>
  <c r="N172" i="1" s="1"/>
  <c r="M172" i="1" a="1"/>
  <c r="M172" i="1" s="1"/>
  <c r="H172" i="1" a="1"/>
  <c r="H172" i="1" s="1"/>
  <c r="N185" i="1" a="1"/>
  <c r="N185" i="1"/>
  <c r="M185" i="1" a="1"/>
  <c r="M185" i="1"/>
  <c r="N184" i="1" a="1"/>
  <c r="N184" i="1"/>
  <c r="M184" i="1" a="1"/>
  <c r="M184" i="1"/>
  <c r="N183" i="1" a="1"/>
  <c r="N183" i="1"/>
  <c r="M183" i="1" a="1"/>
  <c r="M183" i="1"/>
  <c r="N182" i="1" a="1"/>
  <c r="N182" i="1"/>
  <c r="M182" i="1" a="1"/>
  <c r="M182" i="1"/>
  <c r="H178" i="1" a="1"/>
  <c r="H178" i="1" s="1"/>
  <c r="M178" i="1" a="1"/>
  <c r="M178" i="1" s="1"/>
  <c r="N178" i="1" a="1"/>
  <c r="N178" i="1" s="1"/>
  <c r="H179" i="1" a="1"/>
  <c r="H179" i="1" s="1"/>
  <c r="M179" i="1" a="1"/>
  <c r="M179" i="1" s="1"/>
  <c r="N179" i="1" a="1"/>
  <c r="N179" i="1" s="1"/>
  <c r="N180" i="1" a="1"/>
  <c r="N180" i="1" s="1"/>
  <c r="M180" i="1" a="1"/>
  <c r="M180" i="1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N168" i="1" a="1"/>
  <c r="N168" i="1" s="1"/>
  <c r="M169" i="1" a="1"/>
  <c r="M169" i="1" s="1"/>
  <c r="N169" i="1" a="1"/>
  <c r="N169" i="1" s="1"/>
  <c r="M170" i="1" a="1"/>
  <c r="M170" i="1" s="1"/>
  <c r="N170" i="1" a="1"/>
  <c r="N170" i="1" s="1"/>
  <c r="N166" i="1" a="1"/>
  <c r="N166" i="1" s="1"/>
  <c r="M166" i="1" a="1"/>
  <c r="M166" i="1" s="1"/>
  <c r="N164" i="1" a="1"/>
  <c r="N164" i="1" s="1"/>
  <c r="M164" i="1" a="1"/>
  <c r="M164" i="1" s="1"/>
  <c r="H164" i="1" a="1"/>
  <c r="H164" i="1" s="1"/>
  <c r="N163" i="1" a="1"/>
  <c r="N163" i="1" s="1"/>
  <c r="M163" i="1" a="1"/>
  <c r="M163" i="1" s="1"/>
  <c r="N162" i="1" a="1"/>
  <c r="N162" i="1" s="1"/>
  <c r="M162" i="1" a="1"/>
  <c r="M162" i="1" s="1"/>
  <c r="H162" i="1" a="1"/>
  <c r="H162" i="1" s="1"/>
  <c r="H158" i="1" a="1"/>
  <c r="H158" i="1" s="1"/>
  <c r="M152" i="1" a="1"/>
  <c r="M152" i="1"/>
  <c r="N152" i="1" a="1"/>
  <c r="N152" i="1"/>
  <c r="M154" i="1" a="1"/>
  <c r="M154" i="1"/>
  <c r="N154" i="1" a="1"/>
  <c r="N154" i="1"/>
  <c r="N93" i="1" a="1"/>
  <c r="N93" i="1"/>
  <c r="M93" i="1" a="1"/>
  <c r="M93" i="1"/>
  <c r="N38" i="1" a="1"/>
  <c r="N38" i="1"/>
  <c r="M38" i="1" a="1"/>
  <c r="M38" i="1"/>
  <c r="N150" i="1" a="1"/>
  <c r="N150" i="1" s="1"/>
  <c r="M150" i="1" a="1"/>
  <c r="M150" i="1" s="1"/>
  <c r="H150" i="1" a="1"/>
  <c r="H150" i="1" s="1"/>
  <c r="Q145" i="1"/>
  <c r="M145" i="1" a="1"/>
  <c r="M145" i="1" s="1"/>
  <c r="C133" i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 s="1"/>
  <c r="AN472" i="1" s="1"/>
  <c r="R472" i="1"/>
  <c r="S472" i="1" a="1"/>
  <c r="S472" i="1" s="1"/>
  <c r="T472" i="1" a="1"/>
  <c r="T472" i="1"/>
  <c r="U472" i="1"/>
  <c r="AI472" i="1"/>
  <c r="AJ472" i="1"/>
  <c r="AK472" i="1"/>
  <c r="AL472" i="1"/>
  <c r="AM472" i="1"/>
  <c r="AO472" i="1"/>
  <c r="BE472" i="1" s="1"/>
  <c r="AP472" i="1"/>
  <c r="AQ472" i="1"/>
  <c r="BB472" i="1"/>
  <c r="BC472" i="1" a="1"/>
  <c r="BC472" i="1" s="1"/>
  <c r="BD472" i="1" a="1"/>
  <c r="BD472" i="1"/>
  <c r="BF472" i="1"/>
  <c r="BR472" i="1"/>
  <c r="BS472" i="1"/>
  <c r="A473" i="1"/>
  <c r="G473" i="1"/>
  <c r="M473" i="1" a="1"/>
  <c r="M473" i="1"/>
  <c r="N473" i="1" a="1"/>
  <c r="N473" i="1" s="1"/>
  <c r="AN473" i="1" s="1"/>
  <c r="R473" i="1"/>
  <c r="S473" i="1" a="1"/>
  <c r="S473" i="1" s="1"/>
  <c r="T473" i="1" a="1"/>
  <c r="T473" i="1"/>
  <c r="U473" i="1"/>
  <c r="AI473" i="1"/>
  <c r="AJ473" i="1"/>
  <c r="AK473" i="1"/>
  <c r="AL473" i="1"/>
  <c r="AM473" i="1"/>
  <c r="AO473" i="1"/>
  <c r="BE473" i="1" s="1"/>
  <c r="AP473" i="1"/>
  <c r="AQ473" i="1"/>
  <c r="BB473" i="1"/>
  <c r="BC473" i="1" a="1"/>
  <c r="BC473" i="1" s="1"/>
  <c r="BD473" i="1" a="1"/>
  <c r="BD473" i="1"/>
  <c r="BF473" i="1"/>
  <c r="BR473" i="1"/>
  <c r="BS473" i="1"/>
  <c r="A474" i="1"/>
  <c r="G474" i="1"/>
  <c r="M474" i="1" a="1"/>
  <c r="M474" i="1"/>
  <c r="N474" i="1" a="1"/>
  <c r="N474" i="1" s="1"/>
  <c r="AN474" i="1" s="1"/>
  <c r="R474" i="1"/>
  <c r="S474" i="1" a="1"/>
  <c r="S474" i="1" s="1"/>
  <c r="T474" i="1" a="1"/>
  <c r="T474" i="1"/>
  <c r="U474" i="1"/>
  <c r="AI474" i="1"/>
  <c r="AJ474" i="1"/>
  <c r="AK474" i="1"/>
  <c r="AL474" i="1"/>
  <c r="AM474" i="1"/>
  <c r="AO474" i="1"/>
  <c r="BE474" i="1" s="1"/>
  <c r="AP474" i="1"/>
  <c r="AQ474" i="1"/>
  <c r="BB474" i="1"/>
  <c r="BC474" i="1" a="1"/>
  <c r="BC474" i="1" s="1"/>
  <c r="BD474" i="1" a="1"/>
  <c r="BD474" i="1"/>
  <c r="BF474" i="1"/>
  <c r="BR474" i="1"/>
  <c r="BS474" i="1"/>
  <c r="A475" i="1"/>
  <c r="G475" i="1"/>
  <c r="M475" i="1" a="1"/>
  <c r="M475" i="1"/>
  <c r="N475" i="1" a="1"/>
  <c r="N475" i="1" s="1"/>
  <c r="AN475" i="1" s="1"/>
  <c r="R475" i="1"/>
  <c r="S475" i="1" a="1"/>
  <c r="S475" i="1" s="1"/>
  <c r="T475" i="1" a="1"/>
  <c r="T475" i="1"/>
  <c r="U475" i="1"/>
  <c r="AI475" i="1"/>
  <c r="AJ475" i="1"/>
  <c r="AK475" i="1"/>
  <c r="AL475" i="1"/>
  <c r="AM475" i="1"/>
  <c r="AO475" i="1"/>
  <c r="BE475" i="1" s="1"/>
  <c r="AP475" i="1"/>
  <c r="AQ475" i="1"/>
  <c r="BB475" i="1"/>
  <c r="BC475" i="1" a="1"/>
  <c r="BC475" i="1" s="1"/>
  <c r="BD475" i="1" a="1"/>
  <c r="BD475" i="1"/>
  <c r="BF475" i="1"/>
  <c r="BR475" i="1"/>
  <c r="BS475" i="1"/>
  <c r="A476" i="1"/>
  <c r="G476" i="1"/>
  <c r="M476" i="1" a="1"/>
  <c r="M476" i="1"/>
  <c r="N476" i="1" a="1"/>
  <c r="N476" i="1" s="1"/>
  <c r="AN476" i="1" s="1"/>
  <c r="R476" i="1"/>
  <c r="S476" i="1" a="1"/>
  <c r="S476" i="1" s="1"/>
  <c r="T476" i="1" a="1"/>
  <c r="T476" i="1"/>
  <c r="U476" i="1"/>
  <c r="AI476" i="1"/>
  <c r="AJ476" i="1"/>
  <c r="AK476" i="1"/>
  <c r="AL476" i="1"/>
  <c r="AM476" i="1"/>
  <c r="AO476" i="1"/>
  <c r="BE476" i="1" s="1"/>
  <c r="AP476" i="1"/>
  <c r="AQ476" i="1"/>
  <c r="BB476" i="1"/>
  <c r="BC476" i="1" a="1"/>
  <c r="BC476" i="1" s="1"/>
  <c r="BD476" i="1" a="1"/>
  <c r="BD476" i="1"/>
  <c r="BF476" i="1"/>
  <c r="BR476" i="1"/>
  <c r="BS476" i="1"/>
  <c r="A477" i="1"/>
  <c r="G477" i="1"/>
  <c r="M477" i="1" a="1"/>
  <c r="M477" i="1"/>
  <c r="N477" i="1" a="1"/>
  <c r="N477" i="1" s="1"/>
  <c r="AN477" i="1" s="1"/>
  <c r="R477" i="1"/>
  <c r="S477" i="1" a="1"/>
  <c r="S477" i="1" s="1"/>
  <c r="T477" i="1" a="1"/>
  <c r="T477" i="1"/>
  <c r="U477" i="1"/>
  <c r="AI477" i="1"/>
  <c r="AJ477" i="1"/>
  <c r="AK477" i="1"/>
  <c r="AL477" i="1"/>
  <c r="AM477" i="1"/>
  <c r="AO477" i="1"/>
  <c r="BE477" i="1" s="1"/>
  <c r="AP477" i="1"/>
  <c r="AQ477" i="1"/>
  <c r="BB477" i="1"/>
  <c r="BC477" i="1" a="1"/>
  <c r="BC477" i="1" s="1"/>
  <c r="BD477" i="1" a="1"/>
  <c r="BD477" i="1"/>
  <c r="BF477" i="1"/>
  <c r="BR477" i="1"/>
  <c r="BS477" i="1"/>
  <c r="A478" i="1"/>
  <c r="G478" i="1"/>
  <c r="M478" i="1" a="1"/>
  <c r="M478" i="1"/>
  <c r="N478" i="1" a="1"/>
  <c r="N478" i="1" s="1"/>
  <c r="AN478" i="1" s="1"/>
  <c r="R478" i="1"/>
  <c r="S478" i="1" a="1"/>
  <c r="S478" i="1" s="1"/>
  <c r="T478" i="1" a="1"/>
  <c r="T478" i="1"/>
  <c r="U478" i="1"/>
  <c r="AI478" i="1"/>
  <c r="AJ478" i="1"/>
  <c r="AK478" i="1"/>
  <c r="AL478" i="1"/>
  <c r="AM478" i="1"/>
  <c r="AO478" i="1"/>
  <c r="BE478" i="1" s="1"/>
  <c r="AP478" i="1"/>
  <c r="AQ478" i="1"/>
  <c r="BB478" i="1"/>
  <c r="BC478" i="1" a="1"/>
  <c r="BC478" i="1" s="1"/>
  <c r="BD478" i="1" a="1"/>
  <c r="BD478" i="1"/>
  <c r="BF478" i="1"/>
  <c r="BR478" i="1"/>
  <c r="BS478" i="1"/>
  <c r="A479" i="1"/>
  <c r="G479" i="1"/>
  <c r="M479" i="1" a="1"/>
  <c r="M479" i="1"/>
  <c r="N479" i="1" a="1"/>
  <c r="N479" i="1" s="1"/>
  <c r="AN479" i="1" s="1"/>
  <c r="R479" i="1"/>
  <c r="S479" i="1" a="1"/>
  <c r="S479" i="1" s="1"/>
  <c r="T479" i="1" a="1"/>
  <c r="T479" i="1"/>
  <c r="U479" i="1"/>
  <c r="AI479" i="1"/>
  <c r="AJ479" i="1"/>
  <c r="AK479" i="1"/>
  <c r="AL479" i="1"/>
  <c r="AM479" i="1"/>
  <c r="AO479" i="1"/>
  <c r="BE479" i="1" s="1"/>
  <c r="AP479" i="1"/>
  <c r="AQ479" i="1"/>
  <c r="BB479" i="1"/>
  <c r="BC479" i="1" a="1"/>
  <c r="BC479" i="1" s="1"/>
  <c r="BD479" i="1" a="1"/>
  <c r="BD479" i="1"/>
  <c r="BF479" i="1"/>
  <c r="BR479" i="1"/>
  <c r="BS479" i="1"/>
  <c r="A480" i="1"/>
  <c r="G480" i="1"/>
  <c r="M480" i="1" a="1"/>
  <c r="M480" i="1"/>
  <c r="N480" i="1" a="1"/>
  <c r="N480" i="1" s="1"/>
  <c r="AN480" i="1" s="1"/>
  <c r="R480" i="1"/>
  <c r="S480" i="1" a="1"/>
  <c r="S480" i="1" s="1"/>
  <c r="T480" i="1" a="1"/>
  <c r="T480" i="1" s="1"/>
  <c r="U480" i="1"/>
  <c r="AI480" i="1"/>
  <c r="AJ480" i="1"/>
  <c r="AK480" i="1"/>
  <c r="AL480" i="1"/>
  <c r="AM480" i="1"/>
  <c r="AO480" i="1"/>
  <c r="BE480" i="1" s="1"/>
  <c r="AP480" i="1"/>
  <c r="AQ480" i="1"/>
  <c r="BB480" i="1"/>
  <c r="BC480" i="1" a="1"/>
  <c r="BC480" i="1" s="1"/>
  <c r="BF480" i="1"/>
  <c r="BR480" i="1"/>
  <c r="BS480" i="1"/>
  <c r="A481" i="1"/>
  <c r="G481" i="1"/>
  <c r="M481" i="1" a="1"/>
  <c r="M481" i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AJ481" i="1"/>
  <c r="AK481" i="1"/>
  <c r="AL481" i="1"/>
  <c r="AO481" i="1"/>
  <c r="BE481" i="1" s="1"/>
  <c r="AP481" i="1"/>
  <c r="AQ481" i="1"/>
  <c r="BB481" i="1"/>
  <c r="BC481" i="1" a="1"/>
  <c r="BC481" i="1" s="1"/>
  <c r="BF481" i="1"/>
  <c r="BR481" i="1"/>
  <c r="BS481" i="1"/>
  <c r="A482" i="1"/>
  <c r="G482" i="1"/>
  <c r="M482" i="1" a="1"/>
  <c r="M482" i="1"/>
  <c r="N482" i="1" a="1"/>
  <c r="N482" i="1" s="1"/>
  <c r="AN482" i="1" s="1"/>
  <c r="R482" i="1"/>
  <c r="S482" i="1" a="1"/>
  <c r="S482" i="1" s="1"/>
  <c r="T482" i="1" a="1"/>
  <c r="T482" i="1"/>
  <c r="U482" i="1"/>
  <c r="AI482" i="1"/>
  <c r="AJ482" i="1"/>
  <c r="AK482" i="1"/>
  <c r="AL482" i="1"/>
  <c r="AM482" i="1"/>
  <c r="AO482" i="1"/>
  <c r="BE482" i="1" s="1"/>
  <c r="AP482" i="1"/>
  <c r="AQ482" i="1"/>
  <c r="BB482" i="1"/>
  <c r="BC482" i="1" a="1"/>
  <c r="BC482" i="1" s="1"/>
  <c r="BF482" i="1"/>
  <c r="BR482" i="1"/>
  <c r="BS482" i="1"/>
  <c r="A483" i="1"/>
  <c r="G483" i="1"/>
  <c r="M483" i="1" a="1"/>
  <c r="M483" i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AJ483" i="1"/>
  <c r="AK483" i="1"/>
  <c r="AL483" i="1"/>
  <c r="AO483" i="1"/>
  <c r="BE483" i="1" s="1"/>
  <c r="AP483" i="1"/>
  <c r="AQ483" i="1"/>
  <c r="BB483" i="1"/>
  <c r="BC483" i="1" a="1"/>
  <c r="BC483" i="1" s="1"/>
  <c r="BF483" i="1"/>
  <c r="BR483" i="1"/>
  <c r="BS483" i="1"/>
  <c r="A484" i="1"/>
  <c r="G484" i="1"/>
  <c r="M484" i="1" a="1"/>
  <c r="M484" i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AJ484" i="1"/>
  <c r="AK484" i="1"/>
  <c r="AL484" i="1"/>
  <c r="AO484" i="1"/>
  <c r="BE484" i="1" s="1"/>
  <c r="AP484" i="1"/>
  <c r="AQ484" i="1"/>
  <c r="BB484" i="1"/>
  <c r="BC484" i="1" a="1"/>
  <c r="BC484" i="1" s="1"/>
  <c r="BF484" i="1"/>
  <c r="BR484" i="1"/>
  <c r="BS484" i="1"/>
  <c r="A485" i="1"/>
  <c r="G485" i="1"/>
  <c r="M485" i="1" a="1"/>
  <c r="M485" i="1"/>
  <c r="N485" i="1" a="1"/>
  <c r="N485" i="1" s="1"/>
  <c r="AN485" i="1" s="1"/>
  <c r="R485" i="1"/>
  <c r="S485" i="1" a="1"/>
  <c r="S485" i="1" s="1"/>
  <c r="T485" i="1" a="1"/>
  <c r="T485" i="1" s="1"/>
  <c r="U485" i="1"/>
  <c r="AI485" i="1"/>
  <c r="AJ485" i="1"/>
  <c r="AK485" i="1"/>
  <c r="AL485" i="1"/>
  <c r="AM485" i="1"/>
  <c r="AO485" i="1"/>
  <c r="BE485" i="1" s="1"/>
  <c r="AP485" i="1"/>
  <c r="AQ485" i="1"/>
  <c r="BB485" i="1"/>
  <c r="BC485" i="1" a="1"/>
  <c r="BC485" i="1" s="1"/>
  <c r="BD485" i="1" a="1"/>
  <c r="BD485" i="1" s="1"/>
  <c r="BF485" i="1"/>
  <c r="BR485" i="1"/>
  <c r="BS485" i="1"/>
  <c r="A486" i="1"/>
  <c r="G486" i="1"/>
  <c r="M486" i="1" a="1"/>
  <c r="M486" i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/>
  <c r="AM487" i="1" s="1"/>
  <c r="N487" i="1" a="1"/>
  <c r="N487" i="1" s="1"/>
  <c r="AN487" i="1" s="1"/>
  <c r="R487" i="1"/>
  <c r="S487" i="1" a="1"/>
  <c r="S487" i="1" s="1"/>
  <c r="T487" i="1" a="1"/>
  <c r="T487" i="1"/>
  <c r="U487" i="1"/>
  <c r="AI487" i="1"/>
  <c r="AJ487" i="1"/>
  <c r="AK487" i="1"/>
  <c r="AL487" i="1"/>
  <c r="AO487" i="1"/>
  <c r="BE487" i="1" s="1"/>
  <c r="AP487" i="1"/>
  <c r="AQ487" i="1"/>
  <c r="BB487" i="1"/>
  <c r="BC487" i="1" a="1"/>
  <c r="BC487" i="1" s="1"/>
  <c r="BF487" i="1"/>
  <c r="BR487" i="1"/>
  <c r="BS487" i="1"/>
  <c r="A488" i="1"/>
  <c r="G488" i="1"/>
  <c r="M488" i="1" a="1"/>
  <c r="M488" i="1"/>
  <c r="N488" i="1" a="1"/>
  <c r="N488" i="1" s="1"/>
  <c r="AN488" i="1" s="1"/>
  <c r="R488" i="1"/>
  <c r="S488" i="1" a="1"/>
  <c r="S488" i="1" s="1"/>
  <c r="T488" i="1" a="1"/>
  <c r="T488" i="1"/>
  <c r="U488" i="1"/>
  <c r="AI488" i="1"/>
  <c r="BB488" i="1" s="1"/>
  <c r="AJ488" i="1"/>
  <c r="AK488" i="1"/>
  <c r="AL488" i="1"/>
  <c r="AM488" i="1"/>
  <c r="AO488" i="1"/>
  <c r="BE488" i="1" s="1"/>
  <c r="AP488" i="1"/>
  <c r="AQ488" i="1"/>
  <c r="BC488" i="1" a="1"/>
  <c r="BC488" i="1" s="1"/>
  <c r="BD488" i="1" a="1"/>
  <c r="BD488" i="1" s="1"/>
  <c r="BF488" i="1"/>
  <c r="BR488" i="1"/>
  <c r="BS488" i="1"/>
  <c r="A489" i="1"/>
  <c r="G489" i="1"/>
  <c r="M489" i="1" a="1"/>
  <c r="M489" i="1"/>
  <c r="N489" i="1" a="1"/>
  <c r="N489" i="1" s="1"/>
  <c r="AN489" i="1" s="1"/>
  <c r="R489" i="1"/>
  <c r="S489" i="1" a="1"/>
  <c r="S489" i="1" s="1"/>
  <c r="T489" i="1" a="1"/>
  <c r="T489" i="1"/>
  <c r="U489" i="1"/>
  <c r="AI489" i="1"/>
  <c r="AJ489" i="1"/>
  <c r="AK489" i="1"/>
  <c r="AL489" i="1"/>
  <c r="AM489" i="1"/>
  <c r="AO489" i="1"/>
  <c r="BE489" i="1" s="1"/>
  <c r="AP489" i="1"/>
  <c r="AQ489" i="1"/>
  <c r="BB489" i="1"/>
  <c r="BC489" i="1" a="1"/>
  <c r="BC489" i="1" s="1"/>
  <c r="BD489" i="1" a="1"/>
  <c r="BD489" i="1"/>
  <c r="BF489" i="1"/>
  <c r="BR489" i="1"/>
  <c r="BS489" i="1"/>
  <c r="A490" i="1"/>
  <c r="G490" i="1"/>
  <c r="M490" i="1" a="1"/>
  <c r="M490" i="1"/>
  <c r="N490" i="1" a="1"/>
  <c r="N490" i="1" s="1"/>
  <c r="AN490" i="1" s="1"/>
  <c r="R490" i="1"/>
  <c r="S490" i="1" a="1"/>
  <c r="S490" i="1" s="1"/>
  <c r="T490" i="1" a="1"/>
  <c r="T490" i="1"/>
  <c r="U490" i="1"/>
  <c r="AI490" i="1"/>
  <c r="AJ490" i="1"/>
  <c r="AK490" i="1"/>
  <c r="AL490" i="1"/>
  <c r="AM490" i="1"/>
  <c r="AO490" i="1"/>
  <c r="BE490" i="1" s="1"/>
  <c r="AP490" i="1"/>
  <c r="AQ490" i="1"/>
  <c r="BB490" i="1"/>
  <c r="BC490" i="1" a="1"/>
  <c r="BC490" i="1" s="1"/>
  <c r="BD490" i="1" a="1"/>
  <c r="BD490" i="1"/>
  <c r="BF490" i="1"/>
  <c r="BR490" i="1"/>
  <c r="BS490" i="1"/>
  <c r="A491" i="1"/>
  <c r="G491" i="1"/>
  <c r="M491" i="1" a="1"/>
  <c r="M491" i="1"/>
  <c r="N491" i="1" a="1"/>
  <c r="N491" i="1" s="1"/>
  <c r="AN491" i="1" s="1"/>
  <c r="R491" i="1"/>
  <c r="S491" i="1" a="1"/>
  <c r="S491" i="1" s="1"/>
  <c r="T491" i="1" a="1"/>
  <c r="T491" i="1"/>
  <c r="U491" i="1"/>
  <c r="AI491" i="1"/>
  <c r="AJ491" i="1"/>
  <c r="AK491" i="1"/>
  <c r="AL491" i="1"/>
  <c r="AM491" i="1"/>
  <c r="AO491" i="1"/>
  <c r="BE491" i="1" s="1"/>
  <c r="AP491" i="1"/>
  <c r="AQ491" i="1"/>
  <c r="BB491" i="1"/>
  <c r="BC491" i="1" a="1"/>
  <c r="BC491" i="1" s="1"/>
  <c r="BD491" i="1" a="1"/>
  <c r="BD491" i="1"/>
  <c r="BF491" i="1"/>
  <c r="BR491" i="1"/>
  <c r="BS491" i="1"/>
  <c r="A492" i="1"/>
  <c r="G492" i="1"/>
  <c r="M492" i="1" a="1"/>
  <c r="M492" i="1"/>
  <c r="N492" i="1" a="1"/>
  <c r="N492" i="1" s="1"/>
  <c r="AN492" i="1" s="1"/>
  <c r="R492" i="1"/>
  <c r="S492" i="1" a="1"/>
  <c r="S492" i="1" s="1"/>
  <c r="T492" i="1" a="1"/>
  <c r="T492" i="1"/>
  <c r="U492" i="1"/>
  <c r="AI492" i="1"/>
  <c r="AJ492" i="1"/>
  <c r="AK492" i="1"/>
  <c r="AL492" i="1"/>
  <c r="AM492" i="1"/>
  <c r="AO492" i="1"/>
  <c r="BE492" i="1" s="1"/>
  <c r="AP492" i="1"/>
  <c r="AQ492" i="1"/>
  <c r="BB492" i="1"/>
  <c r="BC492" i="1" a="1"/>
  <c r="BC492" i="1" s="1"/>
  <c r="BD492" i="1" a="1"/>
  <c r="BD492" i="1"/>
  <c r="BF492" i="1"/>
  <c r="BR492" i="1"/>
  <c r="BS492" i="1"/>
  <c r="A493" i="1"/>
  <c r="G493" i="1"/>
  <c r="M493" i="1" a="1"/>
  <c r="M493" i="1"/>
  <c r="N493" i="1" a="1"/>
  <c r="N493" i="1" s="1"/>
  <c r="AN493" i="1" s="1"/>
  <c r="R493" i="1"/>
  <c r="S493" i="1" a="1"/>
  <c r="S493" i="1" s="1"/>
  <c r="T493" i="1" a="1"/>
  <c r="T493" i="1"/>
  <c r="U493" i="1"/>
  <c r="AI493" i="1"/>
  <c r="AJ493" i="1"/>
  <c r="AK493" i="1"/>
  <c r="AL493" i="1"/>
  <c r="AM493" i="1"/>
  <c r="AO493" i="1"/>
  <c r="BE493" i="1" s="1"/>
  <c r="AP493" i="1"/>
  <c r="AQ493" i="1"/>
  <c r="BB493" i="1"/>
  <c r="BC493" i="1" a="1"/>
  <c r="BC493" i="1" s="1"/>
  <c r="BD493" i="1" a="1"/>
  <c r="BD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D494" i="1" a="1"/>
  <c r="BD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AJ495" i="1"/>
  <c r="AK495" i="1"/>
  <c r="AL495" i="1"/>
  <c r="AO495" i="1"/>
  <c r="BE495" i="1" s="1"/>
  <c r="AP495" i="1"/>
  <c r="AQ495" i="1"/>
  <c r="BB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/>
  <c r="U496" i="1"/>
  <c r="AI496" i="1"/>
  <c r="AJ496" i="1"/>
  <c r="AK496" i="1"/>
  <c r="AL496" i="1"/>
  <c r="AO496" i="1"/>
  <c r="BE496" i="1" s="1"/>
  <c r="AP496" i="1"/>
  <c r="AQ496" i="1"/>
  <c r="BB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AJ500" i="1"/>
  <c r="AK500" i="1"/>
  <c r="AL500" i="1"/>
  <c r="AO500" i="1"/>
  <c r="BE500" i="1" s="1"/>
  <c r="AP500" i="1"/>
  <c r="AQ500" i="1"/>
  <c r="BB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5" i="1" a="1"/>
  <c r="S165" i="1" s="1"/>
  <c r="T165" i="1" a="1"/>
  <c r="T165" i="1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8" i="1" a="1"/>
  <c r="S168" i="1" s="1"/>
  <c r="T168" i="1" a="1"/>
  <c r="T168" i="1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E170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T174" i="1" a="1"/>
  <c r="T174" i="1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5" i="1" a="1"/>
  <c r="S175" i="1" s="1"/>
  <c r="T175" i="1" a="1"/>
  <c r="T175" i="1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6" i="1" a="1"/>
  <c r="S176" i="1" s="1"/>
  <c r="T176" i="1" a="1"/>
  <c r="T176" i="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7" i="1" a="1"/>
  <c r="S177" i="1" s="1"/>
  <c r="T177" i="1" a="1"/>
  <c r="T177" i="1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8" i="1" a="1"/>
  <c r="S178" i="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9" i="1" a="1"/>
  <c r="S179" i="1" s="1"/>
  <c r="T179" i="1" a="1"/>
  <c r="T179" i="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80" i="1" a="1"/>
  <c r="S180" i="1" s="1"/>
  <c r="T180" i="1" a="1"/>
  <c r="T180" i="1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81" i="1" a="1"/>
  <c r="S181" i="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2" i="1" a="1"/>
  <c r="S182" i="1" s="1"/>
  <c r="T182" i="1" a="1"/>
  <c r="T182" i="1" s="1"/>
  <c r="E179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3" i="1" a="1"/>
  <c r="S183" i="1" s="1"/>
  <c r="T183" i="1" a="1"/>
  <c r="T183" i="1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4" i="1" a="1"/>
  <c r="S184" i="1" s="1"/>
  <c r="T184" i="1" a="1"/>
  <c r="T184" i="1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T185" i="1" a="1"/>
  <c r="T185" i="1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6" i="1" a="1"/>
  <c r="S186" i="1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7" i="1" a="1"/>
  <c r="S187" i="1" s="1"/>
  <c r="T187" i="1" a="1"/>
  <c r="T187" i="1" s="1"/>
  <c r="E184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8" i="1" a="1"/>
  <c r="S188" i="1" s="1"/>
  <c r="T188" i="1" a="1"/>
  <c r="T188" i="1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9" i="1" a="1"/>
  <c r="S189" i="1" s="1"/>
  <c r="D186" i="12" s="1"/>
  <c r="T189" i="1" a="1"/>
  <c r="T189" i="1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90" i="1" a="1"/>
  <c r="S190" i="1" s="1"/>
  <c r="D187" i="12" s="1"/>
  <c r="T190" i="1" a="1"/>
  <c r="T190" i="1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91" i="1" a="1"/>
  <c r="S191" i="1" s="1"/>
  <c r="T191" i="1" a="1"/>
  <c r="T191" i="1" s="1"/>
  <c r="E188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2" i="1" a="1"/>
  <c r="S192" i="1" s="1"/>
  <c r="T192" i="1" a="1"/>
  <c r="T192" i="1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3" i="1" a="1"/>
  <c r="S193" i="1" s="1"/>
  <c r="D190" i="12" s="1"/>
  <c r="T193" i="1" a="1"/>
  <c r="T193" i="1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4" i="1" a="1"/>
  <c r="S194" i="1" s="1"/>
  <c r="T194" i="1" a="1"/>
  <c r="T194" i="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5" i="1" a="1"/>
  <c r="S195" i="1" s="1"/>
  <c r="T195" i="1" a="1"/>
  <c r="T195" i="1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6" i="1" a="1"/>
  <c r="S196" i="1" s="1"/>
  <c r="D193" i="12" s="1"/>
  <c r="T196" i="1" a="1"/>
  <c r="T196" i="1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7" i="1" a="1"/>
  <c r="S197" i="1" s="1"/>
  <c r="T197" i="1" a="1"/>
  <c r="T197" i="1" s="1"/>
  <c r="E194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8" i="1" a="1"/>
  <c r="S198" i="1" s="1"/>
  <c r="T198" i="1" a="1"/>
  <c r="T198" i="1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D196" i="12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200" i="1" a="1"/>
  <c r="S200" i="1" s="1"/>
  <c r="T200" i="1" a="1"/>
  <c r="T200" i="1" s="1"/>
  <c r="E197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201" i="1" a="1"/>
  <c r="S201" i="1" s="1"/>
  <c r="T201" i="1" a="1"/>
  <c r="T201" i="1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2" i="1" a="1"/>
  <c r="S202" i="1" s="1"/>
  <c r="D199" i="12" s="1"/>
  <c r="T202" i="1" a="1"/>
  <c r="T202" i="1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M203" i="1"/>
  <c r="AN203" i="1"/>
  <c r="R203" i="1"/>
  <c r="S203" i="1" a="1"/>
  <c r="S203" i="1" s="1"/>
  <c r="T203" i="1" a="1"/>
  <c r="T203" i="1" s="1"/>
  <c r="E200" i="12" s="1"/>
  <c r="U203" i="1"/>
  <c r="AI203" i="1"/>
  <c r="BB203" i="1" s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AM204" i="1"/>
  <c r="AN204" i="1"/>
  <c r="R204" i="1"/>
  <c r="S204" i="1" a="1"/>
  <c r="S204" i="1" s="1"/>
  <c r="T204" i="1" a="1"/>
  <c r="T204" i="1" s="1"/>
  <c r="U204" i="1"/>
  <c r="AI204" i="1"/>
  <c r="BB204" i="1" s="1"/>
  <c r="AK204" i="1"/>
  <c r="AL204" i="1"/>
  <c r="AO204" i="1"/>
  <c r="BE204" i="1" s="1"/>
  <c r="AP204" i="1"/>
  <c r="M205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D202" i="12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G206" i="1"/>
  <c r="AM206" i="1"/>
  <c r="AN206" i="1"/>
  <c r="R206" i="1"/>
  <c r="S206" i="1" a="1"/>
  <c r="S206" i="1" s="1"/>
  <c r="T206" i="1" a="1"/>
  <c r="T206" i="1" s="1"/>
  <c r="U206" i="1"/>
  <c r="AI206" i="1"/>
  <c r="BB206" i="1" s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G207" i="1"/>
  <c r="AM207" i="1"/>
  <c r="R207" i="1"/>
  <c r="S207" i="1" a="1"/>
  <c r="S207" i="1" s="1"/>
  <c r="D204" i="12" s="1"/>
  <c r="T207" i="1" a="1"/>
  <c r="T207" i="1" s="1"/>
  <c r="U207" i="1"/>
  <c r="AI207" i="1"/>
  <c r="BB207" i="1" s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K209" i="11" s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G209" i="1"/>
  <c r="AM209" i="1"/>
  <c r="AN209" i="1"/>
  <c r="R209" i="1"/>
  <c r="S209" i="1" a="1"/>
  <c r="S209" i="1" s="1"/>
  <c r="D206" i="12" s="1"/>
  <c r="T209" i="1" a="1"/>
  <c r="T209" i="1" s="1"/>
  <c r="U209" i="1"/>
  <c r="AI209" i="1"/>
  <c r="BB209" i="1" s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G210" i="1"/>
  <c r="AM210" i="1"/>
  <c r="AN210" i="1"/>
  <c r="R210" i="1"/>
  <c r="S210" i="1" a="1"/>
  <c r="S210" i="1" s="1"/>
  <c r="T210" i="1" a="1"/>
  <c r="T210" i="1" s="1"/>
  <c r="E207" i="12" s="1"/>
  <c r="U210" i="1"/>
  <c r="AI210" i="1"/>
  <c r="BB210" i="1" s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T211" i="1" a="1"/>
  <c r="T211" i="1" s="1"/>
  <c r="U211" i="1"/>
  <c r="AI211" i="1"/>
  <c r="BB211" i="1" s="1"/>
  <c r="AK211" i="1"/>
  <c r="K212" i="11" s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2" i="1" a="1"/>
  <c r="S212" i="1" s="1"/>
  <c r="D209" i="12" s="1"/>
  <c r="T212" i="1" a="1"/>
  <c r="T212" i="1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3" i="1" a="1"/>
  <c r="S213" i="1" s="1"/>
  <c r="T213" i="1" a="1"/>
  <c r="T213" i="1" s="1"/>
  <c r="E210" i="12" s="1"/>
  <c r="U213" i="1"/>
  <c r="AI213" i="1"/>
  <c r="BB213" i="1" s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4" i="1" a="1"/>
  <c r="S214" i="1" s="1"/>
  <c r="T214" i="1" a="1"/>
  <c r="T214" i="1" s="1"/>
  <c r="U214" i="1"/>
  <c r="AI214" i="1"/>
  <c r="BB214" i="1" s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6" i="1" a="1"/>
  <c r="S216" i="1" s="1"/>
  <c r="T216" i="1" a="1"/>
  <c r="T216" i="1" s="1"/>
  <c r="E213" i="12" s="1"/>
  <c r="U216" i="1"/>
  <c r="AI216" i="1"/>
  <c r="BB216" i="1" s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7" i="1" a="1"/>
  <c r="S217" i="1" s="1"/>
  <c r="T217" i="1" a="1"/>
  <c r="T217" i="1" s="1"/>
  <c r="U217" i="1"/>
  <c r="AI217" i="1"/>
  <c r="BB217" i="1" s="1"/>
  <c r="AK217" i="1"/>
  <c r="K218" i="11" s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G218" i="1"/>
  <c r="AM218" i="1"/>
  <c r="AN218" i="1"/>
  <c r="R218" i="1"/>
  <c r="S218" i="1" a="1"/>
  <c r="S218" i="1" s="1"/>
  <c r="D215" i="12" s="1"/>
  <c r="T218" i="1" a="1"/>
  <c r="T218" i="1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G219" i="1"/>
  <c r="AM219" i="1"/>
  <c r="AN219" i="1"/>
  <c r="R219" i="1"/>
  <c r="S219" i="1" a="1"/>
  <c r="S219" i="1" s="1"/>
  <c r="T219" i="1" a="1"/>
  <c r="T219" i="1" s="1"/>
  <c r="E216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G220" i="1"/>
  <c r="AM220" i="1"/>
  <c r="AN220" i="1"/>
  <c r="R220" i="1"/>
  <c r="S220" i="1" a="1"/>
  <c r="S220" i="1" s="1"/>
  <c r="T220" i="1" a="1"/>
  <c r="T220" i="1" s="1"/>
  <c r="U220" i="1"/>
  <c r="AI220" i="1"/>
  <c r="BB220" i="1" s="1"/>
  <c r="AK220" i="1"/>
  <c r="K220" i="11" s="1"/>
  <c r="AL220" i="1"/>
  <c r="AO220" i="1"/>
  <c r="AP220" i="1"/>
  <c r="M220" i="11" s="1"/>
  <c r="AQ220" i="1"/>
  <c r="BC220" i="1" a="1"/>
  <c r="BC220" i="1" s="1"/>
  <c r="BF220" i="1"/>
  <c r="BR220" i="1"/>
  <c r="BS220" i="1"/>
  <c r="G221" i="1"/>
  <c r="AM221" i="1"/>
  <c r="AN221" i="1"/>
  <c r="R221" i="1"/>
  <c r="S221" i="1" a="1"/>
  <c r="S221" i="1" s="1"/>
  <c r="D218" i="12" s="1"/>
  <c r="T221" i="1" a="1"/>
  <c r="T221" i="1" s="1"/>
  <c r="U221" i="1"/>
  <c r="AI221" i="1"/>
  <c r="BB221" i="1" s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2" i="1" a="1"/>
  <c r="S222" i="1" s="1"/>
  <c r="T222" i="1" a="1"/>
  <c r="T222" i="1" s="1"/>
  <c r="E219" i="12" s="1"/>
  <c r="U222" i="1"/>
  <c r="AI222" i="1"/>
  <c r="BB222" i="1" s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M223" i="11" s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E234" i="12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39" i="12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4" i="12" s="1"/>
  <c r="S137" i="1" a="1"/>
  <c r="S137" i="1" s="1"/>
  <c r="D134" i="12" s="1"/>
  <c r="T137" i="1" a="1"/>
  <c r="T137" i="1" s="1"/>
  <c r="E134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8" i="12" s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D149" i="12"/>
  <c r="E149" i="12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S10" i="12" s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D216" i="12"/>
  <c r="E187" i="12"/>
  <c r="E191" i="12"/>
  <c r="D191" i="12"/>
  <c r="E226" i="12"/>
  <c r="E220" i="12"/>
  <c r="D220" i="12"/>
  <c r="E241" i="12"/>
  <c r="E239" i="12"/>
  <c r="E203" i="12"/>
  <c r="D203" i="12"/>
  <c r="E233" i="12"/>
  <c r="E167" i="12"/>
  <c r="D167" i="12"/>
  <c r="E166" i="12"/>
  <c r="D166" i="12"/>
  <c r="E206" i="12"/>
  <c r="E180" i="12"/>
  <c r="D180" i="12"/>
  <c r="E236" i="12"/>
  <c r="E189" i="12"/>
  <c r="D189" i="12"/>
  <c r="E182" i="12"/>
  <c r="D182" i="12"/>
  <c r="E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46" i="12"/>
  <c r="D245" i="12"/>
  <c r="D237" i="12"/>
  <c r="D231" i="12"/>
  <c r="E229" i="12"/>
  <c r="D228" i="12"/>
  <c r="E227" i="12"/>
  <c r="E224" i="12"/>
  <c r="E223" i="12"/>
  <c r="D223" i="12"/>
  <c r="E221" i="12"/>
  <c r="E218" i="12"/>
  <c r="E217" i="12"/>
  <c r="D217" i="12"/>
  <c r="E214" i="12"/>
  <c r="D214" i="12"/>
  <c r="E211" i="12"/>
  <c r="D211" i="12"/>
  <c r="D210" i="12"/>
  <c r="D207" i="12"/>
  <c r="E205" i="12"/>
  <c r="D205" i="12"/>
  <c r="E204" i="12"/>
  <c r="D200" i="12"/>
  <c r="E199" i="12"/>
  <c r="E198" i="12"/>
  <c r="D198" i="12"/>
  <c r="D197" i="12"/>
  <c r="E196" i="12"/>
  <c r="E195" i="12"/>
  <c r="D195" i="12"/>
  <c r="D194" i="12"/>
  <c r="E193" i="12"/>
  <c r="E192" i="12"/>
  <c r="D192" i="12"/>
  <c r="E190" i="12"/>
  <c r="E185" i="12"/>
  <c r="D185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9" i="12"/>
  <c r="S11" i="12"/>
  <c r="S13" i="12"/>
  <c r="S5" i="12"/>
  <c r="S12" i="12"/>
  <c r="S286" i="12"/>
  <c r="S15" i="12"/>
  <c r="S18" i="12"/>
  <c r="S23" i="12"/>
  <c r="S20" i="12"/>
  <c r="S19" i="12"/>
  <c r="S287" i="12"/>
  <c r="S288" i="12"/>
  <c r="S34" i="12"/>
  <c r="S35" i="12"/>
  <c r="S36" i="12"/>
  <c r="S32" i="12"/>
  <c r="S29" i="12"/>
  <c r="S37" i="12"/>
  <c r="S281" i="12"/>
  <c r="S46" i="12"/>
  <c r="S43" i="12"/>
  <c r="S291" i="12"/>
  <c r="S285" i="12"/>
  <c r="S55" i="12"/>
  <c r="S282" i="12"/>
  <c r="S283" i="12"/>
  <c r="S57" i="12"/>
  <c r="S62" i="12"/>
  <c r="S69" i="12"/>
  <c r="S73" i="12"/>
  <c r="S74" i="12"/>
  <c r="S66" i="12"/>
  <c r="S70" i="12"/>
  <c r="S292" i="12"/>
  <c r="S75" i="12"/>
  <c r="S293" i="12"/>
  <c r="S294" i="12"/>
  <c r="S295" i="12"/>
  <c r="S296" i="12"/>
  <c r="S90" i="12"/>
  <c r="S89" i="12"/>
  <c r="S297" i="12"/>
  <c r="S100" i="12"/>
  <c r="S104" i="12"/>
  <c r="S106" i="12"/>
  <c r="S99" i="12"/>
  <c r="S101" i="12"/>
  <c r="S102" i="12"/>
  <c r="S298" i="12"/>
  <c r="S112" i="12"/>
  <c r="S115" i="12"/>
  <c r="S111" i="12"/>
  <c r="S110" i="12"/>
  <c r="S116" i="12"/>
  <c r="S109" i="12"/>
  <c r="S299" i="12"/>
  <c r="S300" i="12"/>
  <c r="S119" i="12"/>
  <c r="S118" i="12"/>
  <c r="S120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9" i="12"/>
  <c r="S284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11" i="1" l="1"/>
  <c r="AJ201" i="1"/>
  <c r="AJ200" i="1"/>
  <c r="AJ221" i="1"/>
  <c r="AJ212" i="1"/>
  <c r="AJ213" i="1"/>
  <c r="AJ207" i="1"/>
  <c r="AJ204" i="1"/>
  <c r="AJ220" i="1"/>
  <c r="AJ198" i="1"/>
  <c r="AJ219" i="1"/>
  <c r="AJ222" i="1"/>
  <c r="AJ210" i="1"/>
  <c r="AJ206" i="1"/>
  <c r="AJ214" i="1"/>
  <c r="AJ218" i="1"/>
  <c r="AJ217" i="1"/>
  <c r="AJ216" i="1"/>
  <c r="AJ202" i="1"/>
  <c r="AJ215" i="1"/>
  <c r="AJ209" i="1"/>
  <c r="AJ203" i="1"/>
  <c r="BD487" i="1" a="1"/>
  <c r="BD487" i="1" s="1"/>
  <c r="BD484" i="1" a="1"/>
  <c r="BD484" i="1" s="1"/>
  <c r="BD481" i="1" a="1"/>
  <c r="BD481" i="1" s="1"/>
  <c r="BD486" i="1" a="1"/>
  <c r="BD486" i="1" s="1"/>
  <c r="BD483" i="1" a="1"/>
  <c r="BD483" i="1" s="1"/>
  <c r="BD480" i="1" a="1"/>
  <c r="BD480" i="1" s="1"/>
  <c r="BD482" i="1" a="1"/>
  <c r="BD482" i="1" s="1"/>
  <c r="AJ186" i="1"/>
  <c r="AJ197" i="1"/>
  <c r="AJ196" i="1"/>
  <c r="AJ188" i="1"/>
  <c r="BD511" i="1" a="1"/>
  <c r="BD511" i="1" s="1"/>
  <c r="BD508" i="1" a="1"/>
  <c r="BD508" i="1" s="1"/>
  <c r="BD506" i="1" a="1"/>
  <c r="BD506" i="1" s="1"/>
  <c r="BD503" i="1" a="1"/>
  <c r="BD503" i="1" s="1"/>
  <c r="BD496" i="1" a="1"/>
  <c r="BD496" i="1" s="1"/>
  <c r="BD512" i="1" a="1"/>
  <c r="BD512" i="1" s="1"/>
  <c r="BD509" i="1" a="1"/>
  <c r="BD509" i="1" s="1"/>
  <c r="BD504" i="1" a="1"/>
  <c r="BD504" i="1" s="1"/>
  <c r="BD495" i="1" a="1"/>
  <c r="BD495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L219" i="12"/>
  <c r="L191" i="12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7" i="1" a="1"/>
  <c r="BD517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505" i="1" a="1"/>
  <c r="BD505" i="1" s="1"/>
  <c r="BD514" i="1" a="1"/>
  <c r="BD514" i="1" s="1"/>
  <c r="BD510" i="1" a="1"/>
  <c r="BD510" i="1" s="1"/>
  <c r="BD507" i="1" a="1"/>
  <c r="BD507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33" i="11" l="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S117" i="1" a="1"/>
  <c r="S117" i="1" s="1"/>
  <c r="C119" i="11" s="1"/>
  <c r="G115" i="12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122" i="12" l="1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<sst xmlns="http://schemas.openxmlformats.org/spreadsheetml/2006/main" count="7589" uniqueCount="1719">
  <si>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</si>
  <si>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</si>
  <si>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</si>
  <si>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</si>
  <si>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</si>
  <si>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</si>
  <si>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</si>
  <si>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</si>
  <si>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</si>
  <si>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</si>
  <si>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</si>
  <si>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</si>
  <si>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</si>
  <si>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</si>
  <si>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</si>
  <si>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</si>
  <si>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</si>
  <si>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</si>
  <si>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</si>
  <si>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</si>
  <si>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</si>
  <si>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</si>
  <si>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</si>
  <si>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</si>
  <si>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</si>
  <si>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</si>
  <si>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</si>
  <si>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</si>
  <si>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</si>
  <si>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</si>
  <si>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</si>
  <si>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</si>
  <si>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</si>
  <si>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</si>
  <si>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</si>
  <si>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</si>
  <si>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</si>
  <si>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</si>
  <si>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</si>
  <si>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</si>
  <si>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</si>
  <si>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</si>
  <si>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</si>
  <si>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</si>
  <si>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</si>
  <si>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</si>
  <si>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</si>
  <si>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</si>
  <si>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</si>
  <si>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</si>
  <si>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</si>
  <si>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</si>
  <si>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</si>
  <si>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</si>
  <si>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</si>
  <si>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</si>
  <si>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</si>
  <si>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</si>
  <si>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</si>
  <si>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</si>
  <si>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</si>
  <si>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</si>
  <si>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</si>
  <si>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</si>
  <si>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</si>
  <si>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</si>
  <si>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</si>
  <si>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</si>
  <si>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</si>
  <si>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</si>
  <si>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</si>
  <si>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</si>
  <si>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</si>
  <si>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</si>
  <si>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</si>
  <si>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</si>
  <si>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</si>
  <si>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</si>
  <si>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</si>
  <si>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</si>
  <si>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</si>
  <si>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</si>
  <si>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</si>
  <si>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</si>
  <si>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</si>
  <si>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</si>
  <si>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</si>
  <si>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</si>
  <si>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</si>
  <si>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</si>
  <si>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</si>
  <si>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</si>
  <si>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</si>
  <si>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</si>
  <si>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</si>
  <si>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</si>
  <si>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</si>
  <si>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</si>
  <si>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</si>
  <si>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</si>
  <si>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</si>
  <si>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</si>
  <si>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</si>
  <si>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</si>
  <si>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</si>
  <si>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</si>
  <si>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</si>
  <si>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</si>
  <si>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</si>
  <si>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</si>
  <si>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</si>
  <si>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</si>
  <si>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</si>
  <si>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</si>
  <si>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</si>
  <si>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</si>
  <si>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</si>
  <si>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</si>
  <si>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</si>
  <si>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</si>
  <si>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</si>
  <si>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</si>
  <si>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</si>
  <si>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</si>
  <si>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</si>
  <si>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</si>
  <si>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</si>
  <si>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</si>
  <si>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</si>
  <si>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</si>
  <si>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</si>
  <si>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</si>
  <si>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</si>
  <si>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</si>
  <si>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</si>
  <si>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</si>
  <si>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</si>
  <si>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</si>
  <si>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</si>
  <si>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</si>
  <si>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</si>
  <si>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</si>
  <si>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</si>
  <si>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</si>
  <si>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</si>
  <si>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</si>
  <si>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</si>
  <si>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</si>
  <si>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</si>
  <si>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</si>
  <si>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</si>
  <si>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</si>
  <si>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</si>
  <si>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</si>
  <si>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</si>
  <si>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</si>
  <si>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</si>
  <si>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</si>
  <si>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</si>
  <si>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</si>
  <si>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</si>
  <si>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</si>
  <si>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</si>
  <si>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</si>
  <si>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</si>
  <si>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</si>
  <si>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</si>
  <si>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</si>
  <si>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</si>
  <si>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</si>
  <si>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</si>
  <si>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</si>
  <si>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</si>
  <si>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</si>
  <si>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</si>
  <si>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</si>
  <si>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</si>
  <si>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</si>
  <si>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</si>
  <si>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</si>
  <si>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</si>
  <si>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</si>
  <si>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</si>
  <si>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</si>
  <si>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</si>
  <si>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</si>
  <si>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</si>
  <si>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</si>
  <si>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</si>
  <si>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</si>
  <si>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</si>
  <si>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</si>
  <si>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</si>
  <si>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</si>
  <si>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</si>
  <si>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</si>
  <si>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</si>
  <si>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</si>
  <si>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</si>
  <si>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</si>
  <si>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</si>
  <si>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</si>
  <si>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</si>
  <si>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</si>
  <si>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</si>
  <si>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</si>
  <si>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</si>
  <si>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</si>
  <si>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</si>
  <si>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</si>
  <si>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</si>
  <si>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</si>
  <si>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</si>
  <si>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</si>
  <si>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</si>
  <si>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</si>
  <si>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</si>
  <si>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</si>
  <si>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</si>
  <si>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</si>
  <si>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</si>
  <si>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</si>
  <si>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</si>
  <si>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</si>
  <si>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</si>
  <si>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</si>
  <si>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</si>
  <si>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</si>
  <si>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</si>
  <si>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</si>
  <si>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</si>
  <si>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</si>
  <si>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</si>
  <si>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</si>
  <si>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</si>
  <si>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</si>
  <si>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</si>
  <si>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</si>
  <si>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</si>
  <si>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</si>
  <si>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</si>
  <si>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</si>
  <si>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</si>
  <si>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</si>
  <si>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</si>
  <si>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</si>
  <si>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</si>
  <si>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</si>
  <si>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</si>
  <si>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</si>
  <si>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</si>
  <si>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</si>
  <si>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</si>
  <si>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</si>
  <si>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</si>
  <si>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</si>
  <si>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</si>
  <si>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</si>
  <si>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</si>
  <si>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</si>
  <si>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</si>
  <si>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</si>
  <si>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</si>
  <si>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</si>
  <si>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</si>
  <si>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</si>
  <si>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</si>
  <si>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</si>
  <si>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</si>
  <si>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</si>
  <si>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</si>
  <si>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</si>
  <si>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</si>
  <si>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</si>
  <si>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</si>
  <si>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</si>
  <si>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</si>
  <si>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</si>
  <si>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</si>
  <si>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</si>
  <si>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</si>
  <si>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</si>
  <si>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</si>
  <si>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</si>
  <si>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</si>
  <si>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</si>
  <si>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</si>
  <si>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</si>
  <si>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</si>
  <si>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</si>
  <si>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</si>
  <si>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</si>
  <si>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</si>
  <si>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</si>
  <si>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</si>
  <si>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</si>
  <si>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</si>
  <si>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</si>
  <si>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</si>
  <si>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</si>
  <si>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</si>
  <si>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</si>
  <si>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</si>
  <si>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</si>
  <si>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</si>
  <si>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</si>
  <si>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</si>
  <si>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</si>
  <si>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</si>
  <si>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</si>
  <si>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</si>
  <si>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</si>
  <si>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</si>
  <si>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</si>
  <si>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</si>
  <si>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</si>
  <si>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</si>
  <si>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</si>
  <si>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</si>
  <si>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</si>
  <si>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</si>
  <si>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</si>
  <si>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</si>
  <si>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</si>
  <si>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</si>
  <si>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</si>
  <si>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</si>
  <si>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</si>
  <si>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</si>
  <si>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</si>
  <si>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</si>
  <si>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</si>
  <si>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</si>
  <si>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</si>
  <si>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</si>
  <si>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</si>
  <si>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</si>
  <si>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</si>
  <si>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</si>
  <si>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</si>
  <si>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</si>
  <si>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</si>
  <si>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</si>
  <si>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</si>
  <si>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</si>
  <si>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</si>
  <si>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</si>
  <si>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</si>
  <si>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</si>
  <si>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</si>
  <si>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</si>
  <si>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</si>
  <si>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</si>
  <si>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</si>
  <si>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</si>
  <si>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</si>
  <si>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</si>
  <si>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</si>
  <si>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</si>
  <si>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</si>
  <si>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</si>
  <si>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</si>
  <si>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</si>
  <si>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</si>
  <si>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</si>
  <si>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</si>
  <si>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</si>
  <si>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</si>
  <si>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</si>
  <si>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</si>
  <si>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</si>
  <si>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</si>
  <si>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</si>
  <si>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</si>
  <si>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</si>
  <si>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</si>
  <si>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</si>
  <si>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</si>
  <si>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</si>
  <si>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</si>
  <si>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</si>
  <si>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</si>
  <si>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</si>
  <si>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</si>
  <si>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</si>
  <si>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</si>
  <si>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</si>
  <si>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</si>
  <si>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</si>
  <si>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</si>
  <si>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</si>
  <si>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</si>
  <si>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</si>
  <si>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</si>
  <si>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</si>
  <si>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</si>
  <si>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</si>
  <si>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</si>
  <si>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</si>
  <si>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</si>
  <si>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</si>
  <si>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</si>
  <si>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</si>
  <si>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</si>
  <si>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</si>
  <si>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</si>
  <si>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</si>
  <si>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</si>
  <si>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</si>
  <si>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</si>
  <si>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</si>
  <si>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</si>
  <si>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</si>
  <si>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</si>
  <si>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</si>
  <si>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</si>
  <si>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</si>
  <si>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</si>
  <si>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</si>
  <si>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</si>
  <si>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</si>
  <si>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</si>
  <si>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</si>
  <si>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</si>
  <si>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</si>
  <si>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</si>
  <si>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</si>
  <si>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</si>
  <si>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</si>
  <si>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</si>
  <si>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</si>
  <si>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</si>
  <si>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</si>
  <si>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</si>
  <si>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</si>
  <si>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</si>
  <si>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</si>
  <si>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</si>
  <si>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</si>
  <si>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</si>
  <si>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</si>
  <si>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</si>
  <si>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</si>
  <si>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</si>
  <si>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</si>
  <si>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</si>
  <si>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</si>
  <si>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</si>
  <si>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</si>
  <si>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</si>
  <si>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</si>
  <si>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</si>
  <si>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</si>
  <si>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</si>
  <si>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</si>
  <si>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</si>
  <si>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</si>
  <si>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</si>
  <si>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</si>
  <si>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</si>
  <si>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</si>
  <si>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</si>
  <si>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</si>
  <si>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</si>
  <si>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</si>
  <si>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</si>
  <si>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</si>
  <si>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</si>
  <si>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</si>
  <si>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</si>
  <si>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</si>
  <si>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</si>
  <si>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</si>
  <si>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</si>
  <si>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</si>
  <si>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</si>
  <si>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</si>
  <si>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</si>
  <si>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</si>
  <si>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</si>
  <si>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</si>
  <si>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</si>
  <si>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</si>
  <si>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</si>
  <si>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</si>
  <si>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</si>
  <si>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</si>
  <si>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</si>
  <si>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</si>
  <si>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</si>
  <si>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</si>
  <si>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</si>
  <si>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</si>
  <si>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</si>
  <si>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</si>
  <si>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</si>
  <si>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</si>
  <si>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</si>
  <si>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</si>
  <si>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</si>
  <si>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</si>
  <si>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</si>
  <si>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</si>
  <si>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</si>
  <si>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</si>
  <si>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</si>
  <si>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</si>
  <si>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</si>
  <si>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</si>
  <si>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</si>
  <si>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</si>
  <si>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</si>
  <si>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</si>
  <si>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</si>
  <si>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</si>
  <si>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</si>
  <si>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</si>
  <si>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</si>
  <si>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</si>
  <si>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</si>
  <si>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</si>
  <si>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</si>
  <si>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</si>
  <si>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</si>
  <si>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</si>
  <si>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</si>
  <si>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</si>
  <si>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</si>
  <si>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</si>
  <si>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</si>
  <si>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</si>
  <si>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</si>
  <si>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</si>
  <si>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</si>
  <si>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</si>
  <si>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</si>
  <si>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</si>
  <si>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</si>
  <si>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</si>
  <si>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</si>
  <si>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</si>
  <si>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</si>
  <si>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</si>
  <si>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</si>
  <si>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</si>
  <si>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</si>
  <si>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</si>
  <si>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</si>
  <si>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</si>
  <si>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</si>
  <si>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</si>
  <si>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</si>
  <si>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</si>
  <si>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</si>
  <si>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</si>
  <si>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</si>
  <si>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</si>
  <si>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</si>
  <si>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</si>
  <si>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</si>
  <si>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</si>
  <si>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</si>
  <si>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</si>
  <si>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</si>
  <si>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</si>
  <si>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</si>
  <si>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</si>
  <si>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</si>
  <si>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</si>
  <si>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</si>
  <si>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</si>
  <si>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</si>
  <si>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</si>
  <si>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</si>
  <si>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</si>
  <si>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</si>
  <si>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</si>
  <si>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</si>
  <si>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</si>
  <si>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</si>
  <si>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</si>
  <si>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</si>
  <si>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</si>
  <si>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</si>
  <si>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</si>
  <si>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</si>
  <si>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</si>
  <si>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</si>
  <si>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</si>
  <si>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</si>
  <si>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</si>
  <si>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</si>
  <si>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</si>
  <si>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</si>
  <si>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</si>
  <si>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</si>
  <si>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</si>
  <si>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</si>
  <si>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</si>
  <si>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</si>
  <si>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</si>
  <si>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</si>
  <si>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</si>
  <si>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</si>
  <si>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</si>
  <si>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</si>
  <si>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</si>
  <si>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</si>
  <si>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</si>
  <si>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</si>
  <si>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</si>
  <si>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</si>
  <si>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</si>
  <si>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</si>
  <si>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</si>
  <si>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</si>
  <si>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</si>
  <si>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</si>
  <si>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</si>
  <si>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</si>
  <si>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</si>
  <si>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</si>
  <si>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</si>
  <si>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</si>
  <si>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</si>
  <si>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</si>
  <si>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</si>
  <si>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</si>
  <si>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</si>
  <si>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</si>
  <si>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</si>
  <si>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</si>
  <si>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</si>
  <si>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</si>
  <si>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</si>
  <si>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</si>
  <si>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</si>
  <si>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</si>
  <si>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</si>
  <si>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</si>
  <si>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</si>
  <si>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</si>
  <si>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</si>
  <si>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</si>
  <si>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</si>
  <si>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</si>
  <si>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</si>
  <si>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</si>
  <si>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</si>
  <si>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</si>
  <si>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</si>
  <si>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</si>
  <si>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</si>
  <si>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</si>
  <si>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</si>
  <si>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</si>
  <si>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</si>
  <si>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</si>
  <si>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</si>
  <si>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</si>
  <si>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</si>
  <si>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</si>
  <si>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</si>
  <si>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</si>
  <si>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</si>
  <si>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</si>
  <si>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</si>
  <si>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</si>
  <si>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</si>
  <si>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</si>
  <si>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</si>
  <si>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</si>
  <si>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</si>
  <si>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</si>
  <si>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</si>
  <si>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</si>
  <si>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</si>
  <si>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</si>
  <si>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</si>
  <si>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</si>
  <si>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</si>
  <si>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</si>
  <si>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</si>
  <si>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</si>
  <si>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</si>
  <si>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</si>
  <si>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</si>
  <si>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</si>
  <si>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</si>
  <si>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</si>
  <si>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</si>
  <si>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</si>
  <si>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</si>
  <si>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</si>
  <si>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</si>
  <si>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</si>
  <si>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</si>
  <si>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</si>
  <si>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</si>
  <si>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</si>
  <si>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</si>
  <si>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</si>
  <si>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</si>
  <si>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</si>
  <si>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</si>
  <si>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</si>
  <si>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</si>
  <si>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</si>
  <si>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</si>
  <si>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</si>
  <si>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</si>
  <si>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</si>
  <si>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</si>
  <si>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</si>
  <si>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</si>
  <si>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</si>
  <si>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</si>
  <si>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</si>
  <si>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</si>
  <si>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</si>
  <si>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</si>
  <si>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</si>
  <si>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</si>
  <si>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</si>
  <si>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</si>
  <si>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</si>
  <si>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</si>
  <si>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</si>
  <si>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</si>
  <si>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</si>
  <si>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</si>
  <si>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</si>
  <si>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</si>
  <si>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</si>
  <si>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</si>
  <si>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</si>
  <si>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</si>
  <si>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</si>
  <si>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</si>
  <si>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</si>
  <si>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</si>
  <si>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</si>
  <si>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</si>
  <si>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</si>
  <si>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</si>
  <si>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</si>
  <si>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</si>
  <si>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</si>
  <si>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</si>
  <si>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</si>
  <si>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</si>
  <si>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</si>
  <si>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</si>
  <si>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</si>
  <si>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</si>
  <si>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</si>
  <si>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</si>
  <si>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</si>
  <si>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</si>
  <si>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</si>
  <si>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</si>
  <si>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</si>
  <si>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</si>
  <si>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</si>
  <si>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</si>
  <si>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</si>
  <si>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</si>
  <si>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</si>
  <si>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</si>
  <si>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</si>
  <si>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</si>
  <si>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</si>
  <si>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</si>
  <si>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</si>
  <si>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</si>
  <si>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</si>
  <si>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</si>
  <si>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</si>
  <si>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</si>
  <si>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</si>
  <si>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</si>
  <si>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</si>
  <si>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</si>
  <si>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</si>
  <si>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</si>
  <si>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</si>
  <si>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</si>
  <si>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</si>
  <si>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</si>
  <si>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</si>
  <si>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</si>
  <si>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</si>
  <si>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</si>
  <si>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</si>
  <si>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</si>
  <si>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</si>
  <si>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</si>
  <si>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</si>
  <si>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</si>
  <si>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</si>
  <si>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</si>
  <si>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</si>
  <si>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</si>
  <si>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</si>
  <si>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</si>
  <si>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</si>
  <si>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</si>
  <si>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</si>
  <si>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</si>
  <si>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</si>
  <si>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</si>
  <si>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</si>
  <si>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</si>
  <si>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</si>
  <si>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</si>
  <si>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</si>
  <si>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</si>
  <si>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</si>
  <si>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</si>
  <si>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</si>
  <si>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</si>
  <si>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</si>
  <si>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</si>
  <si>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</si>
  <si>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</si>
  <si>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</si>
  <si>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</si>
  <si>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</si>
  <si>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</si>
  <si>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</si>
  <si>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</si>
  <si>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</si>
  <si>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</si>
  <si>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</si>
  <si>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</si>
  <si>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</si>
  <si>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</si>
  <si>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</si>
  <si>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</si>
  <si>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</si>
  <si>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</si>
  <si>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</si>
  <si>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</si>
  <si>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</si>
  <si>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</si>
  <si>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</si>
  <si>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</si>
  <si>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</si>
  <si>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</si>
  <si>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</si>
  <si>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</si>
  <si>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</si>
  <si>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</si>
  <si>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</si>
  <si>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</si>
  <si>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</si>
  <si>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</si>
  <si>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</si>
  <si>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</si>
  <si>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</si>
  <si>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</si>
  <si>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</si>
  <si>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</si>
  <si>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</si>
  <si>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</si>
  <si>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</si>
  <si>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</si>
  <si>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</si>
  <si>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</si>
  <si>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</si>
  <si>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</si>
  <si>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</si>
  <si>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</si>
  <si>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</si>
  <si>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</si>
  <si>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</si>
  <si>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</si>
  <si>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</si>
  <si>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</si>
  <si>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</si>
  <si>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</si>
  <si>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</si>
  <si>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</si>
  <si>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</si>
  <si>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</si>
  <si>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</si>
  <si>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</si>
  <si>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</si>
  <si>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</si>
  <si>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</si>
  <si>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</si>
  <si>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</si>
  <si>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</si>
  <si>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</si>
  <si>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</si>
  <si>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</si>
  <si>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</si>
  <si>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</si>
  <si>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</si>
  <si>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</si>
  <si>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</si>
  <si>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</si>
  <si>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</si>
  <si>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</si>
  <si>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</si>
  <si>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</si>
  <si>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</si>
  <si>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</si>
  <si>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</si>
  <si>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</si>
  <si>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</si>
  <si>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</si>
  <si>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</si>
  <si>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</si>
  <si>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</si>
  <si>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</si>
  <si>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</si>
  <si>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</si>
  <si>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</si>
  <si>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</si>
  <si>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</si>
  <si>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</si>
  <si>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</si>
  <si>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</si>
  <si>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</si>
  <si>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</si>
  <si>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</si>
  <si>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</si>
  <si>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</si>
  <si>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</si>
  <si>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</si>
  <si>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</si>
  <si>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</si>
  <si>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</si>
  <si>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</si>
  <si>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</si>
  <si>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</si>
  <si>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</si>
  <si>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</si>
  <si>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</si>
  <si>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</si>
  <si>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</si>
  <si>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</si>
  <si>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</si>
  <si>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</si>
  <si>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</si>
  <si>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</si>
  <si>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</si>
  <si>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</si>
  <si>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</si>
  <si>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</si>
  <si>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</si>
  <si>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</si>
  <si>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</si>
  <si>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</si>
  <si>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</si>
  <si>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</si>
  <si>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</si>
  <si>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</si>
  <si>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</si>
  <si>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</si>
  <si>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</si>
  <si>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</si>
  <si>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</si>
  <si>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</si>
  <si>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</si>
  <si>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</si>
  <si>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</si>
  <si>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</si>
  <si>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</si>
  <si>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</si>
  <si>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</si>
  <si>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</si>
  <si>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</si>
  <si>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</si>
  <si>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</si>
  <si>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</si>
  <si>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</si>
  <si>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</si>
  <si>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</si>
  <si>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</si>
  <si>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</si>
  <si>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</si>
  <si>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</si>
  <si>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</si>
  <si>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</si>
  <si>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</si>
  <si>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</si>
  <si>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</si>
  <si>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</si>
  <si>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</si>
  <si>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</si>
  <si>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</si>
  <si>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</si>
  <si>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</si>
  <si>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</si>
  <si>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</si>
  <si>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</si>
  <si>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</si>
  <si>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</si>
  <si>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</si>
  <si>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</si>
  <si>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</si>
  <si>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</si>
  <si>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</si>
  <si>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</si>
  <si>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</si>
  <si>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</si>
  <si>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</si>
  <si>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</si>
  <si>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</si>
  <si>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</si>
  <si>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</si>
  <si>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</si>
  <si>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</si>
  <si>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</si>
  <si>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</si>
  <si>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</si>
  <si>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</si>
  <si>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</si>
  <si>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</si>
  <si>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</si>
  <si>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</si>
  <si>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</si>
  <si>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</si>
  <si>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</si>
  <si>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</si>
  <si>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</si>
  <si>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</si>
  <si>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</si>
  <si>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</si>
  <si>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</si>
  <si>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</si>
  <si>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</si>
  <si>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</si>
  <si>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</si>
  <si>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</si>
  <si>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</si>
  <si>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</si>
  <si>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</si>
  <si>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</si>
  <si>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</si>
  <si>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</si>
  <si>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</si>
  <si>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</si>
  <si>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</si>
  <si>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</si>
  <si>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</si>
  <si>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</si>
  <si>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</si>
  <si>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</si>
  <si>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</si>
  <si>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</si>
  <si>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</si>
  <si>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</si>
  <si>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</si>
  <si>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</si>
  <si>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</si>
  <si>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</si>
  <si>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</si>
  <si>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</si>
  <si>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</si>
  <si>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</si>
  <si>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</si>
  <si>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</si>
  <si>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</si>
  <si>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</si>
  <si>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</si>
  <si>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</si>
  <si>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</si>
  <si>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</si>
  <si>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</si>
  <si>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</si>
  <si>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</si>
  <si>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</si>
  <si>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</si>
  <si>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</si>
  <si>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</si>
  <si>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</si>
  <si>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</si>
  <si>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</si>
  <si>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</si>
  <si>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</si>
  <si>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</si>
  <si>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</si>
  <si>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</si>
  <si>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</si>
  <si>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</si>
  <si>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</si>
  <si>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</si>
  <si>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</si>
  <si>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</si>
  <si>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</si>
  <si>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</si>
  <si>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</si>
  <si>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</si>
  <si>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</si>
  <si>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</si>
  <si>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</si>
  <si>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</si>
  <si>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</si>
  <si>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</si>
  <si>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</si>
  <si>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</si>
  <si>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</si>
  <si>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</si>
  <si>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</si>
  <si>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</si>
  <si>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</si>
  <si>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</si>
  <si>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</si>
  <si>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</si>
  <si>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</si>
  <si>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</si>
  <si>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</si>
  <si>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</si>
  <si>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</si>
  <si>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</si>
  <si>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</si>
  <si>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</si>
  <si>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</si>
  <si>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</si>
  <si>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</si>
  <si>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</si>
  <si>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</si>
  <si>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</si>
  <si>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</si>
  <si>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</si>
  <si>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</si>
  <si>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</si>
  <si>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</si>
  <si>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</si>
  <si>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</si>
  <si>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</si>
  <si>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</si>
  <si>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</si>
  <si>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</si>
  <si>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</si>
  <si>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</si>
  <si>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</si>
  <si>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</si>
  <si>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</si>
  <si>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</si>
  <si>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</si>
  <si>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</si>
  <si>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</si>
  <si>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</si>
  <si>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</si>
  <si>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</si>
  <si>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</si>
  <si>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</si>
  <si>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</si>
  <si>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</si>
  <si>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</si>
  <si>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</si>
  <si>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</si>
  <si>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</si>
  <si>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</si>
  <si>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</si>
  <si>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</si>
  <si>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</si>
  <si>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</si>
  <si>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</si>
  <si>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</si>
  <si>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</si>
  <si>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</si>
  <si>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</si>
  <si>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</si>
  <si>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</si>
  <si>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</si>
  <si>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</si>
  <si>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</si>
  <si>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</si>
  <si>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</si>
  <si>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</si>
  <si>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</si>
  <si>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</si>
  <si>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</si>
  <si>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</si>
  <si>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</si>
  <si>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</si>
  <si>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</si>
  <si>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</si>
  <si>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</si>
  <si>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</si>
  <si>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</si>
  <si>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</si>
  <si>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</si>
  <si>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</si>
  <si>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</si>
  <si>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</si>
  <si>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</si>
  <si>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</si>
  <si>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</si>
  <si>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</si>
  <si>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</si>
  <si>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</si>
  <si>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</si>
  <si>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</si>
  <si>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</si>
  <si>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</si>
  <si>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</si>
  <si>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</si>
  <si>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</si>
  <si>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</si>
  <si>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</si>
  <si>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</si>
  <si>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</si>
  <si>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</si>
  <si>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</si>
  <si>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</si>
  <si>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</si>
  <si>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</si>
  <si>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</si>
  <si>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</si>
  <si>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</si>
  <si>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</si>
  <si>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</si>
  <si>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</si>
  <si>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</si>
  <si>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</si>
  <si>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</si>
  <si>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</si>
  <si>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</si>
  <si>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</si>
  <si>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</si>
  <si>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</si>
  <si>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</si>
  <si>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</si>
  <si>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</si>
  <si>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</si>
  <si>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</si>
  <si>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</si>
  <si>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</si>
  <si>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</si>
  <si>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</si>
  <si>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</si>
  <si>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</si>
  <si>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</si>
  <si>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</si>
  <si>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</si>
  <si>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</si>
  <si>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</si>
  <si>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</si>
  <si>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</si>
  <si>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</si>
  <si>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</si>
  <si>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</si>
  <si>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</si>
  <si>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</si>
  <si>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</si>
  <si>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</si>
  <si>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</si>
  <si>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</si>
  <si>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</si>
  <si>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</si>
  <si>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</si>
  <si>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</si>
  <si>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</si>
  <si>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</si>
  <si>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</si>
  <si>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</si>
  <si>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</si>
  <si>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</si>
  <si>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</si>
  <si>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</si>
  <si>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</si>
  <si>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</si>
  <si>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</si>
  <si>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</si>
  <si>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</si>
  <si>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</si>
  <si>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</si>
  <si>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</si>
  <si>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</si>
  <si>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</si>
  <si>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</si>
  <si>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</si>
  <si>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</si>
  <si>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</si>
  <si>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</si>
  <si>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</si>
  <si>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</si>
  <si>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</si>
  <si>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</si>
  <si>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</si>
  <si>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</si>
  <si>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</si>
  <si>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</si>
  <si>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</si>
  <si>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</si>
  <si>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</si>
  <si>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</si>
  <si>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</si>
  <si>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</si>
  <si>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</si>
  <si>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</si>
  <si>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</si>
  <si>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</si>
  <si>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</si>
  <si>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</si>
  <si>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</si>
  <si>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</si>
  <si>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</si>
  <si>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</si>
  <si>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</si>
  <si>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</si>
  <si>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</si>
  <si>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</si>
  <si>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</si>
  <si>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</si>
  <si>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</si>
  <si>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</si>
  <si>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</si>
  <si>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</si>
  <si>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</si>
  <si>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</si>
  <si>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</si>
  <si>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</si>
  <si>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</si>
  <si>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</si>
  <si>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</si>
  <si>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</si>
  <si>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</si>
  <si>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</si>
  <si>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</si>
  <si>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</si>
  <si>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</si>
  <si>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</si>
  <si>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</si>
  <si>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</si>
  <si>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</si>
  <si>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</si>
  <si>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</si>
  <si>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</si>
  <si>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</si>
  <si>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</si>
  <si>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</si>
  <si>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</si>
  <si>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</si>
  <si>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</si>
  <si>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</si>
  <si>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</si>
  <si>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</si>
  <si>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</si>
  <si>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</si>
  <si>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</si>
  <si>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</si>
  <si>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</si>
  <si>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</si>
  <si>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</si>
  <si>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</si>
  <si>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</si>
  <si>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</si>
  <si>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</si>
  <si>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</si>
  <si>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</si>
  <si>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</si>
  <si>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</si>
  <si>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</si>
  <si>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</si>
  <si>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</si>
  <si>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</si>
  <si>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</si>
  <si>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</si>
  <si>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</si>
  <si>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</si>
  <si>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</si>
  <si>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</si>
  <si>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</si>
  <si>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</si>
  <si>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</si>
  <si>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</si>
  <si>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</si>
  <si>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</si>
  <si>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</si>
  <si>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</si>
  <si>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</si>
  <si>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</si>
  <si>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</si>
  <si>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</si>
  <si>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</si>
  <si>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</si>
  <si>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</si>
  <si>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</si>
  <si>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</si>
  <si>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</si>
  <si>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</si>
  <si>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</si>
  <si>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</si>
  <si>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</si>
  <si>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</si>
  <si>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</si>
  <si>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</si>
  <si>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</si>
  <si>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</si>
  <si>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</si>
  <si>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</si>
  <si>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</si>
  <si>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</si>
  <si>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</si>
  <si>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</si>
  <si>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</si>
  <si>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</si>
  <si>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</si>
  <si>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</si>
  <si>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</si>
  <si>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</si>
  <si>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</si>
  <si>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</si>
  <si>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</si>
  <si>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</si>
  <si>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</si>
  <si>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</si>
  <si>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</si>
  <si>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</si>
  <si>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</si>
  <si>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</si>
  <si>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</si>
  <si>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</si>
  <si>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</si>
  <si>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</si>
  <si>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</si>
  <si>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</si>
  <si>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</si>
  <si>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</si>
  <si>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</si>
  <si>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</si>
  <si>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</si>
  <si>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</si>
  <si>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</si>
  <si>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</si>
  <si>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</si>
  <si>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</si>
  <si>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</si>
  <si>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</si>
  <si>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</si>
  <si>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</si>
  <si>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</si>
  <si>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</si>
  <si>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</si>
  <si>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</si>
  <si>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</si>
  <si>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</si>
  <si>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</si>
  <si>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</si>
  <si>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</si>
  <si>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</si>
  <si>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</si>
  <si>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</si>
  <si>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</si>
  <si>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</si>
  <si>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</si>
  <si>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</si>
  <si>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</si>
  <si>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</si>
  <si>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</si>
  <si>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</si>
  <si>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</si>
  <si>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</si>
  <si>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</si>
  <si>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</si>
  <si>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</si>
  <si>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</si>
  <si>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</si>
  <si>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</si>
  <si>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</si>
  <si>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</si>
  <si>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</si>
  <si>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</si>
  <si>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</si>
  <si>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</si>
  <si>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</si>
  <si>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</si>
  <si>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</si>
  <si>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</si>
  <si>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</si>
  <si>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</si>
  <si>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</si>
  <si>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</si>
  <si>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</si>
  <si>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</si>
  <si>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</si>
  <si>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</si>
  <si>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</si>
  <si>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</si>
  <si>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</si>
  <si>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</si>
  <si>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</si>
  <si>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</si>
  <si>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</si>
  <si>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</si>
  <si>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</si>
  <si>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</si>
  <si>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</si>
  <si>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</si>
  <si>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</si>
  <si>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</si>
  <si>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</si>
  <si>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</si>
  <si>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</si>
  <si>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</si>
  <si>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</si>
  <si>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</si>
  <si>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</si>
  <si>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</si>
  <si>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</si>
  <si>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</si>
  <si>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</si>
  <si>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</si>
  <si>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</si>
  <si>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</si>
  <si>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</si>
  <si>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</si>
  <si>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</si>
  <si>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</si>
  <si>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</si>
  <si>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</si>
  <si>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</si>
  <si>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</si>
  <si>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</si>
  <si>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</si>
  <si>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</si>
  <si>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</si>
  <si>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</si>
  <si>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</si>
  <si>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</si>
  <si>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</si>
  <si>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</si>
  <si>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</si>
  <si>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</si>
  <si>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</si>
  <si>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</si>
  <si>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</si>
  <si>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</si>
  <si>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</si>
  <si>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</si>
  <si>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</si>
  <si>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</si>
  <si>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</si>
  <si>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</si>
  <si>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</si>
  <si>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</si>
  <si>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</si>
  <si>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</si>
  <si>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</si>
  <si>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</si>
  <si>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</si>
  <si>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</si>
  <si>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</si>
  <si>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</si>
  <si>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</si>
  <si>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</si>
  <si>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</si>
  <si>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</si>
  <si>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</si>
  <si>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</si>
  <si>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</si>
  <si>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</si>
  <si>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</si>
  <si>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</si>
  <si>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</si>
  <si>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</si>
  <si>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</si>
  <si>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</si>
  <si>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</si>
  <si>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</si>
  <si>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</si>
  <si>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</si>
  <si>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</si>
  <si>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</si>
  <si>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</si>
  <si>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</si>
  <si>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</si>
  <si>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</si>
  <si>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</si>
  <si>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</si>
  <si>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</si>
  <si>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</si>
  <si>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</si>
  <si>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</si>
  <si>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</si>
  <si>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</si>
  <si>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</si>
  <si>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</si>
  <si>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</si>
  <si>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</si>
  <si>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</si>
  <si>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</si>
  <si>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</si>
  <si>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</si>
  <si>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</si>
  <si>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</si>
  <si>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</si>
  <si>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</si>
  <si>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</si>
  <si>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</si>
  <si>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</si>
  <si>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</si>
  <si>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</si>
  <si>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</si>
  <si>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</si>
  <si>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</si>
  <si>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</si>
  <si>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</si>
  <si>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</si>
  <si>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</si>
  <si>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</si>
  <si>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</si>
  <si>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</si>
  <si>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</si>
  <si>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</si>
  <si>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</si>
  <si>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</si>
  <si>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</si>
  <si>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</si>
  <si>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</si>
  <si>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</si>
  <si>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</si>
  <si>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</si>
  <si>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</si>
  <si>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</si>
  <si>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</si>
  <si>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</si>
  <si>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</si>
  <si>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</si>
  <si>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</si>
  <si>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</si>
  <si>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</si>
  <si>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</si>
  <si>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</si>
  <si>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</si>
  <si>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</si>
  <si>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</si>
  <si>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</si>
  <si>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</si>
  <si>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</si>
  <si>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</si>
  <si>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</si>
  <si>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</si>
  <si>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</si>
  <si>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</si>
  <si>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</si>
  <si>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</si>
  <si>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</si>
  <si>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</si>
  <si>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</si>
  <si>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</si>
  <si>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</si>
  <si>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</si>
  <si>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</si>
  <si>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</si>
  <si>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</si>
  <si>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</si>
  <si>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</si>
  <si>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</si>
  <si>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</si>
  <si>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</si>
  <si>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</si>
  <si>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</si>
  <si>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</si>
  <si>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</si>
  <si>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</si>
  <si>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</si>
  <si>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</si>
  <si>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</si>
  <si>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</si>
  <si>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</si>
  <si>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</si>
  <si>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</si>
  <si>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</si>
  <si>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nao teria cm solicitar o intervalo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</si>
  <si>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</si>
  <si>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</si>
  <si>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</si>
  <si>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</si>
  <si>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</si>
  <si>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</si>
  <si>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</si>
  <si>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</si>
  <si>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</si>
  <si>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</si>
  <si>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</si>
  <si>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</si>
  <si>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</si>
  <si>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</si>
  <si>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</si>
  <si>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</si>
  <si>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</si>
  <si>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</si>
  <si>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</si>
  <si>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</si>
  <si>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TGR-TIN</t>
  </si>
  <si>
    <t>TGRTIN</t>
  </si>
  <si>
    <t>Deslocamento de TGR-TCS (ABASTECE LOCOS NO TOM)</t>
  </si>
  <si>
    <t>TCS-TIN</t>
  </si>
  <si>
    <t>TCSTIN</t>
  </si>
  <si>
    <t>Deslocamento de TCS-TIN</t>
  </si>
  <si>
    <t>Adenilson</t>
  </si>
  <si>
    <t>Execução de solda TIN2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</si>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</sst>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33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337" tableBorderDxfId="3336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335"/>
    <tableColumn id="8" xr3:uid="{69D5AC3B-4F64-4F8F-AD2A-0AD158918DDD}" name="CORRELATO" dataDxfId="333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71" t="s">
        <v>819</v>
      </c>
      <c r="E76" s="372" t="s">
        <v>605</v>
      </c>
      <c r="F76" s="372" t="s">
        <v>606</v>
      </c>
      <c r="G76" s="372" t="s">
        <v>616</v>
      </c>
      <c r="H76" s="373" t="s">
        <v>607</v>
      </c>
      <c r="I76" s="372">
        <v>1</v>
      </c>
      <c r="J76" s="372">
        <v>1</v>
      </c>
      <c r="K76" s="373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P1" activePane="topRight" state="frozen"/>
      <selection pane="topRight" activeCell="BU193" sqref="BU193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1124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1125</v>
      </c>
      <c r="BI1" s="341"/>
      <c r="BJ1" s="342"/>
      <c r="BK1" s="343"/>
      <c r="BL1" s="49"/>
      <c r="BM1" s="333" t="s">
        <v>1126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6" t="s">
        <v>1127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1130</v>
      </c>
      <c r="AT2" s="338"/>
      <c r="AU2" s="338"/>
      <c r="AV2" s="338"/>
      <c r="AW2" s="338"/>
      <c r="AX2" s="337"/>
      <c r="AY2" s="339"/>
      <c r="AZ2" s="4"/>
      <c r="BA2" s="330" t="s">
        <v>1131</v>
      </c>
      <c r="BB2" s="332"/>
      <c r="BC2" s="336" t="s">
        <v>1128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0" t="s">
        <v>1132</v>
      </c>
      <c r="AJ3" s="332"/>
      <c r="AK3" s="330" t="s">
        <v>1133</v>
      </c>
      <c r="AL3" s="331"/>
      <c r="AM3" s="331"/>
      <c r="AN3" s="331"/>
      <c r="AO3" s="331"/>
      <c r="AP3" s="331"/>
      <c r="AQ3" s="332"/>
      <c r="AR3" s="240"/>
      <c r="AS3" s="354" t="s">
        <v>1139</v>
      </c>
      <c r="AT3" s="355"/>
      <c r="AU3" s="354" t="s">
        <v>1140</v>
      </c>
      <c r="AV3" s="355"/>
      <c r="AW3" s="354" t="s">
        <v>1141</v>
      </c>
      <c r="AX3" s="356"/>
      <c r="AY3" s="63" t="s">
        <v>1142</v>
      </c>
      <c r="AZ3" s="63"/>
      <c r="BA3" s="352"/>
      <c r="BB3" s="353"/>
      <c r="BC3" s="330" t="s">
        <v>1135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1143</v>
      </c>
      <c r="BN3" s="334"/>
      <c r="BO3" s="334"/>
      <c r="BP3" s="335"/>
      <c r="BQ3" s="333" t="s">
        <v>757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8"/>
        <v>MecanizaçãoAtivos</v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8"/>
        <v>OKOK</v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>SemOportunidadeSemOportunidade</v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>CCOEscalaEquipagem</v>
      </c>
      <c r="BU131" s="5"/>
      <c r="BV131" s="5"/>
      <c r="BW131" s="5"/>
    </row>
    <row r="132" spans="1:75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8"/>
        <v>ConfiabilidadeOperação</v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>IF(BN133="","",SUBSTITUTE(BM133," ","")&amp;SUBSTITUTE(BN133," ",""))</f>
        <v>OKOK</v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>SemOportunidadeSemOportunidade</v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si="18"/>
        <v>OKOK</v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>ModernizaçãoExecução</v>
      </c>
      <c r="BU136" s="5"/>
      <c r="BV136" s="5"/>
      <c r="BW136" s="5"/>
    </row>
    <row r="137" spans="1:75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9"/>
        <v>PCMVIAProgramação</v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>SemOportunidadeSemOportunidade</v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9"/>
        <v>OKOK</v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>MecanizaçãoAtivos</v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9"/>
        <v>OKOK</v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20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9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20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9"/>
        <v>OKOK</v>
      </c>
      <c r="BU144" s="5"/>
      <c r="BV144" s="5"/>
      <c r="BW144" s="5"/>
    </row>
    <row r="145" spans="1:75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20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9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20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9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20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/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20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/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20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9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20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9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20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9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20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9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20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9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20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9"/>
        <v>SemOportunidadeSemOportunidade</v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20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1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1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9"/>
        <v/>
      </c>
    </row>
    <row r="158" spans="1:75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9"/>
        <v>SemOportunidadeSemOportunidade</v>
      </c>
    </row>
    <row r="159" spans="1:75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9"/>
        <v>SemOportunidadeSemOportunidade</v>
      </c>
    </row>
    <row r="162" spans="1:72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9"/>
        <v>SemOportunidadeSemOportunidade</v>
      </c>
    </row>
    <row r="163" spans="1:72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9"/>
        <v>MecanizaçãoAtivos</v>
      </c>
    </row>
    <row r="164" spans="1:72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/>
    </row>
    <row r="165" spans="1:72">
      <c r="A165" s="50" t="str">
        <f t="shared" ref="A165:A228" si="22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28" si="23">IF(AND(BR165&lt;1,BS165&lt;1),"Produção e Intervalo",IF(BR165&lt;1,"Intervalo",IF(BS165&lt;1,"Produção","Aderente")))</f>
        <v>Aderente</v>
      </c>
      <c r="BR165" s="18">
        <f t="shared" ref="BR165:BR228" si="24">IF(OR(B165="",F165=""),"*",AY165/P165)</f>
        <v>1</v>
      </c>
      <c r="BS165" s="18">
        <f t="shared" ref="BS165:BS228" si="25">IF(OR(B165="",F165=""),"*",BA165/Q165)</f>
        <v>1</v>
      </c>
      <c r="BT165" s="225" t="str">
        <f t="shared" si="19"/>
        <v>OKOK</v>
      </c>
    </row>
    <row r="166" spans="1:72">
      <c r="A166" s="50" t="str">
        <f t="shared" si="22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1.3333333333333333</v>
      </c>
      <c r="BT166" s="225" t="str">
        <f t="shared" si="19"/>
        <v>OKOK</v>
      </c>
    </row>
    <row r="167" spans="1:72">
      <c r="A167" s="50" t="str">
        <f t="shared" si="22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3"/>
        <v>Aderente</v>
      </c>
      <c r="BR167" s="18">
        <f t="shared" si="24"/>
        <v>1.0000000000000004</v>
      </c>
      <c r="BS167" s="18">
        <f t="shared" si="25"/>
        <v>1.1000000000000001</v>
      </c>
      <c r="BT167" s="225" t="str">
        <f t="shared" si="19"/>
        <v>OKOK</v>
      </c>
    </row>
    <row r="168" spans="1:72">
      <c r="A168" s="50" t="str">
        <f t="shared" si="22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3"/>
        <v>Aderente</v>
      </c>
      <c r="BR168" s="18">
        <f t="shared" si="24"/>
        <v>1.3222222222222224</v>
      </c>
      <c r="BS168" s="18">
        <f t="shared" si="25"/>
        <v>1.7</v>
      </c>
      <c r="BT168" s="225" t="str">
        <f t="shared" si="19"/>
        <v>OKOK</v>
      </c>
    </row>
    <row r="169" spans="1:72">
      <c r="A169" s="50" t="str">
        <f t="shared" si="22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3"/>
        <v>Aderente</v>
      </c>
      <c r="BR169" s="18">
        <f t="shared" si="24"/>
        <v>1.0000000000000004</v>
      </c>
      <c r="BS169" s="18">
        <f t="shared" si="25"/>
        <v>1</v>
      </c>
      <c r="BT169" s="225" t="str">
        <f t="shared" si="19"/>
        <v>OKOK</v>
      </c>
    </row>
    <row r="170" spans="1:72">
      <c r="A170" s="50" t="str">
        <f t="shared" si="22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3"/>
        <v>Aderente</v>
      </c>
      <c r="BR170" s="18">
        <f t="shared" si="24"/>
        <v>1.0000000000000004</v>
      </c>
      <c r="BS170" s="18">
        <f t="shared" si="25"/>
        <v>1</v>
      </c>
      <c r="BT170" s="225" t="str">
        <f t="shared" si="19"/>
        <v>OKOK</v>
      </c>
    </row>
    <row r="171" spans="1:72">
      <c r="A171" s="50" t="str">
        <f t="shared" si="22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5"/>
    </row>
    <row r="172" spans="1:72">
      <c r="A172" s="50" t="str">
        <f t="shared" si="22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3"/>
        <v>Produção e Intervalo</v>
      </c>
      <c r="BR172" s="18">
        <f t="shared" si="24"/>
        <v>0</v>
      </c>
      <c r="BS172" s="18">
        <f t="shared" si="25"/>
        <v>0</v>
      </c>
      <c r="BT172" s="225" t="str">
        <f t="shared" si="19"/>
        <v>PCMVIAProgramação</v>
      </c>
    </row>
    <row r="173" spans="1:72">
      <c r="A173" s="50" t="str">
        <f t="shared" si="22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3"/>
        <v>Aderente</v>
      </c>
      <c r="BR173" s="18">
        <f t="shared" si="24"/>
        <v>1</v>
      </c>
      <c r="BS173" s="18">
        <f t="shared" si="25"/>
        <v>1</v>
      </c>
      <c r="BT173" s="225" t="str">
        <f t="shared" si="19"/>
        <v>OKOK</v>
      </c>
    </row>
    <row r="174" spans="1:72">
      <c r="A174" s="50" t="str">
        <f t="shared" si="22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5"/>
    </row>
    <row r="175" spans="1:72">
      <c r="A175" s="50" t="str">
        <f t="shared" si="22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3"/>
        <v>Produção e Intervalo</v>
      </c>
      <c r="BR175" s="18">
        <f t="shared" si="24"/>
        <v>0</v>
      </c>
      <c r="BS175" s="18">
        <f t="shared" si="25"/>
        <v>0</v>
      </c>
      <c r="BT175" s="225" t="str">
        <f t="shared" si="19"/>
        <v>SemOportunidadeSemOportunidade</v>
      </c>
    </row>
    <row r="176" spans="1:72">
      <c r="A176" s="50" t="str">
        <f t="shared" si="22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9"/>
        <v>SemOportunidadeSemOportunidade</v>
      </c>
    </row>
    <row r="177" spans="1:72">
      <c r="A177" s="50" t="str">
        <f t="shared" si="22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3"/>
        <v>Intervalo</v>
      </c>
      <c r="BR177" s="18">
        <f t="shared" si="24"/>
        <v>0.99999999999999911</v>
      </c>
      <c r="BS177" s="18">
        <f t="shared" si="25"/>
        <v>1</v>
      </c>
      <c r="BT177" s="225" t="str">
        <f t="shared" si="19"/>
        <v>OKOK</v>
      </c>
    </row>
    <row r="178" spans="1:72">
      <c r="A178" s="50" t="str">
        <f t="shared" si="22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3"/>
        <v>Aderente</v>
      </c>
      <c r="BR178" s="18">
        <f t="shared" si="24"/>
        <v>1</v>
      </c>
      <c r="BS178" s="18">
        <f t="shared" si="25"/>
        <v>2</v>
      </c>
      <c r="BT178" s="225"/>
    </row>
    <row r="179" spans="1:72">
      <c r="A179" s="50" t="str">
        <f t="shared" si="22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3"/>
        <v>Aderente</v>
      </c>
      <c r="BR179" s="18">
        <f t="shared" si="24"/>
        <v>1</v>
      </c>
      <c r="BS179" s="18">
        <f t="shared" si="25"/>
        <v>1</v>
      </c>
      <c r="BT179" s="225" t="str">
        <f t="shared" si="19"/>
        <v>OKOK</v>
      </c>
    </row>
    <row r="180" spans="1:72">
      <c r="A180" s="50" t="str">
        <f t="shared" si="22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3"/>
        <v>Aderente</v>
      </c>
      <c r="BR180" s="18">
        <f t="shared" si="24"/>
        <v>0.99999999999999956</v>
      </c>
      <c r="BS180" s="18">
        <f t="shared" si="25"/>
        <v>1</v>
      </c>
      <c r="BT180" s="225" t="str">
        <f t="shared" si="19"/>
        <v>OKOK</v>
      </c>
    </row>
    <row r="181" spans="1:72">
      <c r="A181" s="50" t="str">
        <f t="shared" si="22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3"/>
        <v>Intervalo</v>
      </c>
      <c r="BR181" s="18">
        <f t="shared" si="24"/>
        <v>0.99999999999999911</v>
      </c>
      <c r="BS181" s="18">
        <f t="shared" si="25"/>
        <v>1</v>
      </c>
      <c r="BT181" s="225" t="str">
        <f t="shared" si="19"/>
        <v>OKOK</v>
      </c>
    </row>
    <row r="182" spans="1:72">
      <c r="A182" s="50" t="str">
        <f t="shared" si="22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3"/>
        <v>Aderente</v>
      </c>
      <c r="BR182" s="18">
        <f t="shared" si="24"/>
        <v>1.7999999999999998</v>
      </c>
      <c r="BS182" s="18">
        <f t="shared" si="25"/>
        <v>2.9</v>
      </c>
      <c r="BT182" s="225" t="str">
        <f t="shared" si="19"/>
        <v>OKOK</v>
      </c>
    </row>
    <row r="183" spans="1:72">
      <c r="A183" s="50" t="str">
        <f t="shared" si="22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3"/>
        <v>Aderente</v>
      </c>
      <c r="BR183" s="18">
        <f t="shared" si="24"/>
        <v>1.0000000000000004</v>
      </c>
      <c r="BS183" s="18">
        <f t="shared" si="25"/>
        <v>1</v>
      </c>
      <c r="BT183" s="225"/>
    </row>
    <row r="184" spans="1:72">
      <c r="A184" s="50" t="str">
        <f t="shared" si="22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3"/>
        <v>Aderente</v>
      </c>
      <c r="BR184" s="18">
        <f t="shared" si="24"/>
        <v>1.0000000000000004</v>
      </c>
      <c r="BS184" s="18">
        <f t="shared" si="25"/>
        <v>1</v>
      </c>
      <c r="BT184" s="225" t="str">
        <f t="shared" si="19"/>
        <v>OKOK</v>
      </c>
    </row>
    <row r="185" spans="1:72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9"/>
        <v/>
      </c>
    </row>
    <row r="186" spans="1:72">
      <c r="A186" s="50" t="str">
        <f t="shared" si="22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/>
      <c r="BN186" s="14"/>
      <c r="BO186" s="165"/>
      <c r="BP186" s="16"/>
      <c r="BQ186" s="12" t="str">
        <f t="shared" si="23"/>
        <v>Produção e Intervalo</v>
      </c>
      <c r="BR186" s="18">
        <f t="shared" si="24"/>
        <v>0</v>
      </c>
      <c r="BS186" s="18">
        <f t="shared" si="25"/>
        <v>0</v>
      </c>
      <c r="BT186" s="225"/>
    </row>
    <row r="187" spans="1:72">
      <c r="A187" s="50" t="str">
        <f t="shared" si="22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1672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/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1673</v>
      </c>
      <c r="BL187" s="15"/>
      <c r="BM187" s="14"/>
      <c r="BN187" s="14"/>
      <c r="BO187" s="165"/>
      <c r="BP187" s="16"/>
      <c r="BQ187" s="12" t="str">
        <f t="shared" si="23"/>
        <v>Produção</v>
      </c>
      <c r="BR187" s="18">
        <f t="shared" si="24"/>
        <v>1.9999999999999996</v>
      </c>
      <c r="BS187" s="18">
        <f t="shared" si="25"/>
        <v>0</v>
      </c>
      <c r="BT187" s="225" t="str">
        <f t="shared" si="19"/>
        <v/>
      </c>
    </row>
    <row r="188" spans="1:72">
      <c r="A188" s="50" t="str">
        <f t="shared" si="22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8.3333333333333329E-2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/>
      <c r="AS188" s="38"/>
      <c r="AT188" s="38"/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</v>
      </c>
      <c r="AZ188" s="13"/>
      <c r="BA188" s="71"/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1674</v>
      </c>
      <c r="BK188" s="16"/>
      <c r="BL188" s="15"/>
      <c r="BM188" s="14"/>
      <c r="BN188" s="14"/>
      <c r="BO188" s="165"/>
      <c r="BP188" s="16"/>
      <c r="BQ188" s="12" t="str">
        <f t="shared" si="23"/>
        <v>Produção e Intervalo</v>
      </c>
      <c r="BR188" s="18">
        <f t="shared" si="24"/>
        <v>0</v>
      </c>
      <c r="BS188" s="18">
        <f t="shared" si="25"/>
        <v>0</v>
      </c>
      <c r="BT188" s="225" t="str">
        <f t="shared" si="19"/>
        <v/>
      </c>
    </row>
    <row r="189" spans="1:72">
      <c r="A189" s="50" t="str">
        <f t="shared" si="22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5" t="str">
        <f t="shared" si="19"/>
        <v/>
      </c>
    </row>
    <row r="190" spans="1:72">
      <c r="A190" s="50" t="str">
        <f t="shared" si="22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1675</v>
      </c>
      <c r="BK190" s="16" t="s">
        <v>1676</v>
      </c>
      <c r="BL190" s="15"/>
      <c r="BM190" s="14" t="s">
        <v>981</v>
      </c>
      <c r="BN190" s="14" t="s">
        <v>981</v>
      </c>
      <c r="BO190" s="165" t="s">
        <v>981</v>
      </c>
      <c r="BP190" s="16"/>
      <c r="BQ190" s="12" t="str">
        <f t="shared" si="23"/>
        <v>Intervalo</v>
      </c>
      <c r="BR190" s="18">
        <f t="shared" si="24"/>
        <v>0.75</v>
      </c>
      <c r="BS190" s="18">
        <f t="shared" si="25"/>
        <v>1</v>
      </c>
      <c r="BT190" s="225" t="str">
        <f t="shared" si="19"/>
        <v>OKOK</v>
      </c>
    </row>
    <row r="191" spans="1:72">
      <c r="A191" s="50" t="str">
        <f t="shared" si="22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1675</v>
      </c>
      <c r="BK191" s="16" t="s">
        <v>1676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3"/>
        <v>Intervalo</v>
      </c>
      <c r="BR191" s="18">
        <f t="shared" si="24"/>
        <v>0.99999999999999645</v>
      </c>
      <c r="BS191" s="18">
        <f t="shared" si="25"/>
        <v>1.0528571428571429</v>
      </c>
      <c r="BT191" s="225" t="str">
        <f t="shared" si="19"/>
        <v>OKOK</v>
      </c>
    </row>
    <row r="192" spans="1:72">
      <c r="A192" s="50" t="str">
        <f t="shared" si="22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1677</v>
      </c>
      <c r="BK192" s="16" t="s">
        <v>1677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3"/>
        <v>Aderente</v>
      </c>
      <c r="BR192" s="18">
        <f t="shared" si="24"/>
        <v>1.333333333333333</v>
      </c>
      <c r="BS192" s="18">
        <f t="shared" si="25"/>
        <v>2</v>
      </c>
      <c r="BT192" s="225"/>
    </row>
    <row r="193" spans="1:72">
      <c r="A193" s="50" t="str">
        <f t="shared" si="22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f>560*2</f>
        <v>1120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/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1678</v>
      </c>
      <c r="BK193" s="16" t="s">
        <v>1678</v>
      </c>
      <c r="BL193" s="15"/>
      <c r="BM193" s="14"/>
      <c r="BN193" s="14"/>
      <c r="BO193" s="165"/>
      <c r="BP193" s="16"/>
      <c r="BQ193" s="12" t="str">
        <f t="shared" si="23"/>
        <v>Produção</v>
      </c>
      <c r="BR193" s="18">
        <f t="shared" si="24"/>
        <v>1.0833333333333328</v>
      </c>
      <c r="BS193" s="18">
        <f t="shared" si="25"/>
        <v>0</v>
      </c>
      <c r="BT193" s="225" t="str">
        <f t="shared" si="19"/>
        <v/>
      </c>
    </row>
    <row r="194" spans="1:72">
      <c r="A194" s="50" t="str">
        <f t="shared" si="22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1679</v>
      </c>
      <c r="BK194" s="16" t="s">
        <v>1680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3"/>
        <v>Aderente</v>
      </c>
      <c r="BR194" s="18">
        <f t="shared" si="24"/>
        <v>1</v>
      </c>
      <c r="BS194" s="18">
        <f t="shared" si="25"/>
        <v>1</v>
      </c>
      <c r="BT194" s="225"/>
    </row>
    <row r="195" spans="1:72">
      <c r="A195" s="50" t="str">
        <f t="shared" si="22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1681</v>
      </c>
      <c r="W195" s="173" t="s">
        <v>1682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1683</v>
      </c>
      <c r="BK195" s="16" t="s">
        <v>1684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1684</v>
      </c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 t="shared" si="19"/>
        <v>SemOportunidadeSemOportunidade</v>
      </c>
    </row>
    <row r="196" spans="1:72">
      <c r="A196" s="50" t="str">
        <f t="shared" si="22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1685</v>
      </c>
      <c r="BK196" s="16" t="s">
        <v>1685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3"/>
        <v>Intervalo</v>
      </c>
      <c r="BR196" s="18">
        <f t="shared" si="24"/>
        <v>0.99999999999999911</v>
      </c>
      <c r="BS196" s="18">
        <f t="shared" si="25"/>
        <v>1</v>
      </c>
      <c r="BT196" s="225" t="str">
        <f t="shared" si="19"/>
        <v>OKOK</v>
      </c>
    </row>
    <row r="197" spans="1:72">
      <c r="A197" s="50" t="str">
        <f t="shared" si="22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1686</v>
      </c>
      <c r="J197" s="217">
        <v>78</v>
      </c>
      <c r="K197" s="217">
        <v>190</v>
      </c>
      <c r="L197" s="83" t="s">
        <v>607</v>
      </c>
      <c r="M197" s="204" t="s">
        <v>1687</v>
      </c>
      <c r="N197" s="204" t="s">
        <v>1688</v>
      </c>
      <c r="O197" s="173" t="s">
        <v>1689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1690</v>
      </c>
      <c r="BK197" s="16" t="s">
        <v>1690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3"/>
        <v>Aderente</v>
      </c>
      <c r="BR197" s="18">
        <f t="shared" si="24"/>
        <v>1.0000000000000004</v>
      </c>
      <c r="BS197" s="18">
        <f t="shared" si="25"/>
        <v>1</v>
      </c>
      <c r="BT197" s="225" t="str">
        <f t="shared" si="19"/>
        <v>OKOK</v>
      </c>
    </row>
    <row r="198" spans="1:72">
      <c r="A198" s="50" t="str">
        <f t="shared" si="22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1691</v>
      </c>
      <c r="BK198" s="16" t="s">
        <v>1691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3"/>
        <v>Aderente</v>
      </c>
      <c r="BR198" s="18">
        <f t="shared" si="24"/>
        <v>1.0000000000000004</v>
      </c>
      <c r="BS198" s="18">
        <f t="shared" si="25"/>
        <v>1.7749999999999999</v>
      </c>
      <c r="BT198" s="225" t="str">
        <f t="shared" si="19"/>
        <v>OKOK</v>
      </c>
    </row>
    <row r="199" spans="1:72">
      <c r="A199" s="50" t="str">
        <f t="shared" si="22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5" t="str">
        <f t="shared" si="19"/>
        <v/>
      </c>
    </row>
    <row r="200" spans="1:72">
      <c r="A200" s="50" t="str">
        <f t="shared" si="22"/>
        <v>E4045976</v>
      </c>
      <c r="B200" s="171">
        <v>45976</v>
      </c>
      <c r="C200" s="8">
        <f>IF(BS_CONTROLE[[#This Row],[DATA]]="","",WEEKNUM(BS_CONTROLE[[#This Row],[DATA]]))</f>
        <v>46</v>
      </c>
      <c r="D200" s="51" t="s">
        <v>752</v>
      </c>
      <c r="E200" s="314">
        <v>207</v>
      </c>
      <c r="F200" s="172" t="s">
        <v>621</v>
      </c>
      <c r="G200" s="9" t="str">
        <f>IF(D200="","*",VLOOKUP(F200,BS_ATIVIDADE[#All],3,FALSE))</f>
        <v>OUTROS</v>
      </c>
      <c r="H200" s="173" t="s">
        <v>525</v>
      </c>
      <c r="I200" s="173" t="s">
        <v>446</v>
      </c>
      <c r="J200" s="217">
        <v>98</v>
      </c>
      <c r="K200" s="217">
        <v>502</v>
      </c>
      <c r="L200" s="83" t="s">
        <v>607</v>
      </c>
      <c r="M200" s="204" t="s">
        <v>1692</v>
      </c>
      <c r="N200" s="204" t="s">
        <v>1693</v>
      </c>
      <c r="O200" s="173">
        <v>0.41666666666666669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0" s="80" t="str">
        <f>IFERROR(_xlfn.XLOOKUP(J200, BASE_MAPA!$D$2:$D$359, BASE_MAPA!$E$2:$E$359), "ERRO")</f>
        <v>ALTO ARAGUAIA - RONDONOPOLIS</v>
      </c>
      <c r="V200" s="198" t="s">
        <v>1270</v>
      </c>
      <c r="W200" s="173" t="s">
        <v>1694</v>
      </c>
      <c r="X200" s="218" t="s">
        <v>957</v>
      </c>
      <c r="Y200" s="158"/>
      <c r="Z200" s="158" t="s">
        <v>953</v>
      </c>
      <c r="AA200" s="217" t="s">
        <v>1426</v>
      </c>
      <c r="AB200" s="172" t="s">
        <v>948</v>
      </c>
      <c r="AC200" s="172" t="s">
        <v>943</v>
      </c>
      <c r="AD200" s="329">
        <v>0.375</v>
      </c>
      <c r="AE200" s="217">
        <v>9323</v>
      </c>
      <c r="AF200" s="217" t="s">
        <v>1608</v>
      </c>
      <c r="AG200" s="217" t="s">
        <v>607</v>
      </c>
      <c r="AH200" s="48"/>
      <c r="AI200" s="142" t="str">
        <f>IF(BS_CONTROLE[[#This Row],[Atividade]]=0, "-", BS_CONTROLE[[#This Row],[Atividade]])</f>
        <v>DESLOCAMENTO</v>
      </c>
      <c r="AJ200" s="9" t="str">
        <f>IF(D200="","*",VLOOKUP(AI200,BS_ATIVIDADE[#Data],3,FALSE))</f>
        <v>OUTROS</v>
      </c>
      <c r="AK200" s="278" t="str">
        <f>IF(BS_CONTROLE[[#This Row],[Local - Partida]]=0, "-", BS_CONTROLE[[#This Row],[Local - Partida]])</f>
        <v>TGR2</v>
      </c>
      <c r="AL200" s="278" t="str">
        <f>IF(BS_CONTROLE[[#This Row],[Local - Encerramento]]=0, "-", BS_CONTROLE[[#This Row],[Local - Encerramento]])</f>
        <v>TCS</v>
      </c>
      <c r="AM200" s="278" t="str">
        <f>IF(BS_CONTROLE[[#This Row],[Entre - Estações]]=0, "-", BS_CONTROLE[[#This Row],[Entre - Estações]])</f>
        <v>TGR-TIN</v>
      </c>
      <c r="AN200" s="278" t="str">
        <f>IF(BS_CONTROLE[[#This Row],[SB]]=0, "-", BS_CONTROLE[[#This Row],[SB]])</f>
        <v>TGRTIN</v>
      </c>
      <c r="AO200" s="279">
        <f>IF(BS_CONTROLE[[#This Row],[SUB]]=0, "-", BS_CONTROLE[[#This Row],[SUB]])</f>
        <v>98</v>
      </c>
      <c r="AP200" s="280">
        <f>IF(BS_CONTROLE[[#This Row],[KM - Inicio]]=0, "-", BS_CONTROLE[[#This Row],[KM - Inicio]])</f>
        <v>502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0" s="11" t="str">
        <f>IFERROR(_xlfn.XLOOKUP(AO200, BASE_MAPA!$D$2:$D$359, BASE_MAPA!$E$2:$E$359), "ERRO")</f>
        <v>ALTO ARAGUAIA - RONDONOPOLIS</v>
      </c>
      <c r="BF200" s="281" t="str">
        <f>IF(BS_CONTROLE[[#This Row],[Responsavel pelo boletim]]=0, "-", BS_CONTROLE[[#This Row],[Responsavel pelo boletim]])</f>
        <v>Elton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3"/>
        <v>Produção e Intervalo</v>
      </c>
      <c r="BR200" s="18">
        <f t="shared" si="24"/>
        <v>0</v>
      </c>
      <c r="BS200" s="18">
        <f t="shared" si="25"/>
        <v>0</v>
      </c>
      <c r="BT200" s="225" t="str">
        <f t="shared" si="19"/>
        <v/>
      </c>
    </row>
    <row r="201" spans="1:72">
      <c r="A201" s="50" t="str">
        <f t="shared" si="22"/>
        <v>E4045976</v>
      </c>
      <c r="B201" s="171">
        <v>45976</v>
      </c>
      <c r="C201" s="8">
        <f>IF(BS_CONTROLE[[#This Row],[DATA]]="","",WEEKNUM(BS_CONTROLE[[#This Row],[DATA]]))</f>
        <v>46</v>
      </c>
      <c r="D201" s="51" t="s">
        <v>752</v>
      </c>
      <c r="E201" s="314">
        <v>207</v>
      </c>
      <c r="F201" s="172" t="s">
        <v>621</v>
      </c>
      <c r="G201" s="9" t="str">
        <f>IF(D201="","*",VLOOKUP(F201,BS_ATIVIDADE[#All],3,FALSE))</f>
        <v>OUTROS</v>
      </c>
      <c r="H201" s="173" t="s">
        <v>1219</v>
      </c>
      <c r="I201" s="173" t="s">
        <v>404</v>
      </c>
      <c r="J201" s="217">
        <v>74</v>
      </c>
      <c r="K201" s="217">
        <v>290</v>
      </c>
      <c r="L201" s="83" t="s">
        <v>607</v>
      </c>
      <c r="M201" s="204" t="s">
        <v>1695</v>
      </c>
      <c r="N201" s="204" t="s">
        <v>1696</v>
      </c>
      <c r="O201" s="173">
        <v>0.66666666666666663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1" s="80" t="str">
        <f>IFERROR(_xlfn.XLOOKUP(J201, BASE_MAPA!$D$2:$D$359, BASE_MAPA!$E$2:$E$359), "ERRO")</f>
        <v>MARCO INICIAL - ALTO ARAGUAIA</v>
      </c>
      <c r="V201" s="198" t="s">
        <v>1270</v>
      </c>
      <c r="W201" s="173" t="s">
        <v>1697</v>
      </c>
      <c r="X201" s="218" t="s">
        <v>957</v>
      </c>
      <c r="Y201" s="158"/>
      <c r="Z201" s="158" t="s">
        <v>953</v>
      </c>
      <c r="AA201" s="217">
        <v>2</v>
      </c>
      <c r="AB201" s="172" t="s">
        <v>954</v>
      </c>
      <c r="AC201" s="172" t="s">
        <v>955</v>
      </c>
      <c r="AD201" s="329">
        <v>0.375</v>
      </c>
      <c r="AE201" s="217">
        <v>9323</v>
      </c>
      <c r="AF201" s="217" t="s">
        <v>1608</v>
      </c>
      <c r="AG201" s="217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 xml:space="preserve">TCS2 </v>
      </c>
      <c r="AL201" s="278" t="str">
        <f>IF(BS_CONTROLE[[#This Row],[Local - Encerramento]]=0, "-", BS_CONTROLE[[#This Row],[Local - Encerramento]])</f>
        <v>TIN</v>
      </c>
      <c r="AM201" s="278" t="str">
        <f>IF(BS_CONTROLE[[#This Row],[Entre - Estações]]=0, "-", BS_CONTROLE[[#This Row],[Entre - Estações]])</f>
        <v>TCS-TIN</v>
      </c>
      <c r="AN201" s="278" t="str">
        <f>IF(BS_CONTROLE[[#This Row],[SB]]=0, "-", BS_CONTROLE[[#This Row],[SB]])</f>
        <v>TCSTIN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290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/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Elton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3"/>
        <v>Produção e Intervalo</v>
      </c>
      <c r="BR201" s="18">
        <f t="shared" si="24"/>
        <v>0</v>
      </c>
      <c r="BS201" s="18">
        <f t="shared" si="25"/>
        <v>0</v>
      </c>
      <c r="BT201" s="225" t="str">
        <f t="shared" si="19"/>
        <v/>
      </c>
    </row>
    <row r="202" spans="1:72">
      <c r="A202" s="50" t="str">
        <f t="shared" si="22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/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0</v>
      </c>
      <c r="AZ202" s="13"/>
      <c r="BA202" s="71"/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3"/>
        <v>Produção e Intervalo</v>
      </c>
      <c r="BR202" s="18">
        <f t="shared" si="24"/>
        <v>0</v>
      </c>
      <c r="BS202" s="18">
        <f t="shared" si="25"/>
        <v>0</v>
      </c>
      <c r="BT202" s="225" t="str">
        <f t="shared" si="19"/>
        <v/>
      </c>
    </row>
    <row r="203" spans="1:72">
      <c r="A203" s="50" t="str">
        <f t="shared" si="22"/>
        <v>V8645976</v>
      </c>
      <c r="B203" s="171">
        <v>45976</v>
      </c>
      <c r="C203" s="8">
        <f>IF(BS_CONTROLE[[#This Row],[DATA]]="","",WEEKNUM(BS_CONTROLE[[#This Row],[DATA]]))</f>
        <v>46</v>
      </c>
      <c r="D203" s="51" t="s">
        <v>811</v>
      </c>
      <c r="E203" s="314">
        <v>158</v>
      </c>
      <c r="F203" s="172" t="s">
        <v>713</v>
      </c>
      <c r="G203" s="9" t="str">
        <f>IF(D203="","*",VLOOKUP(F203,BS_ATIVIDADE[#All],3,FALSE))</f>
        <v>MECANIZAÇÃO - SOCADORA</v>
      </c>
      <c r="H203" s="173" t="s">
        <v>429</v>
      </c>
      <c r="I203" s="173" t="s">
        <v>429</v>
      </c>
      <c r="J203" s="217">
        <v>74</v>
      </c>
      <c r="K203" s="217">
        <v>200</v>
      </c>
      <c r="L203" s="83">
        <v>190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3" s="173">
        <v>0.375</v>
      </c>
      <c r="P203" s="173">
        <v>8.3333333333333329E-2</v>
      </c>
      <c r="Q203" s="83">
        <v>1020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1402</v>
      </c>
      <c r="W203" s="173" t="s">
        <v>1400</v>
      </c>
      <c r="X203" s="218" t="s">
        <v>957</v>
      </c>
      <c r="Y203" s="158"/>
      <c r="Z203" s="158" t="s">
        <v>953</v>
      </c>
      <c r="AA203" s="83">
        <v>1</v>
      </c>
      <c r="AB203" s="70" t="s">
        <v>948</v>
      </c>
      <c r="AC203" s="70" t="s">
        <v>943</v>
      </c>
      <c r="AD203" s="173">
        <v>0.33333333333333331</v>
      </c>
      <c r="AE203" s="83">
        <v>6236</v>
      </c>
      <c r="AF203" s="83">
        <v>6221</v>
      </c>
      <c r="AG203" s="83" t="s">
        <v>607</v>
      </c>
      <c r="AH203" s="48"/>
      <c r="AI203" s="142" t="str">
        <f>IF(BS_CONTROLE[[#This Row],[Atividade]]=0, "-", BS_CONTROLE[[#This Row],[Atividade]])</f>
        <v>MECANIZAÇÃO - SOCADORA</v>
      </c>
      <c r="AJ203" s="9" t="str">
        <f>IF(D203="","*",VLOOKUP(AI203,BS_ATIVIDADE[#Data],3,FALSE))</f>
        <v>MECANIZAÇÃO - SOCADORA</v>
      </c>
      <c r="AK203" s="278" t="str">
        <f>IF(BS_CONTROLE[[#This Row],[Local - Partida]]=0, "-", BS_CONTROLE[[#This Row],[Local - Partida]])</f>
        <v>TID2</v>
      </c>
      <c r="AL203" s="278" t="str">
        <f>IF(BS_CONTROLE[[#This Row],[Local - Encerramento]]=0, "-", BS_CONTROLE[[#This Row],[Local - Encerramento]])</f>
        <v>TID2</v>
      </c>
      <c r="AM203" s="278" t="str">
        <f>IF(BS_CONTROLE[[#This Row],[Entre - Estações]]=0, "-", BS_CONTROLE[[#This Row],[Entre - Estações]])</f>
        <v>TID-TVI</v>
      </c>
      <c r="AN203" s="278" t="str">
        <f>IF(BS_CONTROLE[[#This Row],[SB]]=0, "-", BS_CONTROLE[[#This Row],[SB]])</f>
        <v>TID201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200</v>
      </c>
      <c r="AQ203" s="280">
        <f>IF(BS_CONTROLE[[#This Row],[KM - Fim]]=0, "-", BS_CONTROLE[[#This Row],[KM - Fim]])</f>
        <v>190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Herbert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Produção e Intervalo</v>
      </c>
      <c r="BR203" s="18">
        <f t="shared" si="24"/>
        <v>0</v>
      </c>
      <c r="BS203" s="18">
        <f t="shared" si="25"/>
        <v>0</v>
      </c>
      <c r="BT203" s="225" t="str">
        <f t="shared" si="19"/>
        <v/>
      </c>
    </row>
    <row r="204" spans="1:72">
      <c r="A204" s="50" t="str">
        <f t="shared" si="22"/>
        <v>V4245976</v>
      </c>
      <c r="B204" s="171">
        <v>45976</v>
      </c>
      <c r="C204" s="8">
        <f>IF(BS_CONTROLE[[#This Row],[DATA]]="","",WEEKNUM(BS_CONTROLE[[#This Row],[DATA]]))</f>
        <v>46</v>
      </c>
      <c r="D204" s="51" t="s">
        <v>780</v>
      </c>
      <c r="E204" s="314">
        <v>68</v>
      </c>
      <c r="F204" s="172" t="s">
        <v>739</v>
      </c>
      <c r="G204" s="9" t="str">
        <f>IF(D204="","*",VLOOKUP(F204,BS_ATIVIDADE[#All],3,FALSE))</f>
        <v>MODERNIZAÇÃO</v>
      </c>
      <c r="H204" s="173" t="s">
        <v>27</v>
      </c>
      <c r="I204" s="173" t="s">
        <v>27</v>
      </c>
      <c r="J204" s="217">
        <v>72</v>
      </c>
      <c r="K204" s="217">
        <v>308</v>
      </c>
      <c r="L204" s="83">
        <v>309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4" s="173">
        <v>0.27083333333333331</v>
      </c>
      <c r="P204" s="173">
        <v>0.125</v>
      </c>
      <c r="Q204" s="83">
        <v>400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4" s="80" t="str">
        <f>IFERROR(_xlfn.XLOOKUP(J204, BASE_MAPA!$D$2:$D$359, BASE_MAPA!$E$2:$E$359), "ERRO")</f>
        <v>ARARAQUARA - COLOMBIA</v>
      </c>
      <c r="V204" s="198" t="s">
        <v>1234</v>
      </c>
      <c r="W204" s="173" t="s">
        <v>1400</v>
      </c>
      <c r="X204" s="218" t="s">
        <v>957</v>
      </c>
      <c r="Y204" s="158"/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0.29166666666666669</v>
      </c>
      <c r="AE204" s="83">
        <v>6241</v>
      </c>
      <c r="AF204" s="83" t="s">
        <v>607</v>
      </c>
      <c r="AG204" s="83" t="s">
        <v>607</v>
      </c>
      <c r="AH204" s="48"/>
      <c r="AI204" s="142" t="str">
        <f>IF(BS_CONTROLE[[#This Row],[Atividade]]=0, "-", BS_CONTROLE[[#This Row],[Atividade]])</f>
        <v>MODERNIZAÇÃO - SOCADORA</v>
      </c>
      <c r="AJ204" s="9" t="str">
        <f>IF(D204="","*",VLOOKUP(AI204,BS_ATIVIDADE[#Data],3,FALSE))</f>
        <v>MODERNIZAÇÃO</v>
      </c>
      <c r="AK204" s="278" t="str">
        <f>IF(BS_CONTROLE[[#This Row],[Local - Partida]]=0, "-", BS_CONTROLE[[#This Row],[Local - Partida]])</f>
        <v>ZGT1</v>
      </c>
      <c r="AL204" s="278" t="str">
        <f>IF(BS_CONTROLE[[#This Row],[Local - Encerramento]]=0, "-", BS_CONTROLE[[#This Row],[Local - Encerramento]])</f>
        <v>ZGT1</v>
      </c>
      <c r="AM204" s="278" t="str">
        <f>IF(BS_CONTROLE[[#This Row],[Entre - Estações]]=0, "-", BS_CONTROLE[[#This Row],[Entre - Estações]])</f>
        <v>ZGT-ZXE</v>
      </c>
      <c r="AN204" s="278" t="str">
        <f>IF(BS_CONTROLE[[#This Row],[SB]]=0, "-", BS_CONTROLE[[#This Row],[SB]])</f>
        <v>ZGTZXE</v>
      </c>
      <c r="AO204" s="279">
        <f>IF(BS_CONTROLE[[#This Row],[SUB]]=0, "-", BS_CONTROLE[[#This Row],[SUB]])</f>
        <v>72</v>
      </c>
      <c r="AP204" s="280">
        <f>IF(BS_CONTROLE[[#This Row],[KM - Inicio]]=0, "-", BS_CONTROLE[[#This Row],[KM - Inicio]])</f>
        <v>308</v>
      </c>
      <c r="AQ204" s="280">
        <f>IF(BS_CONTROLE[[#This Row],[KM - Fim]]=0, "-", BS_CONTROLE[[#This Row],[KM - Fim]])</f>
        <v>309</v>
      </c>
      <c r="AR204" s="38"/>
      <c r="AS204" s="38"/>
      <c r="AT204" s="38"/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/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4" s="11" t="str">
        <f>IFERROR(_xlfn.XLOOKUP(AO204, BASE_MAPA!$D$2:$D$359, BASE_MAPA!$E$2:$E$359), "ERRO")</f>
        <v>ARARAQUARA - COLOMBIA</v>
      </c>
      <c r="BF204" s="281" t="str">
        <f>IF(BS_CONTROLE[[#This Row],[Responsavel pelo boletim]]=0, "-", BS_CONTROLE[[#This Row],[Responsavel pelo boletim]])</f>
        <v>Augusto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3"/>
        <v>Produção e Intervalo</v>
      </c>
      <c r="BR204" s="18">
        <f t="shared" si="24"/>
        <v>0</v>
      </c>
      <c r="BS204" s="18">
        <f t="shared" si="25"/>
        <v>0</v>
      </c>
      <c r="BT204" s="225"/>
    </row>
    <row r="205" spans="1:72">
      <c r="A205" s="50" t="str">
        <f t="shared" si="22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5" t="str">
        <f t="shared" si="19"/>
        <v/>
      </c>
    </row>
    <row r="206" spans="1:72">
      <c r="A206" s="50" t="str">
        <f>D206&amp;B206</f>
        <v>V8645977</v>
      </c>
      <c r="B206" s="171">
        <v>45977</v>
      </c>
      <c r="C206" s="8">
        <f>IF(BS_CONTROLE[[#This Row],[DATA]]="","",WEEKNUM(BS_CONTROLE[[#This Row],[DATA]]))</f>
        <v>47</v>
      </c>
      <c r="D206" s="51" t="s">
        <v>811</v>
      </c>
      <c r="E206" s="314">
        <v>158</v>
      </c>
      <c r="F206" s="172" t="s">
        <v>713</v>
      </c>
      <c r="G206" s="9" t="str">
        <f>IF(D206="","*",VLOOKUP(F206,BS_ATIVIDADE[#All],3,FALSE))</f>
        <v>MECANIZAÇÃO - SOCADORA</v>
      </c>
      <c r="H206" s="173" t="s">
        <v>429</v>
      </c>
      <c r="I206" s="173" t="s">
        <v>429</v>
      </c>
      <c r="J206" s="217">
        <v>74</v>
      </c>
      <c r="K206" s="217">
        <v>200</v>
      </c>
      <c r="L206" s="83">
        <v>190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6" s="173">
        <v>0.375</v>
      </c>
      <c r="P206" s="173">
        <v>8.3333333333333329E-2</v>
      </c>
      <c r="Q206" s="83">
        <v>1020</v>
      </c>
      <c r="R206" s="10" t="str">
        <f>IFERROR(_xlfn.XLOOKUP(F206, BS_ATIVIDADE[ATIVIDADE],BS_ATIVIDADE[UNIDADE] ), "*")</f>
        <v>M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0" t="str">
        <f>IFERROR(_xlfn.XLOOKUP(J206, BASE_MAPA!$D$2:$D$359, BASE_MAPA!$E$2:$E$359), "ERRO")</f>
        <v>MARCO INICIAL - ALTO ARAGUAIA</v>
      </c>
      <c r="V206" s="198" t="s">
        <v>1402</v>
      </c>
      <c r="W206" s="173" t="s">
        <v>1400</v>
      </c>
      <c r="X206" s="218" t="s">
        <v>957</v>
      </c>
      <c r="Y206" s="158"/>
      <c r="Z206" s="158" t="s">
        <v>953</v>
      </c>
      <c r="AA206" s="83">
        <v>1</v>
      </c>
      <c r="AB206" s="70" t="s">
        <v>948</v>
      </c>
      <c r="AC206" s="70" t="s">
        <v>943</v>
      </c>
      <c r="AD206" s="173">
        <v>0.33333333333333331</v>
      </c>
      <c r="AE206" s="83">
        <v>6236</v>
      </c>
      <c r="AF206" s="83">
        <v>6221</v>
      </c>
      <c r="AG206" s="83" t="s">
        <v>607</v>
      </c>
      <c r="AH206" s="48"/>
      <c r="AI206" s="142" t="str">
        <f>IF(BS_CONTROLE[[#This Row],[Atividade]]=0, "-", BS_CONTROLE[[#This Row],[Atividade]])</f>
        <v>MECANIZAÇÃO - SOCADORA</v>
      </c>
      <c r="AJ206" s="9" t="str">
        <f>IF(D206="","*",VLOOKUP(AI206,BS_ATIVIDADE[#Data],3,FALSE))</f>
        <v>MECANIZAÇÃO - SOCADORA</v>
      </c>
      <c r="AK206" s="278" t="str">
        <f>IF(BS_CONTROLE[[#This Row],[Local - Partida]]=0, "-", BS_CONTROLE[[#This Row],[Local - Partida]])</f>
        <v>TID2</v>
      </c>
      <c r="AL206" s="278" t="str">
        <f>IF(BS_CONTROLE[[#This Row],[Local - Encerramento]]=0, "-", BS_CONTROLE[[#This Row],[Local - Encerramento]])</f>
        <v>TID2</v>
      </c>
      <c r="AM206" s="278" t="str">
        <f>IF(BS_CONTROLE[[#This Row],[Entre - Estações]]=0, "-", BS_CONTROLE[[#This Row],[Entre - Estações]])</f>
        <v>TID-TVI</v>
      </c>
      <c r="AN206" s="278" t="str">
        <f>IF(BS_CONTROLE[[#This Row],[SB]]=0, "-", BS_CONTROLE[[#This Row],[SB]])</f>
        <v>TID201</v>
      </c>
      <c r="AO206" s="279">
        <f>IF(BS_CONTROLE[[#This Row],[SUB]]=0, "-", BS_CONTROLE[[#This Row],[SUB]])</f>
        <v>74</v>
      </c>
      <c r="AP206" s="280">
        <f>IF(BS_CONTROLE[[#This Row],[KM - Inicio]]=0, "-", BS_CONTROLE[[#This Row],[KM - Inicio]])</f>
        <v>200</v>
      </c>
      <c r="AQ206" s="280">
        <f>IF(BS_CONTROLE[[#This Row],[KM - Fim]]=0, "-", BS_CONTROLE[[#This Row],[KM - Fim]])</f>
        <v>190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BASE_MAPA!$D$2:$D$359, BASE_MAPA!$E$2:$E$359), "ERRO")</f>
        <v>MARCO INICIAL - ALTO ARAGUAIA</v>
      </c>
      <c r="BF206" s="281" t="str">
        <f>IF(BS_CONTROLE[[#This Row],[Responsavel pelo boletim]]=0, "-", BS_CONTROLE[[#This Row],[Responsavel pelo boletim]])</f>
        <v>Herbert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3"/>
        <v>Produção e Intervalo</v>
      </c>
      <c r="BR206" s="18">
        <f t="shared" si="24"/>
        <v>0</v>
      </c>
      <c r="BS206" s="18">
        <f t="shared" si="25"/>
        <v>0</v>
      </c>
      <c r="BT206" s="225" t="str">
        <f t="shared" si="19"/>
        <v/>
      </c>
    </row>
    <row r="207" spans="1:72">
      <c r="A207" s="50" t="str">
        <f>D207&amp;B207</f>
        <v>V4245977</v>
      </c>
      <c r="B207" s="171">
        <v>45977</v>
      </c>
      <c r="C207" s="8">
        <f>IF(BS_CONTROLE[[#This Row],[DATA]]="","",WEEKNUM(BS_CONTROLE[[#This Row],[DATA]]))</f>
        <v>47</v>
      </c>
      <c r="D207" s="51" t="s">
        <v>780</v>
      </c>
      <c r="E207" s="314">
        <v>68</v>
      </c>
      <c r="F207" s="172" t="s">
        <v>739</v>
      </c>
      <c r="G207" s="9" t="str">
        <f>IF(D207="","*",VLOOKUP(F207,BS_ATIVIDADE[#All],3,FALSE))</f>
        <v>MODERNIZAÇÃO</v>
      </c>
      <c r="H207" s="173" t="s">
        <v>27</v>
      </c>
      <c r="I207" s="173" t="s">
        <v>27</v>
      </c>
      <c r="J207" s="217">
        <v>72</v>
      </c>
      <c r="K207" s="217">
        <v>318</v>
      </c>
      <c r="L207" s="83">
        <v>319.8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73">
        <v>0.27083333333333331</v>
      </c>
      <c r="P207" s="173">
        <v>0.125</v>
      </c>
      <c r="Q207" s="83">
        <v>400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0" t="str">
        <f>IFERROR(_xlfn.XLOOKUP(J207, BASE_MAPA!$D$2:$D$359, BASE_MAPA!$E$2:$E$359), "ERRO")</f>
        <v>ARARAQUARA - COLOMBIA</v>
      </c>
      <c r="V207" s="198" t="s">
        <v>1234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0.29166666666666669</v>
      </c>
      <c r="AE207" s="83">
        <v>6241</v>
      </c>
      <c r="AF207" s="83" t="s">
        <v>607</v>
      </c>
      <c r="AG207" s="83" t="s">
        <v>607</v>
      </c>
      <c r="AH207" s="48"/>
      <c r="AI207" s="142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278" t="str">
        <f>IF(BS_CONTROLE[[#This Row],[Local - Partida]]=0, "-", BS_CONTROLE[[#This Row],[Local - Partida]])</f>
        <v>ZGT1</v>
      </c>
      <c r="AL207" s="278" t="str">
        <f>IF(BS_CONTROLE[[#This Row],[Local - Encerramento]]=0, "-", BS_CONTROLE[[#This Row],[Local - Encerramento]])</f>
        <v>ZGT1</v>
      </c>
      <c r="AM207" s="278" t="str">
        <f>IF(BS_CONTROLE[[#This Row],[Entre - Estações]]=0, "-", BS_CONTROLE[[#This Row],[Entre - Estações]])</f>
        <v>ZGT-ZXE</v>
      </c>
      <c r="AN207" s="278" t="str">
        <f>IF(BS_CONTROLE[[#This Row],[SB]]=0, "-", BS_CONTROLE[[#This Row],[SB]])</f>
        <v>ZGTZXE</v>
      </c>
      <c r="AO207" s="279">
        <f>IF(BS_CONTROLE[[#This Row],[SUB]]=0, "-", BS_CONTROLE[[#This Row],[SUB]])</f>
        <v>72</v>
      </c>
      <c r="AP207" s="280">
        <f>IF(BS_CONTROLE[[#This Row],[KM - Inicio]]=0, "-", BS_CONTROLE[[#This Row],[KM - Inicio]])</f>
        <v>318</v>
      </c>
      <c r="AQ207" s="280">
        <f>IF(BS_CONTROLE[[#This Row],[KM - Fim]]=0, "-", BS_CONTROLE[[#This Row],[KM - Fim]])</f>
        <v>319.8</v>
      </c>
      <c r="AR207" s="38"/>
      <c r="AS207" s="38"/>
      <c r="AT207" s="38"/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/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BASE_MAPA!$D$2:$D$359, BASE_MAPA!$E$2:$E$359), "ERRO")</f>
        <v>ARARAQUARA - COLOMBIA</v>
      </c>
      <c r="BF207" s="281" t="str">
        <f>IF(BS_CONTROLE[[#This Row],[Responsavel pelo boletim]]=0, "-", BS_CONTROLE[[#This Row],[Responsavel pelo boletim]])</f>
        <v>Augusto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3"/>
        <v>Produção e Intervalo</v>
      </c>
      <c r="BR207" s="18">
        <f t="shared" si="24"/>
        <v>0</v>
      </c>
      <c r="BS207" s="18">
        <f t="shared" si="25"/>
        <v>0</v>
      </c>
      <c r="BT207" s="225" t="str">
        <f t="shared" si="19"/>
        <v/>
      </c>
    </row>
    <row r="208" spans="1:72">
      <c r="A208" s="50" t="str">
        <f t="shared" si="22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5" t="str">
        <f t="shared" si="19"/>
        <v/>
      </c>
    </row>
    <row r="209" spans="1:72">
      <c r="A209" s="50" t="str">
        <f>D209&amp;B209</f>
        <v>BRUNO (TF-525)45978</v>
      </c>
      <c r="B209" s="171">
        <v>45978</v>
      </c>
      <c r="C209" s="8">
        <f>IF(BS_CONTROLE[[#This Row],[DATA]]="","",WEEKNUM(BS_CONTROLE[[#This Row],[DATA]]))</f>
        <v>47</v>
      </c>
      <c r="D209" s="51" t="s">
        <v>864</v>
      </c>
      <c r="E209" s="314"/>
      <c r="F209" s="172" t="s">
        <v>790</v>
      </c>
      <c r="G209" s="9" t="str">
        <f>IF(D209="","*",VLOOKUP(F209,BS_ATIVIDADE[#All],3,FALSE))</f>
        <v>SOLDA</v>
      </c>
      <c r="H209" s="173" t="s">
        <v>607</v>
      </c>
      <c r="I209" s="173" t="s">
        <v>607</v>
      </c>
      <c r="J209" s="217">
        <v>98</v>
      </c>
      <c r="K209" s="217">
        <v>547</v>
      </c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9" s="173">
        <v>0.375</v>
      </c>
      <c r="P209" s="173">
        <v>0.125</v>
      </c>
      <c r="Q209" s="83">
        <v>2</v>
      </c>
      <c r="R209" s="10" t="str">
        <f>IFERROR(_xlfn.XLOOKUP(F209, BS_ATIVIDADE[ATIVIDADE],BS_ATIVIDADE[UNIDADE] ), "*")</f>
        <v>Nº DE SOLDA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0" t="str">
        <f>IFERROR(_xlfn.XLOOKUP(J209, BASE_MAPA!$D$2:$D$359, BASE_MAPA!$E$2:$E$359), "ERRO")</f>
        <v>ALTO ARAGUAIA - RONDONOPOLIS</v>
      </c>
      <c r="V209" s="198" t="s">
        <v>1320</v>
      </c>
      <c r="W209" s="173" t="s">
        <v>1216</v>
      </c>
      <c r="X209" s="218" t="s">
        <v>952</v>
      </c>
      <c r="Y209" s="158"/>
      <c r="Z209" s="158" t="s">
        <v>953</v>
      </c>
      <c r="AA209" s="83" t="s">
        <v>607</v>
      </c>
      <c r="AB209" s="70" t="s">
        <v>607</v>
      </c>
      <c r="AC209" s="70" t="s">
        <v>607</v>
      </c>
      <c r="AD209" s="173" t="s">
        <v>607</v>
      </c>
      <c r="AE209" s="83" t="s">
        <v>607</v>
      </c>
      <c r="AF209" s="83" t="s">
        <v>607</v>
      </c>
      <c r="AG209" s="83" t="s">
        <v>607</v>
      </c>
      <c r="AH209" s="48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TBE-TRM</v>
      </c>
      <c r="AN209" s="278" t="str">
        <f>IF(BS_CONTROLE[[#This Row],[SB]]=0, "-", BS_CONTROLE[[#This Row],[SB]])</f>
        <v>539TRM</v>
      </c>
      <c r="AO209" s="279">
        <f>IF(BS_CONTROLE[[#This Row],[SUB]]=0, "-", BS_CONTROLE[[#This Row],[SUB]])</f>
        <v>98</v>
      </c>
      <c r="AP209" s="280">
        <f>IF(BS_CONTROLE[[#This Row],[KM - Inicio]]=0, "-", BS_CONTROLE[[#This Row],[KM - Inicio]])</f>
        <v>547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/>
      <c r="BB209" s="10" t="str">
        <f>IFERROR(_xlfn.XLOOKUP(AI209, BS_ATIVIDADE[ATIVIDADE],BS_ATIVIDADE[UNIDADE] ), "*")</f>
        <v>Nº DE SOLDA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BASE_MAPA!$D$2:$D$359, BASE_MAPA!$E$2:$E$359), "ERRO")</f>
        <v>ALTO ARAGUAIA - RONDONOPOLIS</v>
      </c>
      <c r="BF209" s="281" t="str">
        <f>IF(BS_CONTROLE[[#This Row],[Responsavel pelo boletim]]=0, "-", BS_CONTROLE[[#This Row],[Responsavel pelo boletim]])</f>
        <v>Bruno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5" t="str">
        <f t="shared" si="19"/>
        <v/>
      </c>
    </row>
    <row r="210" spans="1:72">
      <c r="A210" s="50" t="str">
        <f>D210&amp;B210</f>
        <v>W7045978</v>
      </c>
      <c r="B210" s="171">
        <v>45978</v>
      </c>
      <c r="C210" s="8">
        <f>IF(BS_CONTROLE[[#This Row],[DATA]]="","",WEEKNUM(BS_CONTROLE[[#This Row],[DATA]]))</f>
        <v>47</v>
      </c>
      <c r="D210" s="51" t="s">
        <v>837</v>
      </c>
      <c r="E210" s="314">
        <v>153</v>
      </c>
      <c r="F210" s="172" t="s">
        <v>621</v>
      </c>
      <c r="G210" s="9" t="str">
        <f>IF(D210="","*",VLOOKUP(F210,BS_ATIVIDADE[#All],3,FALSE))</f>
        <v>OUTROS</v>
      </c>
      <c r="H210" s="173" t="s">
        <v>499</v>
      </c>
      <c r="I210" s="173" t="s">
        <v>563</v>
      </c>
      <c r="J210" s="217">
        <v>74</v>
      </c>
      <c r="K210" s="217">
        <v>406</v>
      </c>
      <c r="L210" s="83" t="s">
        <v>607</v>
      </c>
      <c r="M210" s="204" t="s">
        <v>1643</v>
      </c>
      <c r="N210" s="204" t="s">
        <v>1644</v>
      </c>
      <c r="O210" s="173">
        <v>0.41666666666666669</v>
      </c>
      <c r="P210" s="173">
        <v>4.1666666666666664E-2</v>
      </c>
      <c r="Q210" s="83">
        <v>1</v>
      </c>
      <c r="R210" s="10" t="str">
        <f>IFERROR(_xlfn.XLOOKUP(F210, BS_ATIVIDADE[ATIVIDADE],BS_ATIVIDADE[UNIDADE] ), "*")</f>
        <v>BINÁRIO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0" s="80" t="str">
        <f>IFERROR(_xlfn.XLOOKUP(J210, BASE_MAPA!$D$2:$D$359, BASE_MAPA!$E$2:$E$359), "ERRO")</f>
        <v>MARCO INICIAL - ALTO ARAGUAIA</v>
      </c>
      <c r="V210" s="198" t="s">
        <v>1328</v>
      </c>
      <c r="W210" s="319" t="s">
        <v>1534</v>
      </c>
      <c r="X210" s="218" t="s">
        <v>957</v>
      </c>
      <c r="Y210" s="158"/>
      <c r="Z210" s="158" t="s">
        <v>963</v>
      </c>
      <c r="AA210" s="322" t="s">
        <v>1426</v>
      </c>
      <c r="AB210" s="70" t="s">
        <v>948</v>
      </c>
      <c r="AC210" s="70" t="s">
        <v>943</v>
      </c>
      <c r="AD210" s="173">
        <v>0.33333333333333331</v>
      </c>
      <c r="AE210" s="83">
        <v>9346</v>
      </c>
      <c r="AF210" s="83">
        <v>9372</v>
      </c>
      <c r="AG210" s="83" t="s">
        <v>607</v>
      </c>
      <c r="AH210" s="48"/>
      <c r="AI210" s="142" t="str">
        <f>IF(BS_CONTROLE[[#This Row],[Atividade]]=0, "-", BS_CONTROLE[[#This Row],[Atividade]])</f>
        <v>DESLOCAMENTO</v>
      </c>
      <c r="AJ210" s="9" t="str">
        <f>IF(D210="","*",VLOOKUP(AI210,BS_ATIVIDADE[#Data],3,FALSE))</f>
        <v>OUTROS</v>
      </c>
      <c r="AK210" s="278" t="str">
        <f>IF(BS_CONTROLE[[#This Row],[Local - Partida]]=0, "-", BS_CONTROLE[[#This Row],[Local - Partida]])</f>
        <v>TOM</v>
      </c>
      <c r="AL210" s="278" t="str">
        <f>IF(BS_CONTROLE[[#This Row],[Local - Encerramento]]=0, "-", BS_CONTROLE[[#This Row],[Local - Encerramento]])</f>
        <v>TIQ</v>
      </c>
      <c r="AM210" s="278" t="str">
        <f>IF(BS_CONTROLE[[#This Row],[Entre - Estações]]=0, "-", BS_CONTROLE[[#This Row],[Entre - Estações]])</f>
        <v>TOM-TIQ</v>
      </c>
      <c r="AN210" s="278" t="str">
        <f>IF(BS_CONTROLE[[#This Row],[SB]]=0, "-", BS_CONTROLE[[#This Row],[SB]])</f>
        <v>TOMTIQ</v>
      </c>
      <c r="AO210" s="279">
        <f>IF(BS_CONTROLE[[#This Row],[SUB]]=0, "-", BS_CONTROLE[[#This Row],[SUB]])</f>
        <v>74</v>
      </c>
      <c r="AP210" s="280">
        <f>IF(BS_CONTROLE[[#This Row],[KM - Inicio]]=0, "-", BS_CONTROLE[[#This Row],[KM - Inicio]])</f>
        <v>406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BINÁRIO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0" s="11" t="str">
        <f>IFERROR(_xlfn.XLOOKUP(AO210, BASE_MAPA!$D$2:$D$359, BASE_MAPA!$E$2:$E$359), "ERRO")</f>
        <v>MARCO INICIAL - ALTO ARAGUAIA</v>
      </c>
      <c r="BF210" s="281" t="str">
        <f>IF(BS_CONTROLE[[#This Row],[Responsavel pelo boletim]]=0, "-", BS_CONTROLE[[#This Row],[Responsavel pelo boletim]])</f>
        <v>Carlos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3"/>
        <v>Produção e Intervalo</v>
      </c>
      <c r="BR210" s="18">
        <f t="shared" si="24"/>
        <v>0</v>
      </c>
      <c r="BS210" s="18">
        <f t="shared" si="25"/>
        <v>0</v>
      </c>
      <c r="BT210" s="225" t="str">
        <f t="shared" si="19"/>
        <v/>
      </c>
    </row>
    <row r="211" spans="1:72">
      <c r="A211" s="50" t="str">
        <f t="shared" si="22"/>
        <v>A6045978</v>
      </c>
      <c r="B211" s="171">
        <v>45978</v>
      </c>
      <c r="C211" s="8">
        <f>IF(BS_CONTROLE[[#This Row],[DATA]]="","",WEEKNUM(BS_CONTROLE[[#This Row],[DATA]]))</f>
        <v>47</v>
      </c>
      <c r="D211" s="218" t="s">
        <v>706</v>
      </c>
      <c r="E211" s="317"/>
      <c r="F211" s="172" t="s">
        <v>629</v>
      </c>
      <c r="G211" s="9" t="str">
        <f>IF(D211="","*",VLOOKUP(F211,BS_ATIVIDADE[#All],3,FALSE))</f>
        <v>DETECÇÃO</v>
      </c>
      <c r="H211" s="173" t="s">
        <v>1219</v>
      </c>
      <c r="I211" s="173" t="s">
        <v>1256</v>
      </c>
      <c r="J211" s="217">
        <v>74</v>
      </c>
      <c r="K211" s="217">
        <v>290</v>
      </c>
      <c r="L211" s="83" t="s">
        <v>607</v>
      </c>
      <c r="M211" s="204" t="s">
        <v>1646</v>
      </c>
      <c r="N211" s="204" t="s">
        <v>1647</v>
      </c>
      <c r="O211" s="173">
        <v>0.3125</v>
      </c>
      <c r="P211" s="173">
        <v>4.1666666666666664E-2</v>
      </c>
      <c r="Q211" s="83">
        <v>280</v>
      </c>
      <c r="R211" s="10" t="str">
        <f>IFERROR(_xlfn.XLOOKUP(F211, BS_ATIVIDADE[ATIVIDADE],BS_ATIVIDADE[UNIDADE] ), "*")</f>
        <v>KM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BASE_MAPA!$E$2:$E$359), "ERRO")</f>
        <v>MARCO INICIAL - ALTO ARAGUAIA</v>
      </c>
      <c r="V211" s="198" t="s">
        <v>1277</v>
      </c>
      <c r="W211" s="173" t="s">
        <v>1550</v>
      </c>
      <c r="X211" s="218" t="s">
        <v>952</v>
      </c>
      <c r="Y211" s="158"/>
      <c r="Z211" s="158" t="s">
        <v>953</v>
      </c>
      <c r="AA211" s="83">
        <v>1</v>
      </c>
      <c r="AB211" s="70" t="s">
        <v>948</v>
      </c>
      <c r="AC211" s="70" t="s">
        <v>943</v>
      </c>
      <c r="AD211" s="173">
        <v>0.29166666666666669</v>
      </c>
      <c r="AE211" s="83">
        <v>5487</v>
      </c>
      <c r="AF211" s="83" t="s">
        <v>607</v>
      </c>
      <c r="AG211" s="83" t="s">
        <v>607</v>
      </c>
      <c r="AH211" s="48"/>
      <c r="AI211" s="142" t="str">
        <f>IF(BS_CONTROLE[[#This Row],[Atividade]]=0, "-", BS_CONTROLE[[#This Row],[Atividade]])</f>
        <v>DETECÇÃO - RONDA 7 DIAS</v>
      </c>
      <c r="AJ211" s="9" t="str">
        <f>IF(D211="","*",VLOOKUP(AI211,BS_ATIVIDADE[#Data],3,FALSE))</f>
        <v>DETECÇÃO</v>
      </c>
      <c r="AK211" s="278" t="str">
        <f>IF(BS_CONTROLE[[#This Row],[Local - Partida]]=0, "-", BS_CONTROLE[[#This Row],[Local - Partida]])</f>
        <v xml:space="preserve">TCS2 </v>
      </c>
      <c r="AL211" s="278" t="str">
        <f>IF(BS_CONTROLE[[#This Row],[Local - Encerramento]]=0, "-", BS_CONTROLE[[#This Row],[Local - Encerramento]])</f>
        <v>TMI</v>
      </c>
      <c r="AM211" s="278" t="str">
        <f>IF(BS_CONTROLE[[#This Row],[Entre - Estações]]=0, "-", BS_CONTROLE[[#This Row],[Entre - Estações]])</f>
        <v>TCS-TMI</v>
      </c>
      <c r="AN211" s="278" t="str">
        <f>IF(BS_CONTROLE[[#This Row],[SB]]=0, "-", BS_CONTROLE[[#This Row],[SB]])</f>
        <v>TCSTMI</v>
      </c>
      <c r="AO211" s="279">
        <f>IF(BS_CONTROLE[[#This Row],[SUB]]=0, "-", BS_CONTROLE[[#This Row],[SUB]])</f>
        <v>74</v>
      </c>
      <c r="AP211" s="280">
        <f>IF(BS_CONTROLE[[#This Row],[KM - Inicio]]=0, "-", BS_CONTROLE[[#This Row],[KM - Inicio]])</f>
        <v>290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/>
      <c r="BB211" s="10" t="str">
        <f>IFERROR(_xlfn.XLOOKUP(AI211, BS_ATIVIDADE[ATIVIDADE],BS_ATIVIDADE[UNIDADE] ), "*")</f>
        <v>KM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BASE_MAPA!$E$2:$E$359), "ERRO")</f>
        <v>MARCO INICIAL - ALTO ARAGUAIA</v>
      </c>
      <c r="BF211" s="281" t="str">
        <f>IF(BS_CONTROLE[[#This Row],[Responsavel pelo boletim]]=0, "-", BS_CONTROLE[[#This Row],[Responsavel pelo boletim]])</f>
        <v>Miguel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5" t="str">
        <f t="shared" ref="BT211:BT282" si="26">IF(BN211="","",SUBSTITUTE(BM211," ","")&amp;SUBSTITUTE(BN211," ",""))</f>
        <v/>
      </c>
    </row>
    <row r="212" spans="1:72">
      <c r="A212" s="50" t="str">
        <f t="shared" si="22"/>
        <v>W50</v>
      </c>
      <c r="B212" s="171"/>
      <c r="C212" s="8" t="str">
        <f>IF(BS_CONTROLE[[#This Row],[DATA]]="","",WEEKNUM(BS_CONTROLE[[#This Row],[DATA]]))</f>
        <v/>
      </c>
      <c r="D212" s="218" t="s">
        <v>828</v>
      </c>
      <c r="E212" s="320">
        <v>60</v>
      </c>
      <c r="F212" s="172" t="s">
        <v>730</v>
      </c>
      <c r="G212" s="9" t="str">
        <f>IF(D212="","*",VLOOKUP(F212,BS_ATIVIDADE[#All],3,FALSE))</f>
        <v>MODERNIZAÇÃO</v>
      </c>
      <c r="H212" s="173" t="s">
        <v>1219</v>
      </c>
      <c r="I212" s="173" t="s">
        <v>446</v>
      </c>
      <c r="J212" s="217">
        <v>74</v>
      </c>
      <c r="K212" s="217">
        <v>235</v>
      </c>
      <c r="L212" s="83">
        <v>233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2" s="173">
        <v>0.5</v>
      </c>
      <c r="P212" s="173">
        <v>8.3333333333333329E-2</v>
      </c>
      <c r="Q212" s="83">
        <v>500</v>
      </c>
      <c r="R212" s="10" t="str">
        <f>IFERROR(_xlfn.XLOOKUP(F212, BS_ATIVIDADE[ATIVIDADE],BS_ATIVIDADE[UNIDADE] ), "*")</f>
        <v>Nº DE DORMENTES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0" t="str">
        <f>IFERROR(_xlfn.XLOOKUP(J212, BASE_MAPA!$D$2:$D$359, BASE_MAPA!$E$2:$E$359), "ERRO")</f>
        <v>MARCO INICIAL - ALTO ARAGUAIA</v>
      </c>
      <c r="V212" s="198" t="s">
        <v>1393</v>
      </c>
      <c r="W212" s="173" t="s">
        <v>1610</v>
      </c>
      <c r="X212" s="218" t="s">
        <v>957</v>
      </c>
      <c r="Y212" s="158"/>
      <c r="Z212" s="158" t="s">
        <v>953</v>
      </c>
      <c r="AA212" s="83">
        <v>2</v>
      </c>
      <c r="AB212" s="70" t="s">
        <v>948</v>
      </c>
      <c r="AC212" s="70" t="s">
        <v>943</v>
      </c>
      <c r="AD212" s="173">
        <v>0.29166666666666669</v>
      </c>
      <c r="AE212" s="83">
        <v>7672</v>
      </c>
      <c r="AF212" s="83">
        <v>9322</v>
      </c>
      <c r="AG212" s="83" t="s">
        <v>607</v>
      </c>
      <c r="AH212" s="48"/>
      <c r="AI212" s="142" t="str">
        <f>IF(BS_CONTROLE[[#This Row],[Atividade]]=0, "-", BS_CONTROLE[[#This Row],[Atividade]])</f>
        <v>MODERNIZAÇÃO - DORMENTE - DESCARGA</v>
      </c>
      <c r="AJ212" s="9" t="str">
        <f>IF(D212="","*",VLOOKUP(AI212,BS_ATIVIDADE[#Data],3,FALSE))</f>
        <v>MODERNIZAÇÃO</v>
      </c>
      <c r="AK212" s="278" t="str">
        <f>IF(BS_CONTROLE[[#This Row],[Local - Partida]]=0, "-", BS_CONTROLE[[#This Row],[Local - Partida]])</f>
        <v xml:space="preserve">TCS2 </v>
      </c>
      <c r="AL212" s="278" t="str">
        <f>IF(BS_CONTROLE[[#This Row],[Local - Encerramento]]=0, "-", BS_CONTROLE[[#This Row],[Local - Encerramento]])</f>
        <v>TCS</v>
      </c>
      <c r="AM212" s="278" t="str">
        <f>IF(BS_CONTROLE[[#This Row],[Entre - Estações]]=0, "-", BS_CONTROLE[[#This Row],[Entre - Estações]])</f>
        <v>TVI-TJA</v>
      </c>
      <c r="AN212" s="278" t="str">
        <f>IF(BS_CONTROLE[[#This Row],[SB]]=0, "-", BS_CONTROLE[[#This Row],[SB]])</f>
        <v>TVI239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235</v>
      </c>
      <c r="AQ212" s="280">
        <f>IF(BS_CONTROLE[[#This Row],[KM - Fim]]=0, "-", BS_CONTROLE[[#This Row],[KM - Fim]])</f>
        <v>233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Nº DE DORMENTES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 xml:space="preserve">Guilherme 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5" t="str">
        <f t="shared" si="26"/>
        <v/>
      </c>
    </row>
    <row r="213" spans="1:72">
      <c r="A213" s="50" t="str">
        <f t="shared" si="22"/>
        <v>V8645978</v>
      </c>
      <c r="B213" s="171">
        <v>45978</v>
      </c>
      <c r="C213" s="8">
        <f>IF(BS_CONTROLE[[#This Row],[DATA]]="","",WEEKNUM(BS_CONTROLE[[#This Row],[DATA]]))</f>
        <v>47</v>
      </c>
      <c r="D213" s="51" t="s">
        <v>811</v>
      </c>
      <c r="E213" s="314">
        <v>158</v>
      </c>
      <c r="F213" s="172" t="s">
        <v>713</v>
      </c>
      <c r="G213" s="9" t="str">
        <f>IF(D213="","*",VLOOKUP(F213,BS_ATIVIDADE[#All],3,FALSE))</f>
        <v>MECANIZAÇÃO - SOCADORA</v>
      </c>
      <c r="H213" s="173" t="s">
        <v>429</v>
      </c>
      <c r="I213" s="173" t="s">
        <v>429</v>
      </c>
      <c r="J213" s="217">
        <v>74</v>
      </c>
      <c r="K213" s="217">
        <v>200</v>
      </c>
      <c r="L213" s="83">
        <v>190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3" s="173">
        <v>0.375</v>
      </c>
      <c r="P213" s="173">
        <v>8.3333333333333329E-2</v>
      </c>
      <c r="Q213" s="83">
        <v>1020</v>
      </c>
      <c r="R213" s="10" t="str">
        <f>IFERROR(_xlfn.XLOOKUP(F213, BS_ATIVIDADE[ATIVIDADE],BS_ATIVIDADE[UNIDADE] ), "*")</f>
        <v>M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1402</v>
      </c>
      <c r="W213" s="173" t="s">
        <v>1400</v>
      </c>
      <c r="X213" s="218" t="s">
        <v>957</v>
      </c>
      <c r="Y213" s="158"/>
      <c r="Z213" s="158" t="s">
        <v>953</v>
      </c>
      <c r="AA213" s="83">
        <v>1</v>
      </c>
      <c r="AB213" s="70" t="s">
        <v>948</v>
      </c>
      <c r="AC213" s="70" t="s">
        <v>943</v>
      </c>
      <c r="AD213" s="173">
        <v>0.33333333333333331</v>
      </c>
      <c r="AE213" s="83">
        <v>6236</v>
      </c>
      <c r="AF213" s="83">
        <v>6221</v>
      </c>
      <c r="AG213" s="83" t="s">
        <v>607</v>
      </c>
      <c r="AH213" s="48"/>
      <c r="AI213" s="142" t="str">
        <f>IF(BS_CONTROLE[[#This Row],[Atividade]]=0, "-", BS_CONTROLE[[#This Row],[Atividade]])</f>
        <v>MECANIZAÇÃO - SOCADORA</v>
      </c>
      <c r="AJ213" s="9" t="str">
        <f>IF(D213="","*",VLOOKUP(AI213,BS_ATIVIDADE[#Data],3,FALSE))</f>
        <v>MECANIZAÇÃO - SOCADORA</v>
      </c>
      <c r="AK213" s="278" t="str">
        <f>IF(BS_CONTROLE[[#This Row],[Local - Partida]]=0, "-", BS_CONTROLE[[#This Row],[Local - Partida]])</f>
        <v>TID2</v>
      </c>
      <c r="AL213" s="278" t="str">
        <f>IF(BS_CONTROLE[[#This Row],[Local - Encerramento]]=0, "-", BS_CONTROLE[[#This Row],[Local - Encerramento]])</f>
        <v>TID2</v>
      </c>
      <c r="AM213" s="278" t="str">
        <f>IF(BS_CONTROLE[[#This Row],[Entre - Estações]]=0, "-", BS_CONTROLE[[#This Row],[Entre - Estações]])</f>
        <v>TID-TVI</v>
      </c>
      <c r="AN213" s="278" t="str">
        <f>IF(BS_CONTROLE[[#This Row],[SB]]=0, "-", BS_CONTROLE[[#This Row],[SB]])</f>
        <v>TID201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200</v>
      </c>
      <c r="AQ213" s="280">
        <f>IF(BS_CONTROLE[[#This Row],[KM - Fim]]=0, "-", BS_CONTROLE[[#This Row],[KM - Fim]])</f>
        <v>190</v>
      </c>
      <c r="AR213" s="38"/>
      <c r="AS213" s="38"/>
      <c r="AT213" s="38"/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/>
      <c r="BB213" s="10" t="str">
        <f>IFERROR(_xlfn.XLOOKUP(AI213, BS_ATIVIDADE[ATIVIDADE],BS_ATIVIDADE[UNIDADE] ), "*")</f>
        <v>M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Herbert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5" t="str">
        <f t="shared" si="26"/>
        <v/>
      </c>
    </row>
    <row r="214" spans="1:72" ht="23.25">
      <c r="A214" s="50" t="str">
        <f t="shared" si="22"/>
        <v>ELSON (TF-526)45978</v>
      </c>
      <c r="B214" s="171">
        <v>45978</v>
      </c>
      <c r="C214" s="8">
        <f>IF(BS_CONTROLE[[#This Row],[DATA]]="","",WEEKNUM(BS_CONTROLE[[#This Row],[DATA]]))</f>
        <v>47</v>
      </c>
      <c r="D214" s="51" t="s">
        <v>886</v>
      </c>
      <c r="E214" s="314">
        <v>157</v>
      </c>
      <c r="F214" s="172" t="s">
        <v>790</v>
      </c>
      <c r="G214" s="9" t="str">
        <f>IF(D214="","*",VLOOKUP(F214,BS_ATIVIDADE[#All],3,FALSE))</f>
        <v>SOLDA</v>
      </c>
      <c r="H214" s="204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4" s="173" t="s">
        <v>607</v>
      </c>
      <c r="J214" s="217">
        <v>74</v>
      </c>
      <c r="K214" s="217">
        <v>195</v>
      </c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4" s="173">
        <v>0.375</v>
      </c>
      <c r="P214" s="173">
        <v>6.25E-2</v>
      </c>
      <c r="Q214" s="83">
        <v>1</v>
      </c>
      <c r="R214" s="10" t="str">
        <f>IFERROR(_xlfn.XLOOKUP(F214, BS_ATIVIDADE[ATIVIDADE],BS_ATIVIDADE[UNIDADE] ), "*")</f>
        <v>Nº DE SOLDA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1215</v>
      </c>
      <c r="W214" s="173" t="s">
        <v>1216</v>
      </c>
      <c r="X214" s="218" t="s">
        <v>957</v>
      </c>
      <c r="Y214" s="158"/>
      <c r="Z214" s="158" t="s">
        <v>958</v>
      </c>
      <c r="AA214" s="83" t="s">
        <v>607</v>
      </c>
      <c r="AB214" s="70" t="s">
        <v>607</v>
      </c>
      <c r="AC214" s="70" t="s">
        <v>607</v>
      </c>
      <c r="AD214" s="173"/>
      <c r="AE214" s="83" t="s">
        <v>607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PDM - SOLDA</v>
      </c>
      <c r="AJ214" s="9" t="str">
        <f>IF(D214="","*",VLOOKUP(AI214,BS_ATIVIDADE[#Data],3,FALSE))</f>
        <v>SOLDA</v>
      </c>
      <c r="AK214" s="278" t="str">
        <f>IF(BS_CONTROLE[[#This Row],[Local - Partida]]=0, "-", BS_CONTROLE[[#This Row],[Local - Partida]])</f>
        <v>TID201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TID-TVI</v>
      </c>
      <c r="AN214" s="278" t="str">
        <f>IF(BS_CONTROLE[[#This Row],[SB]]=0, "-", BS_CONTROLE[[#This Row],[SB]])</f>
        <v>TID201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195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</v>
      </c>
      <c r="AZ214" s="13"/>
      <c r="BA214" s="71"/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Elson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3"/>
        <v>Produção e Intervalo</v>
      </c>
      <c r="BR214" s="18">
        <f t="shared" si="24"/>
        <v>0</v>
      </c>
      <c r="BS214" s="18">
        <f t="shared" si="25"/>
        <v>0</v>
      </c>
      <c r="BT214" s="225" t="str">
        <f t="shared" si="26"/>
        <v/>
      </c>
    </row>
    <row r="215" spans="1:72">
      <c r="A215" s="50" t="str">
        <f t="shared" si="22"/>
        <v>ADENILSON (TP-512)45978</v>
      </c>
      <c r="B215" s="171">
        <v>45978</v>
      </c>
      <c r="C215" s="8">
        <f>IF(BS_CONTROLE[[#This Row],[DATA]]="","",WEEKNUM(BS_CONTROLE[[#This Row],[DATA]]))</f>
        <v>47</v>
      </c>
      <c r="D215" s="218" t="s">
        <v>855</v>
      </c>
      <c r="E215" s="320">
        <v>211</v>
      </c>
      <c r="F215" s="172" t="s">
        <v>797</v>
      </c>
      <c r="G215" s="9" t="str">
        <f>IF(D215="","*",VLOOKUP(F215,BS_ATIVIDADE[#All],3,FALSE))</f>
        <v>TRILHO - SUBSTITUIÇÂO</v>
      </c>
      <c r="H215" s="204" t="str" cm="1">
        <f t="array" ref="H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5" s="173" t="s">
        <v>607</v>
      </c>
      <c r="J215" s="217">
        <v>74</v>
      </c>
      <c r="K215" s="217">
        <v>195</v>
      </c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5" s="173">
        <v>0.375</v>
      </c>
      <c r="P215" s="173">
        <v>6.25E-2</v>
      </c>
      <c r="Q215" s="83">
        <v>60</v>
      </c>
      <c r="R215" s="10" t="str">
        <f>IFERROR(_xlfn.XLOOKUP(F215, BS_ATIVIDADE[ATIVIDADE],BS_ATIVIDADE[UNIDADE] ), "*")</f>
        <v>M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1698</v>
      </c>
      <c r="W215" s="173" t="s">
        <v>1386</v>
      </c>
      <c r="X215" s="218" t="s">
        <v>957</v>
      </c>
      <c r="Y215" s="158"/>
      <c r="Z215" s="158" t="s">
        <v>962</v>
      </c>
      <c r="AA215" s="83" t="s">
        <v>607</v>
      </c>
      <c r="AB215" s="70" t="s">
        <v>607</v>
      </c>
      <c r="AC215" s="70" t="s">
        <v>607</v>
      </c>
      <c r="AD215" s="173" t="s">
        <v>607</v>
      </c>
      <c r="AE215" s="83" t="s">
        <v>607</v>
      </c>
      <c r="AF215" s="83" t="s">
        <v>607</v>
      </c>
      <c r="AG215" s="83" t="s">
        <v>607</v>
      </c>
      <c r="AH215" s="48"/>
      <c r="AI215" s="142" t="str">
        <f>IF(BS_CONTROLE[[#This Row],[Atividade]]=0, "-", BS_CONTROLE[[#This Row],[Atividade]])</f>
        <v>PDM - SUBSTITUIÇÃO - TRILHO</v>
      </c>
      <c r="AJ215" s="9" t="str">
        <f>IF(D215="","*",VLOOKUP(AI215,BS_ATIVIDADE[#Data],3,FALSE))</f>
        <v>TRILHO - SUBSTITUIÇÂO</v>
      </c>
      <c r="AK215" s="278" t="str">
        <f>IF(BS_CONTROLE[[#This Row],[Local - Partida]]=0, "-", BS_CONTROLE[[#This Row],[Local - Partida]])</f>
        <v>TID201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TID-TVI</v>
      </c>
      <c r="AN215" s="278" t="str">
        <f>IF(BS_CONTROLE[[#This Row],[SB]]=0, "-", BS_CONTROLE[[#This Row],[SB]])</f>
        <v>TID201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195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>Adenilson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Produção e Intervalo</v>
      </c>
      <c r="BR215" s="18">
        <f t="shared" si="24"/>
        <v>0</v>
      </c>
      <c r="BS215" s="18">
        <f t="shared" si="25"/>
        <v>0</v>
      </c>
      <c r="BT215" s="225" t="str">
        <f t="shared" si="26"/>
        <v/>
      </c>
    </row>
    <row r="216" spans="1:72">
      <c r="A216" s="50" t="str">
        <f t="shared" si="22"/>
        <v>FRANCISCO (TF-670)45978</v>
      </c>
      <c r="B216" s="171">
        <v>45978</v>
      </c>
      <c r="C216" s="8">
        <f>IF(BS_CONTROLE[[#This Row],[DATA]]="","",WEEKNUM(BS_CONTROLE[[#This Row],[DATA]]))</f>
        <v>47</v>
      </c>
      <c r="D216" s="218" t="s">
        <v>889</v>
      </c>
      <c r="E216" s="320">
        <v>212</v>
      </c>
      <c r="F216" s="172" t="s">
        <v>790</v>
      </c>
      <c r="G216" s="9" t="str">
        <f>IF(D216="","*",VLOOKUP(F216,BS_ATIVIDADE[#All],3,FALSE))</f>
        <v>SOLDA</v>
      </c>
      <c r="H216" s="173" t="s">
        <v>607</v>
      </c>
      <c r="I216" s="173" t="s">
        <v>607</v>
      </c>
      <c r="J216" s="217">
        <v>74</v>
      </c>
      <c r="K216" s="217">
        <v>111.3</v>
      </c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16" s="204" t="s">
        <v>405</v>
      </c>
      <c r="O216" s="173">
        <v>0.375</v>
      </c>
      <c r="P216" s="173">
        <v>6.25E-2</v>
      </c>
      <c r="Q216" s="83">
        <v>1</v>
      </c>
      <c r="R216" s="10" t="str">
        <f>IFERROR(_xlfn.XLOOKUP(F216, BS_ATIVIDADE[ATIVIDADE],BS_ATIVIDADE[UNIDADE] ), "*")</f>
        <v>Nº DE SOLDA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1232</v>
      </c>
      <c r="W216" s="173" t="s">
        <v>1699</v>
      </c>
      <c r="X216" s="218" t="s">
        <v>957</v>
      </c>
      <c r="Y216" s="158"/>
      <c r="Z216" s="158" t="s">
        <v>963</v>
      </c>
      <c r="AA216" s="83" t="s">
        <v>607</v>
      </c>
      <c r="AB216" s="70" t="s">
        <v>607</v>
      </c>
      <c r="AC216" s="70" t="s">
        <v>607</v>
      </c>
      <c r="AD216" s="173" t="s">
        <v>607</v>
      </c>
      <c r="AE216" s="83" t="s">
        <v>607</v>
      </c>
      <c r="AF216" s="83" t="s">
        <v>607</v>
      </c>
      <c r="AG216" s="83" t="s">
        <v>607</v>
      </c>
      <c r="AH216" s="48"/>
      <c r="AI216" s="142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TIN</v>
      </c>
      <c r="AN216" s="278" t="str">
        <f>IF(BS_CONTROLE[[#This Row],[SB]]=0, "-", BS_CONTROLE[[#This Row],[SB]])</f>
        <v>TIN2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111.3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0</v>
      </c>
      <c r="AZ216" s="13"/>
      <c r="BA216" s="71"/>
      <c r="BB216" s="10" t="str">
        <f>IFERROR(_xlfn.XLOOKUP(AI216, BS_ATIVIDADE[ATIVIDADE],BS_ATIVIDADE[UNIDADE] ), "*")</f>
        <v>Nº DE SOLDA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Francisco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3"/>
        <v>Produção e Intervalo</v>
      </c>
      <c r="BR216" s="18">
        <f t="shared" si="24"/>
        <v>0</v>
      </c>
      <c r="BS216" s="18">
        <f t="shared" si="25"/>
        <v>0</v>
      </c>
      <c r="BT216" s="225" t="str">
        <f t="shared" si="26"/>
        <v/>
      </c>
    </row>
    <row r="217" spans="1:72">
      <c r="A217" s="50" t="str">
        <f t="shared" si="22"/>
        <v>V4245978</v>
      </c>
      <c r="B217" s="171">
        <v>45978</v>
      </c>
      <c r="C217" s="8">
        <f>IF(BS_CONTROLE[[#This Row],[DATA]]="","",WEEKNUM(BS_CONTROLE[[#This Row],[DATA]]))</f>
        <v>47</v>
      </c>
      <c r="D217" s="51" t="s">
        <v>780</v>
      </c>
      <c r="E217" s="314">
        <v>68</v>
      </c>
      <c r="F217" s="172" t="s">
        <v>739</v>
      </c>
      <c r="G217" s="9" t="str">
        <f>IF(D217="","*",VLOOKUP(F217,BS_ATIVIDADE[#All],3,FALSE))</f>
        <v>MODERNIZAÇÃO</v>
      </c>
      <c r="H217" s="173" t="s">
        <v>27</v>
      </c>
      <c r="I217" s="173" t="s">
        <v>27</v>
      </c>
      <c r="J217" s="217">
        <v>72</v>
      </c>
      <c r="K217" s="217">
        <v>318</v>
      </c>
      <c r="L217" s="83">
        <v>319.8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7" s="173">
        <v>0.27083333333333331</v>
      </c>
      <c r="P217" s="173">
        <v>0.125</v>
      </c>
      <c r="Q217" s="83">
        <v>400</v>
      </c>
      <c r="R217" s="10" t="str">
        <f>IFERROR(_xlfn.XLOOKUP(F217, BS_ATIVIDADE[ATIVIDADE],BS_ATIVIDADE[UNIDADE] ), "*")</f>
        <v>M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7" s="80" t="str">
        <f>IFERROR(_xlfn.XLOOKUP(J217, BASE_MAPA!$D$2:$D$359, BASE_MAPA!$E$2:$E$359), "ERRO")</f>
        <v>ARARAQUARA - COLOMBIA</v>
      </c>
      <c r="V217" s="198" t="s">
        <v>1234</v>
      </c>
      <c r="W217" s="173" t="s">
        <v>1400</v>
      </c>
      <c r="X217" s="218" t="s">
        <v>957</v>
      </c>
      <c r="Y217" s="158"/>
      <c r="Z217" s="158" t="s">
        <v>953</v>
      </c>
      <c r="AA217" s="83">
        <v>1</v>
      </c>
      <c r="AB217" s="70" t="s">
        <v>948</v>
      </c>
      <c r="AC217" s="70" t="s">
        <v>943</v>
      </c>
      <c r="AD217" s="173">
        <v>0.29166666666666669</v>
      </c>
      <c r="AE217" s="83">
        <v>6241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MODERNIZAÇÃO - SOCADORA</v>
      </c>
      <c r="AJ217" s="9" t="str">
        <f>IF(D217="","*",VLOOKUP(AI217,BS_ATIVIDADE[#Data],3,FALSE))</f>
        <v>MODERNIZAÇÃO</v>
      </c>
      <c r="AK217" s="278" t="str">
        <f>IF(BS_CONTROLE[[#This Row],[Local - Partida]]=0, "-", BS_CONTROLE[[#This Row],[Local - Partida]])</f>
        <v>ZGT1</v>
      </c>
      <c r="AL217" s="278" t="str">
        <f>IF(BS_CONTROLE[[#This Row],[Local - Encerramento]]=0, "-", BS_CONTROLE[[#This Row],[Local - Encerramento]])</f>
        <v>ZGT1</v>
      </c>
      <c r="AM217" s="278" t="str">
        <f>IF(BS_CONTROLE[[#This Row],[Entre - Estações]]=0, "-", BS_CONTROLE[[#This Row],[Entre - Estações]])</f>
        <v>ZGT-ZXE</v>
      </c>
      <c r="AN217" s="278" t="str">
        <f>IF(BS_CONTROLE[[#This Row],[SB]]=0, "-", BS_CONTROLE[[#This Row],[SB]])</f>
        <v>ZGTZXE</v>
      </c>
      <c r="AO217" s="279">
        <f>IF(BS_CONTROLE[[#This Row],[SUB]]=0, "-", BS_CONTROLE[[#This Row],[SUB]])</f>
        <v>72</v>
      </c>
      <c r="AP217" s="280">
        <f>IF(BS_CONTROLE[[#This Row],[KM - Inicio]]=0, "-", BS_CONTROLE[[#This Row],[KM - Inicio]])</f>
        <v>318</v>
      </c>
      <c r="AQ217" s="280">
        <f>IF(BS_CONTROLE[[#This Row],[KM - Fim]]=0, "-", BS_CONTROLE[[#This Row],[KM - Fim]])</f>
        <v>319.8</v>
      </c>
      <c r="AR217" s="38"/>
      <c r="AS217" s="38"/>
      <c r="AT217" s="38"/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</v>
      </c>
      <c r="AZ217" s="13"/>
      <c r="BA217" s="71"/>
      <c r="BB217" s="10" t="str">
        <f>IFERROR(_xlfn.XLOOKUP(AI217, BS_ATIVIDADE[ATIVIDADE],BS_ATIVIDADE[UNIDADE] ), "*")</f>
        <v>M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7" s="11" t="str">
        <f>IFERROR(_xlfn.XLOOKUP(AO217, BASE_MAPA!$D$2:$D$359, BASE_MAPA!$E$2:$E$359), "ERRO")</f>
        <v>ARARAQUARA - COLOMBIA</v>
      </c>
      <c r="BF217" s="281" t="str">
        <f>IF(BS_CONTROLE[[#This Row],[Responsavel pelo boletim]]=0, "-", BS_CONTROLE[[#This Row],[Responsavel pelo boletim]])</f>
        <v>Augusto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Produção e Intervalo</v>
      </c>
      <c r="BR217" s="18">
        <f t="shared" si="24"/>
        <v>0</v>
      </c>
      <c r="BS217" s="18">
        <f t="shared" si="25"/>
        <v>0</v>
      </c>
      <c r="BT217" s="225" t="str">
        <f t="shared" si="26"/>
        <v/>
      </c>
    </row>
    <row r="218" spans="1:72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4"/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6"/>
        <v/>
      </c>
    </row>
    <row r="219" spans="1:72">
      <c r="A219" s="50" t="str">
        <f>D219&amp;B219</f>
        <v/>
      </c>
      <c r="B219" s="171"/>
      <c r="C219" s="8" t="str">
        <f>IF(BS_CONTROLE[[#This Row],[DATA]]="","",WEEKNUM(BS_CONTROLE[[#This Row],[DATA]]))</f>
        <v/>
      </c>
      <c r="D219" s="51"/>
      <c r="E219" s="314"/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5"/>
    </row>
    <row r="220" spans="1:72">
      <c r="A220" s="50" t="str">
        <f>D220&amp;B220</f>
        <v/>
      </c>
      <c r="B220" s="171"/>
      <c r="C220" s="8" t="str">
        <f>IF(BS_CONTROLE[[#This Row],[DATA]]="","",WEEKNUM(BS_CONTROLE[[#This Row],[DATA]]))</f>
        <v/>
      </c>
      <c r="D220" s="51"/>
      <c r="E220" s="314"/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5" t="str">
        <f t="shared" si="26"/>
        <v/>
      </c>
    </row>
    <row r="221" spans="1:72">
      <c r="A221" s="50" t="str">
        <f>D221&amp;B221</f>
        <v/>
      </c>
      <c r="B221" s="171"/>
      <c r="C221" s="8" t="str">
        <f>IF(BS_CONTROLE[[#This Row],[DATA]]="","",WEEKNUM(BS_CONTROLE[[#This Row],[DATA]]))</f>
        <v/>
      </c>
      <c r="D221" s="51"/>
      <c r="E221" s="314"/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5" t="str">
        <f t="shared" si="26"/>
        <v/>
      </c>
    </row>
    <row r="222" spans="1:72">
      <c r="A222" s="50" t="str">
        <f>D222&amp;B222</f>
        <v/>
      </c>
      <c r="B222" s="171"/>
      <c r="C222" s="8" t="str">
        <f>IF(BS_CONTROLE[[#This Row],[DATA]]="","",WEEKNUM(BS_CONTROLE[[#This Row],[DATA]]))</f>
        <v/>
      </c>
      <c r="D222" s="51"/>
      <c r="E222" s="314"/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5" t="str">
        <f t="shared" si="26"/>
        <v/>
      </c>
    </row>
    <row r="223" spans="1:72">
      <c r="A223" s="50" t="str">
        <f t="shared" si="22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5" t="str">
        <f t="shared" si="26"/>
        <v/>
      </c>
    </row>
    <row r="224" spans="1:72">
      <c r="A224" s="50" t="str">
        <f t="shared" si="22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5" t="str">
        <f t="shared" si="26"/>
        <v/>
      </c>
    </row>
    <row r="225" spans="1:72">
      <c r="A225" s="50" t="str">
        <f t="shared" si="22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5" t="str">
        <f t="shared" si="26"/>
        <v/>
      </c>
    </row>
    <row r="226" spans="1:72">
      <c r="A226" s="50" t="str">
        <f t="shared" si="22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5" t="str">
        <f t="shared" si="26"/>
        <v/>
      </c>
    </row>
    <row r="227" spans="1:72">
      <c r="A227" s="50" t="str">
        <f t="shared" si="22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5" t="str">
        <f t="shared" si="26"/>
        <v/>
      </c>
    </row>
    <row r="228" spans="1:72">
      <c r="A228" s="50" t="str">
        <f t="shared" si="22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5" t="str">
        <f>IF(BN228="","",SUBSTITUTE(BM228," ","")&amp;SUBSTITUTE(BN228," ",""))</f>
        <v/>
      </c>
    </row>
    <row r="229" spans="1:72">
      <c r="A229" s="50" t="str">
        <f t="shared" ref="A229:A292" si="27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8">IF(AND(BR229&lt;1,BS229&lt;1),"Produção e Intervalo",IF(BR229&lt;1,"Intervalo",IF(BS229&lt;1,"Produção","Aderente")))</f>
        <v>Aderente</v>
      </c>
      <c r="BR229" s="18" t="str">
        <f t="shared" ref="BR229:BR292" si="29">IF(OR(B229="",F229=""),"*",AY229/P229)</f>
        <v>*</v>
      </c>
      <c r="BS229" s="18" t="str">
        <f t="shared" ref="BS229:BS292" si="30">IF(OR(B229="",F229=""),"*",BA229/Q229)</f>
        <v>*</v>
      </c>
      <c r="BT229" s="225" t="str">
        <f>IF(BN229="","",SUBSTITUTE(BM229," ","")&amp;SUBSTITUTE(BN229," ",""))</f>
        <v/>
      </c>
    </row>
    <row r="230" spans="1:72">
      <c r="A230" s="50" t="str">
        <f t="shared" si="27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7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7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7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7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7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5" t="str">
        <f>IF(BN235="","",SUBSTITUTE(BM235," ","")&amp;SUBSTITUTE(BN235," ",""))</f>
        <v/>
      </c>
    </row>
    <row r="236" spans="1:72">
      <c r="A236" s="50" t="str">
        <f t="shared" si="27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5" t="str">
        <f t="shared" si="26"/>
        <v/>
      </c>
    </row>
    <row r="237" spans="1:72">
      <c r="A237" s="50" t="str">
        <f t="shared" si="27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5" t="str">
        <f t="shared" si="26"/>
        <v/>
      </c>
    </row>
    <row r="238" spans="1:72">
      <c r="A238" s="50" t="str">
        <f t="shared" si="27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5" t="str">
        <f t="shared" si="26"/>
        <v/>
      </c>
    </row>
    <row r="239" spans="1:72">
      <c r="A239" s="50" t="str">
        <f t="shared" si="27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5" t="str">
        <f t="shared" si="26"/>
        <v/>
      </c>
    </row>
    <row r="240" spans="1:72">
      <c r="A240" s="50" t="str">
        <f t="shared" si="27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5" t="str">
        <f t="shared" si="26"/>
        <v/>
      </c>
    </row>
    <row r="241" spans="1:72">
      <c r="A241" s="50" t="str">
        <f t="shared" si="27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5" t="str">
        <f t="shared" si="26"/>
        <v/>
      </c>
    </row>
    <row r="242" spans="1:72">
      <c r="A242" s="50" t="str">
        <f t="shared" si="27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5" t="str">
        <f t="shared" si="26"/>
        <v/>
      </c>
    </row>
    <row r="243" spans="1:72">
      <c r="A243" s="50" t="str">
        <f t="shared" si="27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5" t="str">
        <f t="shared" si="26"/>
        <v/>
      </c>
    </row>
    <row r="244" spans="1:72">
      <c r="A244" s="50" t="str">
        <f t="shared" si="27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5" t="str">
        <f t="shared" si="26"/>
        <v/>
      </c>
    </row>
    <row r="245" spans="1:72">
      <c r="A245" s="50" t="str">
        <f t="shared" si="27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5" t="str">
        <f t="shared" si="26"/>
        <v/>
      </c>
    </row>
    <row r="246" spans="1:72">
      <c r="A246" s="50" t="str">
        <f t="shared" si="27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5"/>
    </row>
    <row r="247" spans="1:72">
      <c r="A247" s="50" t="str">
        <f t="shared" si="27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5"/>
    </row>
    <row r="248" spans="1:72">
      <c r="A248" s="50" t="str">
        <f t="shared" si="27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5"/>
    </row>
    <row r="249" spans="1:72">
      <c r="A249" s="50" t="str">
        <f t="shared" si="27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5"/>
    </row>
    <row r="250" spans="1:72">
      <c r="A250" s="50" t="str">
        <f t="shared" si="27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5"/>
    </row>
    <row r="251" spans="1:72">
      <c r="A251" s="50" t="str">
        <f t="shared" si="27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5" t="str">
        <f t="shared" si="26"/>
        <v/>
      </c>
    </row>
    <row r="252" spans="1:72">
      <c r="A252" s="50" t="str">
        <f t="shared" si="27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5" t="str">
        <f t="shared" si="26"/>
        <v/>
      </c>
    </row>
    <row r="253" spans="1:72">
      <c r="A253" s="50" t="str">
        <f t="shared" si="27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5" t="str">
        <f t="shared" si="26"/>
        <v/>
      </c>
    </row>
    <row r="254" spans="1:72">
      <c r="A254" s="50" t="str">
        <f t="shared" si="27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5" t="str">
        <f t="shared" si="26"/>
        <v/>
      </c>
    </row>
    <row r="255" spans="1:72">
      <c r="A255" s="50" t="str">
        <f t="shared" si="27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5" t="str">
        <f t="shared" si="26"/>
        <v/>
      </c>
    </row>
    <row r="256" spans="1:72">
      <c r="A256" s="50" t="str">
        <f t="shared" si="27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5" t="str">
        <f t="shared" si="26"/>
        <v/>
      </c>
    </row>
    <row r="257" spans="1:72">
      <c r="A257" s="50" t="str">
        <f t="shared" si="27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5" t="str">
        <f t="shared" si="26"/>
        <v/>
      </c>
    </row>
    <row r="258" spans="1:72">
      <c r="A258" s="50" t="str">
        <f t="shared" si="27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5" t="str">
        <f t="shared" si="26"/>
        <v/>
      </c>
    </row>
    <row r="259" spans="1:72">
      <c r="A259" s="50" t="str">
        <f t="shared" si="27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5" t="str">
        <f t="shared" si="26"/>
        <v/>
      </c>
    </row>
    <row r="260" spans="1:72">
      <c r="A260" s="50" t="str">
        <f t="shared" si="27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5" t="str">
        <f t="shared" si="26"/>
        <v/>
      </c>
    </row>
    <row r="261" spans="1:72">
      <c r="A261" s="50" t="str">
        <f t="shared" si="27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5" t="str">
        <f t="shared" si="26"/>
        <v/>
      </c>
    </row>
    <row r="262" spans="1:72">
      <c r="A262" s="50" t="str">
        <f t="shared" si="27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5" t="str">
        <f t="shared" si="26"/>
        <v/>
      </c>
    </row>
    <row r="263" spans="1:72">
      <c r="A263" s="50" t="str">
        <f t="shared" si="27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5" t="str">
        <f t="shared" si="26"/>
        <v/>
      </c>
    </row>
    <row r="264" spans="1:72">
      <c r="A264" s="50" t="str">
        <f t="shared" si="27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5" t="str">
        <f t="shared" si="26"/>
        <v/>
      </c>
    </row>
    <row r="265" spans="1:72">
      <c r="A265" s="50" t="str">
        <f t="shared" si="27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5" t="str">
        <f t="shared" si="26"/>
        <v/>
      </c>
    </row>
    <row r="266" spans="1:72">
      <c r="A266" s="50" t="str">
        <f t="shared" si="27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5" t="str">
        <f t="shared" si="26"/>
        <v/>
      </c>
    </row>
    <row r="267" spans="1:72">
      <c r="A267" s="50" t="str">
        <f t="shared" si="27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5" t="str">
        <f t="shared" si="26"/>
        <v/>
      </c>
    </row>
    <row r="268" spans="1:72">
      <c r="A268" s="50" t="str">
        <f t="shared" si="27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5" t="str">
        <f t="shared" si="26"/>
        <v/>
      </c>
    </row>
    <row r="269" spans="1:72">
      <c r="A269" s="50" t="str">
        <f t="shared" si="27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5" t="str">
        <f t="shared" si="26"/>
        <v/>
      </c>
    </row>
    <row r="270" spans="1:72">
      <c r="A270" s="50" t="str">
        <f t="shared" si="27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5" t="str">
        <f t="shared" si="26"/>
        <v/>
      </c>
    </row>
    <row r="271" spans="1:72">
      <c r="A271" s="50" t="str">
        <f t="shared" si="27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5" t="str">
        <f t="shared" si="26"/>
        <v/>
      </c>
    </row>
    <row r="272" spans="1:72">
      <c r="A272" s="50" t="str">
        <f t="shared" si="27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5" t="str">
        <f t="shared" si="26"/>
        <v/>
      </c>
    </row>
    <row r="273" spans="1:72">
      <c r="A273" s="50" t="str">
        <f t="shared" si="27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5" t="str">
        <f t="shared" si="26"/>
        <v/>
      </c>
    </row>
    <row r="274" spans="1:72">
      <c r="A274" s="50" t="str">
        <f t="shared" si="27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5" t="str">
        <f t="shared" si="26"/>
        <v/>
      </c>
    </row>
    <row r="275" spans="1:72">
      <c r="A275" s="50" t="str">
        <f t="shared" si="27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5" t="str">
        <f t="shared" si="26"/>
        <v/>
      </c>
    </row>
    <row r="276" spans="1:72">
      <c r="A276" s="50" t="str">
        <f t="shared" si="27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5" t="str">
        <f t="shared" si="26"/>
        <v/>
      </c>
    </row>
    <row r="277" spans="1:72">
      <c r="A277" s="50" t="str">
        <f t="shared" si="27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5" t="str">
        <f t="shared" si="26"/>
        <v/>
      </c>
    </row>
    <row r="278" spans="1:72">
      <c r="A278" s="50" t="str">
        <f t="shared" si="27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5" t="str">
        <f t="shared" si="26"/>
        <v/>
      </c>
    </row>
    <row r="279" spans="1:72">
      <c r="A279" s="50" t="str">
        <f t="shared" si="27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5" t="str">
        <f t="shared" si="26"/>
        <v/>
      </c>
    </row>
    <row r="280" spans="1:72">
      <c r="A280" s="50" t="str">
        <f t="shared" si="27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5" t="str">
        <f t="shared" si="26"/>
        <v/>
      </c>
    </row>
    <row r="281" spans="1:72">
      <c r="A281" s="50" t="str">
        <f t="shared" si="27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5" t="str">
        <f t="shared" si="26"/>
        <v/>
      </c>
    </row>
    <row r="282" spans="1:72">
      <c r="A282" s="50" t="str">
        <f t="shared" si="27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5" t="str">
        <f t="shared" si="26"/>
        <v/>
      </c>
    </row>
    <row r="283" spans="1:72">
      <c r="A283" s="50" t="str">
        <f t="shared" si="27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5" t="str">
        <f t="shared" ref="BT283:BT346" si="31">IF(BN283="","",SUBSTITUTE(BM283," ","")&amp;SUBSTITUTE(BN283," ",""))</f>
        <v/>
      </c>
    </row>
    <row r="284" spans="1:72">
      <c r="A284" s="50" t="str">
        <f t="shared" si="27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5" t="str">
        <f t="shared" si="31"/>
        <v/>
      </c>
    </row>
    <row r="285" spans="1:72">
      <c r="A285" s="50" t="str">
        <f t="shared" si="27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5" t="str">
        <f t="shared" si="31"/>
        <v/>
      </c>
    </row>
    <row r="286" spans="1:72">
      <c r="A286" s="50" t="str">
        <f t="shared" si="27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5" t="str">
        <f t="shared" si="31"/>
        <v/>
      </c>
    </row>
    <row r="287" spans="1:72">
      <c r="A287" s="50" t="str">
        <f t="shared" si="27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5" t="str">
        <f t="shared" si="31"/>
        <v/>
      </c>
    </row>
    <row r="288" spans="1:72">
      <c r="A288" s="50" t="str">
        <f t="shared" si="27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8"/>
        <v>Aderente</v>
      </c>
      <c r="BR288" s="18" t="str">
        <f t="shared" si="29"/>
        <v>*</v>
      </c>
      <c r="BS288" s="18" t="str">
        <f t="shared" si="30"/>
        <v>*</v>
      </c>
      <c r="BT288" s="225" t="str">
        <f t="shared" si="31"/>
        <v/>
      </c>
    </row>
    <row r="289" spans="1:72">
      <c r="A289" s="50" t="str">
        <f t="shared" si="27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8"/>
        <v>Aderente</v>
      </c>
      <c r="BR289" s="18" t="str">
        <f t="shared" si="29"/>
        <v>*</v>
      </c>
      <c r="BS289" s="18" t="str">
        <f t="shared" si="30"/>
        <v>*</v>
      </c>
      <c r="BT289" s="225" t="str">
        <f t="shared" si="31"/>
        <v/>
      </c>
    </row>
    <row r="290" spans="1:72">
      <c r="A290" s="50" t="str">
        <f t="shared" si="27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8"/>
        <v>Aderente</v>
      </c>
      <c r="BR290" s="18" t="str">
        <f t="shared" si="29"/>
        <v>*</v>
      </c>
      <c r="BS290" s="18" t="str">
        <f t="shared" si="30"/>
        <v>*</v>
      </c>
      <c r="BT290" s="225" t="str">
        <f t="shared" si="31"/>
        <v/>
      </c>
    </row>
    <row r="291" spans="1:72">
      <c r="A291" s="50" t="str">
        <f t="shared" si="27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8"/>
        <v>Aderente</v>
      </c>
      <c r="BR291" s="18" t="str">
        <f t="shared" si="29"/>
        <v>*</v>
      </c>
      <c r="BS291" s="18" t="str">
        <f t="shared" si="30"/>
        <v>*</v>
      </c>
      <c r="BT291" s="225" t="str">
        <f t="shared" si="31"/>
        <v/>
      </c>
    </row>
    <row r="292" spans="1:72">
      <c r="A292" s="50" t="str">
        <f t="shared" si="27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8"/>
        <v>Aderente</v>
      </c>
      <c r="BR292" s="18" t="str">
        <f t="shared" si="29"/>
        <v>*</v>
      </c>
      <c r="BS292" s="18" t="str">
        <f t="shared" si="30"/>
        <v>*</v>
      </c>
      <c r="BT292" s="225" t="str">
        <f t="shared" si="31"/>
        <v/>
      </c>
    </row>
    <row r="293" spans="1:72">
      <c r="A293" s="50" t="str">
        <f t="shared" ref="A293:A301" si="32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3">IF(AND(BR293&lt;1,BS293&lt;1),"Produção e Intervalo",IF(BR293&lt;1,"Intervalo",IF(BS293&lt;1,"Produção","Aderente")))</f>
        <v>Aderente</v>
      </c>
      <c r="BR293" s="18" t="str">
        <f t="shared" ref="BR293:BR301" si="34">IF(OR(B293="",F293=""),"*",AY293/P293)</f>
        <v>*</v>
      </c>
      <c r="BS293" s="18" t="str">
        <f t="shared" ref="BS293:BS301" si="35">IF(OR(B293="",F293=""),"*",BA293/Q293)</f>
        <v>*</v>
      </c>
      <c r="BT293" s="225" t="str">
        <f t="shared" si="31"/>
        <v/>
      </c>
    </row>
    <row r="294" spans="1:72">
      <c r="A294" s="50" t="str">
        <f t="shared" si="32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5" t="str">
        <f t="shared" si="31"/>
        <v/>
      </c>
    </row>
    <row r="295" spans="1:72">
      <c r="A295" s="50" t="str">
        <f t="shared" si="32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5" t="str">
        <f t="shared" si="31"/>
        <v/>
      </c>
    </row>
    <row r="296" spans="1:72">
      <c r="A296" s="50" t="str">
        <f t="shared" si="32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5" t="str">
        <f t="shared" si="31"/>
        <v/>
      </c>
    </row>
    <row r="297" spans="1:72">
      <c r="A297" s="50" t="str">
        <f t="shared" si="32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5" t="str">
        <f t="shared" si="31"/>
        <v/>
      </c>
    </row>
    <row r="298" spans="1:72">
      <c r="A298" s="50" t="str">
        <f t="shared" si="32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5" t="str">
        <f t="shared" si="31"/>
        <v/>
      </c>
    </row>
    <row r="299" spans="1:72">
      <c r="A299" s="50" t="str">
        <f t="shared" si="32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5" t="str">
        <f t="shared" si="31"/>
        <v/>
      </c>
    </row>
    <row r="300" spans="1:72">
      <c r="A300" s="50" t="str">
        <f t="shared" si="32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5" t="str">
        <f t="shared" si="31"/>
        <v/>
      </c>
    </row>
    <row r="301" spans="1:72">
      <c r="A301" s="50" t="str">
        <f t="shared" si="32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3"/>
        <v>Aderente</v>
      </c>
      <c r="BR301" s="18" t="str">
        <f t="shared" si="34"/>
        <v>*</v>
      </c>
      <c r="BS301" s="18" t="str">
        <f t="shared" si="35"/>
        <v>*</v>
      </c>
      <c r="BT301" s="225" t="str">
        <f t="shared" si="31"/>
        <v/>
      </c>
    </row>
    <row r="302" spans="1:72">
      <c r="A302" s="50" t="str">
        <f t="shared" ref="A302:A365" si="36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7">IF(AND(BR302&lt;1,BS302&lt;1),"Produção e Intervalo",IF(BR302&lt;1,"Intervalo",IF(BS302&lt;1,"Produção","Aderente")))</f>
        <v>Aderente</v>
      </c>
      <c r="BR302" s="18" t="str">
        <f t="shared" ref="BR302:BR365" si="38">IF(OR(B302="",F302=""),"*",AY302/P302)</f>
        <v>*</v>
      </c>
      <c r="BS302" s="18" t="str">
        <f t="shared" ref="BS302:BS365" si="39">IF(OR(B302="",F302=""),"*",BA302/Q302)</f>
        <v>*</v>
      </c>
      <c r="BT302" s="225" t="str">
        <f t="shared" si="31"/>
        <v/>
      </c>
    </row>
    <row r="303" spans="1:72">
      <c r="A303" s="50" t="str">
        <f t="shared" si="36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5" t="str">
        <f t="shared" si="31"/>
        <v/>
      </c>
    </row>
    <row r="304" spans="1:72">
      <c r="A304" s="50" t="str">
        <f t="shared" si="36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5" t="str">
        <f t="shared" si="31"/>
        <v/>
      </c>
    </row>
    <row r="305" spans="1:72">
      <c r="A305" s="50" t="str">
        <f t="shared" si="36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5" t="str">
        <f t="shared" si="31"/>
        <v/>
      </c>
    </row>
    <row r="306" spans="1:72">
      <c r="A306" s="50" t="str">
        <f t="shared" si="36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5" t="str">
        <f t="shared" si="31"/>
        <v/>
      </c>
    </row>
    <row r="307" spans="1:72">
      <c r="A307" s="50" t="str">
        <f t="shared" si="36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5" t="str">
        <f t="shared" si="31"/>
        <v/>
      </c>
    </row>
    <row r="308" spans="1:72">
      <c r="A308" s="50" t="str">
        <f t="shared" si="36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5" t="str">
        <f t="shared" si="31"/>
        <v/>
      </c>
    </row>
    <row r="309" spans="1:72">
      <c r="A309" s="50" t="str">
        <f t="shared" si="36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5" t="str">
        <f t="shared" si="31"/>
        <v/>
      </c>
    </row>
    <row r="310" spans="1:72">
      <c r="A310" s="50" t="str">
        <f t="shared" si="36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5" t="str">
        <f t="shared" si="31"/>
        <v/>
      </c>
    </row>
    <row r="311" spans="1:72">
      <c r="A311" s="50" t="str">
        <f t="shared" si="36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5" t="str">
        <f t="shared" si="31"/>
        <v/>
      </c>
    </row>
    <row r="312" spans="1:72">
      <c r="A312" s="50" t="str">
        <f t="shared" si="36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5" t="str">
        <f t="shared" si="31"/>
        <v/>
      </c>
    </row>
    <row r="313" spans="1:72">
      <c r="A313" s="50" t="str">
        <f t="shared" si="36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5" t="str">
        <f t="shared" si="31"/>
        <v/>
      </c>
    </row>
    <row r="314" spans="1:72">
      <c r="A314" s="50" t="str">
        <f t="shared" si="36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5" t="str">
        <f t="shared" si="31"/>
        <v/>
      </c>
    </row>
    <row r="315" spans="1:72">
      <c r="A315" s="50" t="str">
        <f t="shared" si="36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5" t="str">
        <f t="shared" si="31"/>
        <v/>
      </c>
    </row>
    <row r="316" spans="1:72">
      <c r="A316" s="50" t="str">
        <f t="shared" si="36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5" t="str">
        <f t="shared" si="31"/>
        <v/>
      </c>
    </row>
    <row r="317" spans="1:72">
      <c r="A317" s="50" t="str">
        <f t="shared" si="36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5" t="str">
        <f t="shared" si="31"/>
        <v/>
      </c>
    </row>
    <row r="318" spans="1:72">
      <c r="A318" s="50" t="str">
        <f t="shared" si="36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5" t="str">
        <f t="shared" si="31"/>
        <v/>
      </c>
    </row>
    <row r="319" spans="1:72">
      <c r="A319" s="50" t="str">
        <f t="shared" si="36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5" t="str">
        <f t="shared" si="31"/>
        <v/>
      </c>
    </row>
    <row r="320" spans="1:72">
      <c r="A320" s="50" t="str">
        <f t="shared" si="36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5" t="str">
        <f t="shared" si="31"/>
        <v/>
      </c>
    </row>
    <row r="321" spans="1:72">
      <c r="A321" s="50" t="str">
        <f t="shared" si="36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5" t="str">
        <f t="shared" si="31"/>
        <v/>
      </c>
    </row>
    <row r="322" spans="1:72">
      <c r="A322" s="50" t="str">
        <f t="shared" si="36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5" t="str">
        <f t="shared" si="31"/>
        <v/>
      </c>
    </row>
    <row r="323" spans="1:72">
      <c r="A323" s="50" t="str">
        <f t="shared" si="36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5" t="str">
        <f t="shared" si="31"/>
        <v/>
      </c>
    </row>
    <row r="324" spans="1:72">
      <c r="A324" s="50" t="str">
        <f t="shared" si="36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5" t="str">
        <f t="shared" si="31"/>
        <v/>
      </c>
    </row>
    <row r="325" spans="1:72" ht="16.5" customHeight="1">
      <c r="A325" s="50" t="str">
        <f t="shared" si="36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5" t="str">
        <f t="shared" si="31"/>
        <v/>
      </c>
    </row>
    <row r="326" spans="1:72">
      <c r="A326" s="50" t="str">
        <f t="shared" si="36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5" t="str">
        <f t="shared" si="31"/>
        <v/>
      </c>
    </row>
    <row r="327" spans="1:72">
      <c r="A327" s="50" t="str">
        <f t="shared" si="36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5" t="str">
        <f t="shared" si="31"/>
        <v/>
      </c>
    </row>
    <row r="328" spans="1:72">
      <c r="A328" s="50" t="str">
        <f t="shared" si="36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5" t="str">
        <f t="shared" si="31"/>
        <v/>
      </c>
    </row>
    <row r="329" spans="1:72">
      <c r="A329" s="50" t="str">
        <f t="shared" si="36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5" t="str">
        <f t="shared" si="31"/>
        <v/>
      </c>
    </row>
    <row r="330" spans="1:72">
      <c r="A330" s="50" t="str">
        <f t="shared" si="36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5" t="str">
        <f t="shared" si="31"/>
        <v/>
      </c>
    </row>
    <row r="331" spans="1:72">
      <c r="A331" s="50" t="str">
        <f t="shared" si="36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5" t="str">
        <f t="shared" si="31"/>
        <v/>
      </c>
    </row>
    <row r="332" spans="1:72">
      <c r="A332" s="50" t="str">
        <f t="shared" si="36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5" t="str">
        <f t="shared" si="31"/>
        <v/>
      </c>
    </row>
    <row r="333" spans="1:72">
      <c r="A333" s="50" t="str">
        <f t="shared" si="36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5" t="str">
        <f t="shared" si="31"/>
        <v/>
      </c>
    </row>
    <row r="334" spans="1:72">
      <c r="A334" s="50" t="str">
        <f t="shared" si="36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5" t="str">
        <f t="shared" si="31"/>
        <v/>
      </c>
    </row>
    <row r="335" spans="1:72">
      <c r="A335" s="50" t="str">
        <f t="shared" si="36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5" t="str">
        <f t="shared" si="31"/>
        <v/>
      </c>
    </row>
    <row r="336" spans="1:72">
      <c r="A336" s="50" t="str">
        <f t="shared" si="36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5" t="str">
        <f t="shared" si="31"/>
        <v/>
      </c>
    </row>
    <row r="337" spans="1:72">
      <c r="A337" s="50" t="str">
        <f t="shared" si="36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5" t="str">
        <f t="shared" si="31"/>
        <v/>
      </c>
    </row>
    <row r="338" spans="1:72">
      <c r="A338" s="50" t="str">
        <f t="shared" si="36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5" t="str">
        <f t="shared" si="31"/>
        <v/>
      </c>
    </row>
    <row r="339" spans="1:72">
      <c r="A339" s="50" t="str">
        <f t="shared" si="36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5" t="str">
        <f t="shared" si="31"/>
        <v/>
      </c>
    </row>
    <row r="340" spans="1:72">
      <c r="A340" s="50" t="str">
        <f t="shared" si="36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5" t="str">
        <f t="shared" si="31"/>
        <v/>
      </c>
    </row>
    <row r="341" spans="1:72">
      <c r="A341" s="50" t="str">
        <f t="shared" si="36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5" t="str">
        <f t="shared" si="31"/>
        <v/>
      </c>
    </row>
    <row r="342" spans="1:72">
      <c r="A342" s="50" t="str">
        <f t="shared" si="36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5" t="str">
        <f t="shared" si="31"/>
        <v/>
      </c>
    </row>
    <row r="343" spans="1:72">
      <c r="A343" s="50" t="str">
        <f t="shared" si="36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5" t="str">
        <f t="shared" si="31"/>
        <v/>
      </c>
    </row>
    <row r="344" spans="1:72">
      <c r="A344" s="50" t="str">
        <f t="shared" si="36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5" t="str">
        <f t="shared" si="31"/>
        <v/>
      </c>
    </row>
    <row r="345" spans="1:72">
      <c r="A345" s="50" t="str">
        <f t="shared" si="36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5" t="str">
        <f t="shared" si="31"/>
        <v/>
      </c>
    </row>
    <row r="346" spans="1:72">
      <c r="A346" s="50" t="str">
        <f t="shared" si="36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5" t="str">
        <f t="shared" si="31"/>
        <v/>
      </c>
    </row>
    <row r="347" spans="1:72">
      <c r="A347" s="50" t="str">
        <f t="shared" si="36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5" t="str">
        <f t="shared" ref="BT347:BT410" si="40">IF(BN347="","",SUBSTITUTE(BM347," ","")&amp;SUBSTITUTE(BN347," ",""))</f>
        <v/>
      </c>
    </row>
    <row r="348" spans="1:72">
      <c r="A348" s="50" t="str">
        <f t="shared" si="36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5" t="str">
        <f t="shared" si="40"/>
        <v/>
      </c>
    </row>
    <row r="349" spans="1:72">
      <c r="A349" s="50" t="str">
        <f t="shared" si="36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5" t="str">
        <f t="shared" si="40"/>
        <v/>
      </c>
    </row>
    <row r="350" spans="1:72">
      <c r="A350" s="50" t="str">
        <f t="shared" si="36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5" t="str">
        <f t="shared" si="40"/>
        <v/>
      </c>
    </row>
    <row r="351" spans="1:72">
      <c r="A351" s="50" t="str">
        <f t="shared" si="36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5" t="str">
        <f t="shared" si="40"/>
        <v/>
      </c>
    </row>
    <row r="352" spans="1:72">
      <c r="A352" s="50" t="str">
        <f t="shared" si="36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5" t="str">
        <f t="shared" si="40"/>
        <v/>
      </c>
    </row>
    <row r="353" spans="1:72">
      <c r="A353" s="50" t="str">
        <f t="shared" si="36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5" t="str">
        <f t="shared" si="40"/>
        <v/>
      </c>
    </row>
    <row r="354" spans="1:72">
      <c r="A354" s="50" t="str">
        <f t="shared" si="36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5" t="str">
        <f t="shared" si="40"/>
        <v/>
      </c>
    </row>
    <row r="355" spans="1:72">
      <c r="A355" s="50" t="str">
        <f t="shared" si="36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5" t="str">
        <f t="shared" si="40"/>
        <v/>
      </c>
    </row>
    <row r="356" spans="1:72">
      <c r="A356" s="50" t="str">
        <f t="shared" si="36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5" t="str">
        <f t="shared" si="40"/>
        <v/>
      </c>
    </row>
    <row r="357" spans="1:72">
      <c r="A357" s="50" t="str">
        <f t="shared" si="36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5" t="str">
        <f t="shared" si="40"/>
        <v/>
      </c>
    </row>
    <row r="358" spans="1:72">
      <c r="A358" s="50" t="str">
        <f t="shared" si="36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5" t="str">
        <f t="shared" si="40"/>
        <v/>
      </c>
    </row>
    <row r="359" spans="1:72">
      <c r="A359" s="50" t="str">
        <f t="shared" si="36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5" t="str">
        <f t="shared" si="40"/>
        <v/>
      </c>
    </row>
    <row r="360" spans="1:72">
      <c r="A360" s="50" t="str">
        <f t="shared" si="36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5" t="str">
        <f t="shared" si="40"/>
        <v/>
      </c>
    </row>
    <row r="361" spans="1:72">
      <c r="A361" s="50" t="str">
        <f t="shared" si="36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5" t="str">
        <f t="shared" si="40"/>
        <v/>
      </c>
    </row>
    <row r="362" spans="1:72">
      <c r="A362" s="50" t="str">
        <f t="shared" si="36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5" t="str">
        <f t="shared" si="40"/>
        <v/>
      </c>
    </row>
    <row r="363" spans="1:72">
      <c r="A363" s="50" t="str">
        <f t="shared" si="36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5" t="str">
        <f t="shared" si="40"/>
        <v/>
      </c>
    </row>
    <row r="364" spans="1:72">
      <c r="A364" s="50" t="str">
        <f t="shared" si="36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5" t="str">
        <f t="shared" si="40"/>
        <v/>
      </c>
    </row>
    <row r="365" spans="1:72">
      <c r="A365" s="50" t="str">
        <f t="shared" si="36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7"/>
        <v>Aderente</v>
      </c>
      <c r="BR365" s="18" t="str">
        <f t="shared" si="38"/>
        <v>*</v>
      </c>
      <c r="BS365" s="18" t="str">
        <f t="shared" si="39"/>
        <v>*</v>
      </c>
      <c r="BT365" s="225" t="str">
        <f t="shared" si="40"/>
        <v/>
      </c>
    </row>
    <row r="366" spans="1:72">
      <c r="A366" s="50" t="str">
        <f t="shared" ref="A366:A429" si="41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2">IF(AND(BR366&lt;1,BS366&lt;1),"Produção e Intervalo",IF(BR366&lt;1,"Intervalo",IF(BS366&lt;1,"Produção","Aderente")))</f>
        <v>Aderente</v>
      </c>
      <c r="BR366" s="18" t="str">
        <f t="shared" ref="BR366:BR429" si="43">IF(OR(B366="",F366=""),"*",AY366/P366)</f>
        <v>*</v>
      </c>
      <c r="BS366" s="18" t="str">
        <f t="shared" ref="BS366:BS429" si="44">IF(OR(B366="",F366=""),"*",BA366/Q366)</f>
        <v>*</v>
      </c>
      <c r="BT366" s="225" t="str">
        <f t="shared" si="40"/>
        <v/>
      </c>
    </row>
    <row r="367" spans="1:72">
      <c r="A367" s="50" t="str">
        <f t="shared" si="41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5" t="str">
        <f t="shared" si="40"/>
        <v/>
      </c>
    </row>
    <row r="368" spans="1:72">
      <c r="A368" s="50" t="str">
        <f t="shared" si="41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5" t="str">
        <f t="shared" si="40"/>
        <v/>
      </c>
    </row>
    <row r="369" spans="1:72">
      <c r="A369" s="50" t="str">
        <f t="shared" si="41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5" t="str">
        <f t="shared" si="40"/>
        <v/>
      </c>
    </row>
    <row r="370" spans="1:72">
      <c r="A370" s="50" t="str">
        <f t="shared" si="41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5" t="str">
        <f t="shared" si="40"/>
        <v/>
      </c>
    </row>
    <row r="371" spans="1:72">
      <c r="A371" s="50" t="str">
        <f t="shared" si="41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5" t="str">
        <f t="shared" si="40"/>
        <v/>
      </c>
    </row>
    <row r="372" spans="1:72">
      <c r="A372" s="50" t="str">
        <f t="shared" si="41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5" t="str">
        <f t="shared" si="40"/>
        <v/>
      </c>
    </row>
    <row r="373" spans="1:72">
      <c r="A373" s="50" t="str">
        <f t="shared" si="41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5" t="str">
        <f t="shared" si="40"/>
        <v/>
      </c>
    </row>
    <row r="374" spans="1:72">
      <c r="A374" s="50" t="str">
        <f t="shared" si="41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5" t="str">
        <f t="shared" si="40"/>
        <v/>
      </c>
    </row>
    <row r="375" spans="1:72">
      <c r="A375" s="50" t="str">
        <f t="shared" si="41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5" t="str">
        <f t="shared" si="40"/>
        <v/>
      </c>
    </row>
    <row r="376" spans="1:72">
      <c r="A376" s="50" t="str">
        <f t="shared" si="41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5" t="str">
        <f t="shared" si="40"/>
        <v/>
      </c>
    </row>
    <row r="377" spans="1:72">
      <c r="A377" s="50" t="str">
        <f t="shared" si="41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5" t="str">
        <f t="shared" si="40"/>
        <v/>
      </c>
    </row>
    <row r="378" spans="1:72">
      <c r="A378" s="50" t="str">
        <f t="shared" si="41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5" t="str">
        <f t="shared" si="40"/>
        <v/>
      </c>
    </row>
    <row r="379" spans="1:72">
      <c r="A379" s="50" t="str">
        <f t="shared" si="41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5" t="str">
        <f t="shared" si="40"/>
        <v/>
      </c>
    </row>
    <row r="380" spans="1:72">
      <c r="A380" s="50" t="str">
        <f t="shared" si="41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5" t="str">
        <f t="shared" si="40"/>
        <v/>
      </c>
    </row>
    <row r="381" spans="1:72">
      <c r="A381" s="50" t="str">
        <f t="shared" si="41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5" t="str">
        <f t="shared" si="40"/>
        <v/>
      </c>
    </row>
    <row r="382" spans="1:72">
      <c r="A382" s="50" t="str">
        <f t="shared" si="41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5" t="str">
        <f t="shared" si="40"/>
        <v/>
      </c>
    </row>
    <row r="383" spans="1:72">
      <c r="A383" s="50" t="str">
        <f t="shared" si="41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5" t="str">
        <f t="shared" si="40"/>
        <v/>
      </c>
    </row>
    <row r="384" spans="1:72">
      <c r="A384" s="50" t="str">
        <f t="shared" si="41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5" t="str">
        <f t="shared" si="40"/>
        <v/>
      </c>
    </row>
    <row r="385" spans="1:72">
      <c r="A385" s="50" t="str">
        <f t="shared" si="41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5" t="str">
        <f t="shared" si="40"/>
        <v/>
      </c>
    </row>
    <row r="386" spans="1:72">
      <c r="A386" s="50" t="str">
        <f t="shared" si="41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5" t="str">
        <f t="shared" si="40"/>
        <v/>
      </c>
    </row>
    <row r="387" spans="1:72">
      <c r="A387" s="50" t="str">
        <f t="shared" si="41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5" t="str">
        <f t="shared" si="40"/>
        <v/>
      </c>
    </row>
    <row r="388" spans="1:72">
      <c r="A388" s="50" t="str">
        <f t="shared" si="41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5" t="str">
        <f t="shared" si="40"/>
        <v/>
      </c>
    </row>
    <row r="389" spans="1:72">
      <c r="A389" s="50" t="str">
        <f t="shared" si="41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5" t="str">
        <f t="shared" si="40"/>
        <v/>
      </c>
    </row>
    <row r="390" spans="1:72">
      <c r="A390" s="50" t="str">
        <f t="shared" si="41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5" t="str">
        <f t="shared" si="40"/>
        <v/>
      </c>
    </row>
    <row r="391" spans="1:72">
      <c r="A391" s="50" t="str">
        <f t="shared" si="41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5" t="str">
        <f t="shared" si="40"/>
        <v/>
      </c>
    </row>
    <row r="392" spans="1:72" ht="29.25" customHeight="1">
      <c r="A392" s="50" t="str">
        <f t="shared" si="41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5" t="str">
        <f t="shared" si="40"/>
        <v/>
      </c>
    </row>
    <row r="393" spans="1:72">
      <c r="A393" s="50" t="str">
        <f t="shared" si="41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5" t="str">
        <f t="shared" si="40"/>
        <v/>
      </c>
    </row>
    <row r="394" spans="1:72">
      <c r="A394" s="50" t="str">
        <f t="shared" si="41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5" t="str">
        <f t="shared" si="40"/>
        <v/>
      </c>
    </row>
    <row r="395" spans="1:72">
      <c r="A395" s="50" t="str">
        <f t="shared" si="41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5" t="str">
        <f t="shared" si="40"/>
        <v/>
      </c>
    </row>
    <row r="396" spans="1:72">
      <c r="A396" s="50" t="str">
        <f t="shared" si="41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5" t="str">
        <f t="shared" si="40"/>
        <v/>
      </c>
    </row>
    <row r="397" spans="1:72">
      <c r="A397" s="50" t="str">
        <f t="shared" si="41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5" t="str">
        <f t="shared" si="40"/>
        <v/>
      </c>
    </row>
    <row r="398" spans="1:72">
      <c r="A398" s="50" t="str">
        <f t="shared" si="41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5" t="str">
        <f t="shared" si="40"/>
        <v/>
      </c>
    </row>
    <row r="399" spans="1:72">
      <c r="A399" s="50" t="str">
        <f t="shared" si="41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5" t="str">
        <f t="shared" si="40"/>
        <v/>
      </c>
    </row>
    <row r="400" spans="1:72">
      <c r="A400" s="50" t="str">
        <f t="shared" si="41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5" t="str">
        <f t="shared" si="40"/>
        <v/>
      </c>
    </row>
    <row r="401" spans="1:72">
      <c r="A401" s="50" t="str">
        <f t="shared" si="41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5" t="str">
        <f t="shared" si="40"/>
        <v/>
      </c>
    </row>
    <row r="402" spans="1:72">
      <c r="A402" s="50" t="str">
        <f t="shared" si="41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5" t="str">
        <f t="shared" si="40"/>
        <v/>
      </c>
    </row>
    <row r="403" spans="1:72">
      <c r="A403" s="50" t="str">
        <f t="shared" si="41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5" t="str">
        <f t="shared" si="40"/>
        <v/>
      </c>
    </row>
    <row r="404" spans="1:72">
      <c r="A404" s="50" t="str">
        <f t="shared" si="41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5" t="str">
        <f t="shared" si="40"/>
        <v/>
      </c>
    </row>
    <row r="405" spans="1:72">
      <c r="A405" s="50" t="str">
        <f t="shared" si="41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5" t="str">
        <f t="shared" si="40"/>
        <v/>
      </c>
    </row>
    <row r="406" spans="1:72">
      <c r="A406" s="50" t="str">
        <f t="shared" si="41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5" t="str">
        <f t="shared" si="40"/>
        <v/>
      </c>
    </row>
    <row r="407" spans="1:72">
      <c r="A407" s="50" t="str">
        <f t="shared" si="41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5" t="str">
        <f t="shared" si="40"/>
        <v/>
      </c>
    </row>
    <row r="408" spans="1:72">
      <c r="A408" s="50" t="str">
        <f t="shared" si="41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5" t="str">
        <f t="shared" si="40"/>
        <v/>
      </c>
    </row>
    <row r="409" spans="1:72">
      <c r="A409" s="50" t="str">
        <f t="shared" si="41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5" t="str">
        <f t="shared" si="40"/>
        <v/>
      </c>
    </row>
    <row r="410" spans="1:72">
      <c r="A410" s="50" t="str">
        <f t="shared" si="41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5" t="str">
        <f t="shared" si="40"/>
        <v/>
      </c>
    </row>
    <row r="411" spans="1:72">
      <c r="A411" s="50" t="str">
        <f t="shared" si="41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5" t="str">
        <f t="shared" ref="BT411:BT434" si="45">IF(BN411="","",SUBSTITUTE(BM411," ","")&amp;SUBSTITUTE(BN411," ",""))</f>
        <v/>
      </c>
    </row>
    <row r="412" spans="1:72">
      <c r="A412" s="50" t="str">
        <f t="shared" si="41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5" t="str">
        <f t="shared" si="45"/>
        <v/>
      </c>
    </row>
    <row r="413" spans="1:72">
      <c r="A413" s="50" t="str">
        <f t="shared" si="41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5" t="str">
        <f t="shared" si="45"/>
        <v/>
      </c>
    </row>
    <row r="414" spans="1:72">
      <c r="A414" s="50" t="str">
        <f t="shared" si="41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5" t="str">
        <f t="shared" si="45"/>
        <v/>
      </c>
    </row>
    <row r="415" spans="1:72">
      <c r="A415" s="50" t="str">
        <f t="shared" si="41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5" t="str">
        <f t="shared" si="45"/>
        <v/>
      </c>
    </row>
    <row r="416" spans="1:72">
      <c r="A416" s="50" t="str">
        <f t="shared" si="41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5" t="str">
        <f t="shared" si="45"/>
        <v/>
      </c>
    </row>
    <row r="417" spans="1:72">
      <c r="A417" s="50" t="str">
        <f t="shared" si="41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5" t="str">
        <f t="shared" si="45"/>
        <v/>
      </c>
    </row>
    <row r="418" spans="1:72">
      <c r="A418" s="50" t="str">
        <f t="shared" si="41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5" t="str">
        <f t="shared" si="45"/>
        <v/>
      </c>
    </row>
    <row r="419" spans="1:72">
      <c r="A419" s="50" t="str">
        <f t="shared" si="41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5" t="str">
        <f t="shared" si="45"/>
        <v/>
      </c>
    </row>
    <row r="420" spans="1:72">
      <c r="A420" s="50" t="str">
        <f t="shared" si="41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5" t="str">
        <f t="shared" si="45"/>
        <v/>
      </c>
    </row>
    <row r="421" spans="1:72">
      <c r="A421" s="50" t="str">
        <f t="shared" si="41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5" t="str">
        <f t="shared" si="45"/>
        <v/>
      </c>
    </row>
    <row r="422" spans="1:72">
      <c r="A422" s="50" t="str">
        <f t="shared" si="41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5" t="str">
        <f t="shared" si="45"/>
        <v/>
      </c>
    </row>
    <row r="423" spans="1:72">
      <c r="A423" s="50" t="str">
        <f t="shared" si="41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5" t="str">
        <f t="shared" si="45"/>
        <v/>
      </c>
    </row>
    <row r="424" spans="1:72">
      <c r="A424" s="50" t="str">
        <f t="shared" si="41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5" t="str">
        <f t="shared" si="45"/>
        <v/>
      </c>
    </row>
    <row r="425" spans="1:72">
      <c r="A425" s="50" t="str">
        <f t="shared" si="41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5" t="str">
        <f t="shared" si="45"/>
        <v/>
      </c>
    </row>
    <row r="426" spans="1:72">
      <c r="A426" s="50" t="str">
        <f t="shared" si="41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5" t="str">
        <f t="shared" si="45"/>
        <v/>
      </c>
    </row>
    <row r="427" spans="1:72">
      <c r="A427" s="50" t="str">
        <f t="shared" si="41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5" t="str">
        <f t="shared" si="45"/>
        <v/>
      </c>
    </row>
    <row r="428" spans="1:72">
      <c r="A428" s="50" t="str">
        <f t="shared" si="41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5" t="str">
        <f t="shared" si="45"/>
        <v/>
      </c>
    </row>
    <row r="429" spans="1:72">
      <c r="A429" s="50" t="str">
        <f t="shared" si="41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2"/>
        <v>Aderente</v>
      </c>
      <c r="BR429" s="18" t="str">
        <f t="shared" si="43"/>
        <v>*</v>
      </c>
      <c r="BS429" s="18" t="str">
        <f t="shared" si="44"/>
        <v>*</v>
      </c>
      <c r="BT429" s="225" t="str">
        <f t="shared" si="45"/>
        <v/>
      </c>
    </row>
    <row r="430" spans="1:72">
      <c r="A430" s="50" t="str">
        <f t="shared" ref="A430:A493" si="46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7">IF(AND(BR430&lt;1,BS430&lt;1),"Produção e Intervalo",IF(BR430&lt;1,"Intervalo",IF(BS430&lt;1,"Produção","Aderente")))</f>
        <v>Aderente</v>
      </c>
      <c r="BR430" s="18" t="str">
        <f t="shared" ref="BR430:BR493" si="48">IF(OR(B430="",F430=""),"*",AY430/P430)</f>
        <v>*</v>
      </c>
      <c r="BS430" s="18" t="str">
        <f t="shared" ref="BS430:BS493" si="49">IF(OR(B430="",F430=""),"*",BA430/Q430)</f>
        <v>*</v>
      </c>
      <c r="BT430" s="225" t="str">
        <f t="shared" si="45"/>
        <v/>
      </c>
    </row>
    <row r="431" spans="1:72">
      <c r="A431" s="50" t="str">
        <f t="shared" si="46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5" t="str">
        <f t="shared" si="45"/>
        <v/>
      </c>
    </row>
    <row r="432" spans="1:72">
      <c r="A432" s="50" t="str">
        <f t="shared" si="46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5"/>
    </row>
    <row r="433" spans="1:72">
      <c r="A433" s="50" t="str">
        <f t="shared" si="46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5" t="str">
        <f t="shared" si="45"/>
        <v/>
      </c>
    </row>
    <row r="434" spans="1:72">
      <c r="A434" s="50" t="str">
        <f t="shared" si="46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5" t="str">
        <f t="shared" si="45"/>
        <v/>
      </c>
    </row>
    <row r="435" spans="1:72">
      <c r="A435" s="50" t="str">
        <f t="shared" si="46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5" t="str">
        <f t="shared" ref="BT435:BT475" si="50">IF(BN435="","",SUBSTITUTE(BM435," ","")&amp;SUBSTITUTE(BN435," ",""))</f>
        <v/>
      </c>
    </row>
    <row r="436" spans="1:72">
      <c r="A436" s="50" t="str">
        <f t="shared" si="46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5" t="str">
        <f t="shared" si="50"/>
        <v/>
      </c>
    </row>
    <row r="437" spans="1:72">
      <c r="A437" s="50" t="str">
        <f t="shared" si="46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5" t="str">
        <f t="shared" si="50"/>
        <v/>
      </c>
    </row>
    <row r="438" spans="1:72">
      <c r="A438" s="50" t="str">
        <f t="shared" si="46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5" t="str">
        <f t="shared" si="50"/>
        <v/>
      </c>
    </row>
    <row r="439" spans="1:72">
      <c r="A439" s="50" t="str">
        <f t="shared" si="46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5" t="str">
        <f t="shared" si="50"/>
        <v/>
      </c>
    </row>
    <row r="440" spans="1:72">
      <c r="A440" s="50" t="str">
        <f t="shared" si="46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5" t="str">
        <f t="shared" si="50"/>
        <v/>
      </c>
    </row>
    <row r="441" spans="1:72">
      <c r="A441" s="50" t="str">
        <f t="shared" si="46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5" t="str">
        <f t="shared" si="50"/>
        <v/>
      </c>
    </row>
    <row r="442" spans="1:72">
      <c r="A442" s="50" t="str">
        <f t="shared" si="46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5" t="str">
        <f t="shared" si="50"/>
        <v/>
      </c>
    </row>
    <row r="443" spans="1:72">
      <c r="A443" s="50" t="str">
        <f t="shared" si="46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5" t="str">
        <f t="shared" si="50"/>
        <v/>
      </c>
    </row>
    <row r="444" spans="1:72">
      <c r="A444" s="50" t="str">
        <f t="shared" si="46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5" t="str">
        <f t="shared" si="50"/>
        <v/>
      </c>
    </row>
    <row r="445" spans="1:72">
      <c r="A445" s="50" t="str">
        <f t="shared" si="46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5" t="str">
        <f t="shared" si="50"/>
        <v/>
      </c>
    </row>
    <row r="446" spans="1:72">
      <c r="A446" s="50" t="str">
        <f t="shared" si="46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5" t="str">
        <f t="shared" si="50"/>
        <v/>
      </c>
    </row>
    <row r="447" spans="1:72">
      <c r="A447" s="50" t="str">
        <f t="shared" si="46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5" t="str">
        <f t="shared" si="50"/>
        <v/>
      </c>
    </row>
    <row r="448" spans="1:72">
      <c r="A448" s="50" t="str">
        <f t="shared" si="46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5" t="str">
        <f t="shared" si="50"/>
        <v/>
      </c>
    </row>
    <row r="449" spans="1:72">
      <c r="A449" s="50" t="str">
        <f t="shared" si="46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5" t="str">
        <f t="shared" si="50"/>
        <v/>
      </c>
    </row>
    <row r="450" spans="1:72">
      <c r="A450" s="50" t="str">
        <f t="shared" si="46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5" t="str">
        <f t="shared" si="50"/>
        <v/>
      </c>
    </row>
    <row r="451" spans="1:72">
      <c r="A451" s="50" t="str">
        <f t="shared" si="46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7"/>
        <v>Aderente</v>
      </c>
      <c r="BR451" s="18" t="str">
        <f t="shared" si="48"/>
        <v>*</v>
      </c>
      <c r="BS451" s="18" t="str">
        <f t="shared" si="49"/>
        <v>*</v>
      </c>
      <c r="BT451" s="225" t="str">
        <f t="shared" si="50"/>
        <v/>
      </c>
    </row>
    <row r="452" spans="1:72">
      <c r="A452" s="167" t="str">
        <f t="shared" ref="A452:A454" si="51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0"/>
        <v/>
      </c>
    </row>
    <row r="453" spans="1:72">
      <c r="A453" s="167" t="str">
        <f t="shared" si="51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0"/>
        <v/>
      </c>
    </row>
    <row r="454" spans="1:72">
      <c r="A454" s="167" t="str">
        <f t="shared" si="51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0"/>
        <v/>
      </c>
    </row>
    <row r="455" spans="1:72">
      <c r="A455" s="167" t="str">
        <f t="shared" ref="A455:A518" si="52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0"/>
        <v/>
      </c>
    </row>
    <row r="456" spans="1:72">
      <c r="A456" s="167" t="str">
        <f t="shared" si="52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0"/>
        <v/>
      </c>
    </row>
    <row r="457" spans="1:72">
      <c r="A457" s="167" t="str">
        <f t="shared" si="52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0"/>
        <v/>
      </c>
    </row>
    <row r="458" spans="1:72">
      <c r="A458" s="167" t="str">
        <f t="shared" si="52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0"/>
        <v/>
      </c>
    </row>
    <row r="459" spans="1:72">
      <c r="A459" s="167" t="str">
        <f t="shared" si="52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0"/>
        <v/>
      </c>
    </row>
    <row r="460" spans="1:72">
      <c r="A460" s="167" t="str">
        <f t="shared" si="52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0"/>
        <v/>
      </c>
    </row>
    <row r="461" spans="1:72">
      <c r="A461" s="167" t="str">
        <f t="shared" si="52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0"/>
        <v/>
      </c>
    </row>
    <row r="462" spans="1:72">
      <c r="A462" s="167" t="str">
        <f t="shared" si="52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0"/>
        <v/>
      </c>
    </row>
    <row r="463" spans="1:72">
      <c r="A463" s="167" t="str">
        <f t="shared" si="52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0"/>
        <v/>
      </c>
    </row>
    <row r="464" spans="1:72">
      <c r="A464" s="167" t="str">
        <f t="shared" si="52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0"/>
        <v/>
      </c>
    </row>
    <row r="465" spans="1:72">
      <c r="A465" s="167" t="str">
        <f t="shared" si="52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0"/>
        <v/>
      </c>
    </row>
    <row r="466" spans="1:72">
      <c r="A466" s="167" t="str">
        <f t="shared" si="52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0"/>
        <v/>
      </c>
    </row>
    <row r="467" spans="1:72">
      <c r="A467" s="167" t="str">
        <f t="shared" si="52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0"/>
        <v/>
      </c>
    </row>
    <row r="468" spans="1:72">
      <c r="A468" s="167" t="str">
        <f t="shared" si="52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0"/>
        <v/>
      </c>
    </row>
    <row r="469" spans="1:72">
      <c r="A469" s="167" t="str">
        <f t="shared" si="52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0"/>
        <v/>
      </c>
    </row>
    <row r="470" spans="1:72">
      <c r="A470" s="167" t="str">
        <f t="shared" si="52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0"/>
        <v/>
      </c>
    </row>
    <row r="471" spans="1:72">
      <c r="A471" s="167" t="str">
        <f t="shared" si="52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0"/>
        <v/>
      </c>
    </row>
    <row r="472" spans="1:72">
      <c r="A472" s="167" t="str">
        <f t="shared" si="52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0"/>
        <v/>
      </c>
    </row>
    <row r="473" spans="1:72">
      <c r="A473" s="167" t="str">
        <f t="shared" si="52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0"/>
        <v/>
      </c>
    </row>
    <row r="474" spans="1:72">
      <c r="A474" s="167" t="str">
        <f t="shared" si="52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0"/>
        <v/>
      </c>
    </row>
    <row r="475" spans="1:72">
      <c r="A475" s="167" t="str">
        <f t="shared" si="52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0"/>
        <v/>
      </c>
    </row>
    <row r="476" spans="1:72">
      <c r="A476" s="167" t="str">
        <f t="shared" si="52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3">IF(BN476="","",SUBSTITUTE(BM476," ","")&amp;SUBSTITUTE(BN476," ",""))</f>
        <v/>
      </c>
    </row>
    <row r="477" spans="1:72">
      <c r="A477" s="167" t="str">
        <f t="shared" si="52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4">IF(BN477="","",SUBSTITUTE(BM477," ","")&amp;SUBSTITUTE(BN477," ",""))</f>
        <v/>
      </c>
    </row>
    <row r="478" spans="1:72">
      <c r="A478" s="167" t="str">
        <f t="shared" si="52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4"/>
        <v/>
      </c>
    </row>
    <row r="479" spans="1:72">
      <c r="A479" s="167" t="str">
        <f t="shared" si="52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4"/>
        <v/>
      </c>
    </row>
    <row r="480" spans="1:72">
      <c r="A480" s="167" t="str">
        <f t="shared" si="52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4"/>
        <v/>
      </c>
    </row>
    <row r="481" spans="1:72">
      <c r="A481" s="167" t="str">
        <f t="shared" si="52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4"/>
        <v/>
      </c>
    </row>
    <row r="482" spans="1:72">
      <c r="A482" s="167" t="str">
        <f t="shared" si="52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4"/>
        <v/>
      </c>
    </row>
    <row r="483" spans="1:72">
      <c r="A483" s="167" t="str">
        <f t="shared" si="52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4"/>
        <v/>
      </c>
    </row>
    <row r="484" spans="1:72">
      <c r="A484" s="167" t="str">
        <f t="shared" si="52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4"/>
        <v/>
      </c>
    </row>
    <row r="485" spans="1:72">
      <c r="A485" s="167" t="str">
        <f t="shared" si="52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4"/>
        <v/>
      </c>
    </row>
    <row r="486" spans="1:72">
      <c r="A486" s="167" t="str">
        <f t="shared" si="52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4"/>
        <v/>
      </c>
    </row>
    <row r="487" spans="1:72">
      <c r="A487" s="167" t="str">
        <f t="shared" si="52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4"/>
        <v/>
      </c>
    </row>
    <row r="488" spans="1:72">
      <c r="A488" s="167" t="str">
        <f t="shared" si="52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4"/>
        <v/>
      </c>
    </row>
    <row r="489" spans="1:72">
      <c r="A489" s="167" t="str">
        <f t="shared" si="52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4"/>
        <v/>
      </c>
    </row>
    <row r="490" spans="1:72">
      <c r="A490" s="167" t="str">
        <f t="shared" si="52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4"/>
        <v/>
      </c>
    </row>
    <row r="491" spans="1:72">
      <c r="A491" s="167" t="str">
        <f t="shared" si="52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4"/>
        <v/>
      </c>
    </row>
    <row r="492" spans="1:72">
      <c r="A492" s="167" t="str">
        <f t="shared" si="52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4"/>
        <v/>
      </c>
    </row>
    <row r="493" spans="1:72">
      <c r="A493" s="167" t="str">
        <f t="shared" si="52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4"/>
        <v/>
      </c>
    </row>
    <row r="494" spans="1:72">
      <c r="A494" s="167" t="str">
        <f t="shared" si="52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4"/>
        <v/>
      </c>
    </row>
    <row r="495" spans="1:72">
      <c r="A495" s="167" t="str">
        <f t="shared" si="52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4"/>
        <v/>
      </c>
    </row>
    <row r="496" spans="1:72">
      <c r="A496" s="167" t="str">
        <f t="shared" si="52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4"/>
        <v/>
      </c>
    </row>
    <row r="497" spans="1:72">
      <c r="A497" s="167" t="str">
        <f t="shared" si="52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4"/>
        <v/>
      </c>
    </row>
    <row r="498" spans="1:72">
      <c r="A498" s="167" t="str">
        <f t="shared" si="52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4"/>
        <v/>
      </c>
    </row>
    <row r="499" spans="1:72">
      <c r="A499" s="167" t="str">
        <f t="shared" si="52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4"/>
        <v/>
      </c>
    </row>
    <row r="500" spans="1:72">
      <c r="A500" s="167" t="str">
        <f t="shared" si="52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4"/>
        <v/>
      </c>
    </row>
    <row r="501" spans="1:72">
      <c r="A501" s="167" t="str">
        <f t="shared" si="52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4"/>
        <v/>
      </c>
    </row>
    <row r="502" spans="1:72">
      <c r="A502" s="167" t="str">
        <f t="shared" si="52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4"/>
        <v/>
      </c>
    </row>
    <row r="503" spans="1:72">
      <c r="A503" s="167" t="str">
        <f t="shared" si="52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4"/>
        <v/>
      </c>
    </row>
    <row r="504" spans="1:72">
      <c r="A504" s="167" t="str">
        <f t="shared" si="52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4"/>
        <v/>
      </c>
    </row>
    <row r="505" spans="1:72">
      <c r="A505" s="167" t="str">
        <f t="shared" si="52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4"/>
        <v/>
      </c>
    </row>
    <row r="506" spans="1:72">
      <c r="A506" s="167" t="str">
        <f t="shared" si="52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4"/>
        <v/>
      </c>
    </row>
    <row r="507" spans="1:72">
      <c r="A507" s="167" t="str">
        <f t="shared" si="52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4"/>
        <v/>
      </c>
    </row>
    <row r="508" spans="1:72">
      <c r="A508" s="167" t="str">
        <f t="shared" si="52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4"/>
        <v/>
      </c>
    </row>
    <row r="509" spans="1:72">
      <c r="A509" s="167" t="str">
        <f t="shared" si="52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4"/>
        <v/>
      </c>
    </row>
    <row r="510" spans="1:72">
      <c r="A510" s="167" t="str">
        <f t="shared" si="52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4"/>
        <v/>
      </c>
    </row>
    <row r="511" spans="1:72">
      <c r="A511" s="167" t="str">
        <f t="shared" si="52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4"/>
        <v/>
      </c>
    </row>
    <row r="512" spans="1:72">
      <c r="A512" s="167" t="str">
        <f t="shared" si="52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4"/>
        <v/>
      </c>
    </row>
    <row r="513" spans="1:72">
      <c r="A513" s="167" t="str">
        <f t="shared" si="52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4"/>
        <v/>
      </c>
    </row>
    <row r="514" spans="1:72">
      <c r="A514" s="167" t="str">
        <f t="shared" si="52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4"/>
        <v/>
      </c>
    </row>
    <row r="515" spans="1:72">
      <c r="A515" s="167" t="str">
        <f t="shared" si="52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4"/>
        <v/>
      </c>
    </row>
    <row r="516" spans="1:72">
      <c r="A516" s="167" t="str">
        <f t="shared" si="52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4"/>
        <v/>
      </c>
    </row>
    <row r="517" spans="1:72">
      <c r="A517" s="167" t="str">
        <f t="shared" si="52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4"/>
        <v/>
      </c>
    </row>
    <row r="518" spans="1:72">
      <c r="A518" s="167" t="str">
        <f t="shared" si="52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4"/>
        <v/>
      </c>
    </row>
    <row r="519" spans="1:72">
      <c r="A519" s="167" t="str">
        <f t="shared" ref="A519:A553" si="55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4"/>
        <v/>
      </c>
    </row>
    <row r="520" spans="1:72">
      <c r="A520" s="167" t="str">
        <f t="shared" si="55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4"/>
        <v/>
      </c>
    </row>
    <row r="521" spans="1:72">
      <c r="A521" s="167" t="str">
        <f t="shared" si="55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4"/>
        <v/>
      </c>
    </row>
    <row r="522" spans="1:72">
      <c r="A522" s="167" t="str">
        <f t="shared" si="55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4"/>
        <v/>
      </c>
    </row>
    <row r="523" spans="1:72">
      <c r="A523" s="167" t="str">
        <f t="shared" si="55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>
      <c r="A524" s="167" t="str">
        <f t="shared" si="55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5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5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5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5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5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5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5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5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5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5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5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5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5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5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5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5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5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5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5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5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5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5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5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5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5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5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5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5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55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37 J49:K50 L53 J47:K47 J53:K66 J68:K83 J103:K131 J133:K140 J39:K44 J38 J85:K101 J142:K451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4 O205:Q206 P207 O199:Q203 O208:Q216 P217 O218:Q451 O138:Q139 O137:P137 O164:Q166 O163:P163 O194:Q197 O193:P193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1 V212:Y451 V197:Y210" name="Range1_11_1"/>
    <protectedRange sqref="Z6:AD6 Z37:AD38 Z23:AD24 Z39 Z40:AD44 Z49:AD50 AD56 Z113:AD114 Z116:AD117 Z119:AD126 Z142:AD143 Z57:AD111 Z128:AD130 Z133:AD140 AA145 Z154:AD158 Z146:AD152 Z159 Z160:AD172 Z174:AD176 Z178:AD187 Z188 Z189:AD195 Z197:AD199 Z200:Z201 Z202:AD210 Z212:AD451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4 Q204 O207 Q207 O217 Q217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1:X211" name="Range1_11_1_2"/>
    <protectedRange sqref="Z132:AD132 Z144:AD144 Z177:AD177 Z196:AD196 Z211:AD211" name="Range1_12_1_1"/>
    <protectedRange sqref="J141:K141" name="Range1_8_1_3"/>
    <protectedRange sqref="O141:Q141" name="Range1_9_1_3"/>
    <protectedRange sqref="AE131:AF131 AE145:AF145 AE159:AF159 AE173:AF173 AE188:AF188 AE200:AF201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3333" priority="24813" operator="equal">
      <formula>"ERRO"</formula>
    </cfRule>
  </conditionalFormatting>
  <conditionalFormatting sqref="X4 Y476:Y551 Y1:Z9 Y10:Y13 Z25:Z28 Y37:Z42 Z49:Z50 Z44:Z45 Y46:Z46 Z47 Z56 Z114:Z117 Y119:Z126 Z110:Z111 Y110:Y118 Y57:Z109 Y128:Z129 Y142:Z144 Y132:Z140 Z146:Z150 Z152:Z154 Y154:Z171 Y174:Z174 Z175:Z176 Z172 Z190:Z193 Y177:Z189 Z202:Z203 Z209 Y204:Z205 Z206 Y207:Z208 Y194:Z201 Y210:Z475">
    <cfRule type="cellIs" dxfId="3332" priority="24802" operator="equal">
      <formula>"OPORTUNIDADE"</formula>
    </cfRule>
  </conditionalFormatting>
  <conditionalFormatting sqref="AZ6:AZ523">
    <cfRule type="expression" dxfId="3331" priority="24797">
      <formula>$BU6=1</formula>
    </cfRule>
  </conditionalFormatting>
  <conditionalFormatting sqref="BQ6:BQ600">
    <cfRule type="cellIs" dxfId="3330" priority="24808" operator="equal">
      <formula>"Produção e Intervalo"</formula>
    </cfRule>
    <cfRule type="cellIs" dxfId="3329" priority="24809" operator="equal">
      <formula>"Aderente"</formula>
    </cfRule>
    <cfRule type="cellIs" dxfId="3328" priority="24810" operator="equal">
      <formula>"Intervalo"</formula>
    </cfRule>
    <cfRule type="cellIs" dxfId="3327" priority="24811" operator="equal">
      <formula>"Produção"</formula>
    </cfRule>
    <cfRule type="cellIs" dxfId="3326" priority="24812" operator="equal">
      <formula>"ERRO"</formula>
    </cfRule>
  </conditionalFormatting>
  <conditionalFormatting sqref="BR6:BS553">
    <cfRule type="cellIs" dxfId="3325" priority="24790" operator="equal">
      <formula>"*"</formula>
    </cfRule>
    <cfRule type="cellIs" dxfId="3324" priority="24791" operator="greaterThanOrEqual">
      <formula>1</formula>
    </cfRule>
    <cfRule type="cellIs" dxfId="3323" priority="24792" operator="lessThan">
      <formula>1</formula>
    </cfRule>
  </conditionalFormatting>
  <conditionalFormatting sqref="X476:X523 Y476:Y551 Y6:Z9 Y10:Y13 Z25:Z28 Y37:Z42 Z49:Z50 Z44:Z45 Y46:Z46 Z47 Z56 Z114:Z117 Y119:Z126 Z110:Z111 Y110:Y118 Y57:Z109 Y128:Z129 Y142:Z144 Y132:Z140 Z146:Z150 Z152:Z154 Y154:Z171 Y174:Z174 Z175:Z176 Z172 Z190:Z193 Y177:Z189 Z202:Z203 Z209 Y204:Z205 Z206 Y207:Z208 Y194:Z201 Y210:Z475">
    <cfRule type="cellIs" dxfId="3322" priority="24738" operator="equal">
      <formula>"NÃO"</formula>
    </cfRule>
    <cfRule type="cellIs" dxfId="3321" priority="24739" operator="equal">
      <formula>"SIM"</formula>
    </cfRule>
  </conditionalFormatting>
  <conditionalFormatting sqref="X476:X523">
    <cfRule type="cellIs" dxfId="3320" priority="24737" operator="equal">
      <formula>"OPORTUNIDADE"</formula>
    </cfRule>
  </conditionalFormatting>
  <conditionalFormatting sqref="Z476:Z523">
    <cfRule type="cellIs" dxfId="3319" priority="24735" operator="equal">
      <formula>"NÃO"</formula>
    </cfRule>
    <cfRule type="cellIs" dxfId="3318" priority="24736" operator="equal">
      <formula>"SIM"</formula>
    </cfRule>
  </conditionalFormatting>
  <conditionalFormatting sqref="Z476:Z523">
    <cfRule type="cellIs" dxfId="3317" priority="24734" operator="equal">
      <formula>"OPORTUNIDADE"</formula>
    </cfRule>
  </conditionalFormatting>
  <conditionalFormatting sqref="Y1048576">
    <cfRule type="cellIs" dxfId="3316" priority="24619" operator="equal">
      <formula>"OPORTUNIDADE"</formula>
    </cfRule>
  </conditionalFormatting>
  <conditionalFormatting sqref="Y1048576">
    <cfRule type="cellIs" dxfId="3315" priority="24617" operator="equal">
      <formula>"NÃO"</formula>
    </cfRule>
    <cfRule type="cellIs" dxfId="3314" priority="24618" operator="equal">
      <formula>"SIM"</formula>
    </cfRule>
  </conditionalFormatting>
  <conditionalFormatting sqref="Z524:Z549">
    <cfRule type="cellIs" dxfId="3313" priority="24354" operator="equal">
      <formula>"OPORTUNIDADE"</formula>
    </cfRule>
  </conditionalFormatting>
  <conditionalFormatting sqref="Z524:Z549">
    <cfRule type="cellIs" dxfId="3312" priority="24352" operator="equal">
      <formula>"NÃO"</formula>
    </cfRule>
    <cfRule type="cellIs" dxfId="3311" priority="24353" operator="equal">
      <formula>"SIM"</formula>
    </cfRule>
  </conditionalFormatting>
  <conditionalFormatting sqref="X550">
    <cfRule type="cellIs" dxfId="3310" priority="24340" operator="equal">
      <formula>"NÃO"</formula>
    </cfRule>
    <cfRule type="cellIs" dxfId="3309" priority="24341" operator="equal">
      <formula>"SIM"</formula>
    </cfRule>
  </conditionalFormatting>
  <conditionalFormatting sqref="X550">
    <cfRule type="cellIs" dxfId="3308" priority="24339" operator="equal">
      <formula>"OPORTUNIDADE"</formula>
    </cfRule>
  </conditionalFormatting>
  <conditionalFormatting sqref="Z550">
    <cfRule type="cellIs" dxfId="3307" priority="24337" operator="equal">
      <formula>"NÃO"</formula>
    </cfRule>
    <cfRule type="cellIs" dxfId="3306" priority="24338" operator="equal">
      <formula>"SIM"</formula>
    </cfRule>
  </conditionalFormatting>
  <conditionalFormatting sqref="Z550">
    <cfRule type="cellIs" dxfId="3305" priority="24336" operator="equal">
      <formula>"OPORTUNIDADE"</formula>
    </cfRule>
  </conditionalFormatting>
  <conditionalFormatting sqref="BI550">
    <cfRule type="iconSet" priority="24345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4346">
      <iconSet showValue="0">
        <cfvo type="percent" val="0"/>
        <cfvo type="num" val="1"/>
        <cfvo type="num" val="1" gte="0"/>
      </iconSet>
    </cfRule>
    <cfRule type="iconSet" priority="24347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4348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304" priority="24956">
      <formula>$BU493=1</formula>
    </cfRule>
  </conditionalFormatting>
  <conditionalFormatting sqref="AZ526:AZ550">
    <cfRule type="expression" dxfId="3303" priority="25116">
      <formula>$BU498=1</formula>
    </cfRule>
  </conditionalFormatting>
  <conditionalFormatting sqref="BI524:BI549">
    <cfRule type="iconSet" priority="25117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5119">
      <iconSet showValue="0">
        <cfvo type="percent" val="0"/>
        <cfvo type="num" val="1"/>
        <cfvo type="num" val="1" gte="0"/>
      </iconSet>
    </cfRule>
    <cfRule type="iconSet" priority="25120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5123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5126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302" priority="19751" operator="equal">
      <formula>"*"</formula>
    </cfRule>
    <cfRule type="cellIs" dxfId="3301" priority="19752" operator="greaterThanOrEqual">
      <formula>1</formula>
    </cfRule>
    <cfRule type="cellIs" dxfId="3300" priority="19753" operator="lessThan">
      <formula>1</formula>
    </cfRule>
  </conditionalFormatting>
  <conditionalFormatting sqref="Y14:Z14 Z12:Z13">
    <cfRule type="cellIs" dxfId="3299" priority="6459" operator="equal">
      <formula>"OPORTUNIDADE"</formula>
    </cfRule>
  </conditionalFormatting>
  <conditionalFormatting sqref="Y14:Z14 Z12:Z13">
    <cfRule type="cellIs" dxfId="3298" priority="6457" operator="equal">
      <formula>"NÃO"</formula>
    </cfRule>
    <cfRule type="cellIs" dxfId="3297" priority="6458" operator="equal">
      <formula>"SIM"</formula>
    </cfRule>
  </conditionalFormatting>
  <conditionalFormatting sqref="Y23:Z23">
    <cfRule type="cellIs" dxfId="3296" priority="6447" operator="equal">
      <formula>"OPORTUNIDADE"</formula>
    </cfRule>
  </conditionalFormatting>
  <conditionalFormatting sqref="Y23:Z23">
    <cfRule type="cellIs" dxfId="3295" priority="6445" operator="equal">
      <formula>"NÃO"</formula>
    </cfRule>
    <cfRule type="cellIs" dxfId="3294" priority="6446" operator="equal">
      <formula>"SIM"</formula>
    </cfRule>
  </conditionalFormatting>
  <conditionalFormatting sqref="Z11">
    <cfRule type="cellIs" dxfId="3293" priority="6444" operator="equal">
      <formula>"OPORTUNIDADE"</formula>
    </cfRule>
  </conditionalFormatting>
  <conditionalFormatting sqref="Z11">
    <cfRule type="cellIs" dxfId="3292" priority="6442" operator="equal">
      <formula>"NÃO"</formula>
    </cfRule>
    <cfRule type="cellIs" dxfId="3291" priority="6443" operator="equal">
      <formula>"SIM"</formula>
    </cfRule>
  </conditionalFormatting>
  <conditionalFormatting sqref="Z11">
    <cfRule type="cellIs" dxfId="3290" priority="6441" operator="equal">
      <formula>"OPORTUNIDADE"</formula>
    </cfRule>
  </conditionalFormatting>
  <conditionalFormatting sqref="Z11">
    <cfRule type="cellIs" dxfId="3289" priority="6439" operator="equal">
      <formula>"NÃO"</formula>
    </cfRule>
    <cfRule type="cellIs" dxfId="3288" priority="6440" operator="equal">
      <formula>"SIM"</formula>
    </cfRule>
  </conditionalFormatting>
  <conditionalFormatting sqref="Z11">
    <cfRule type="cellIs" dxfId="3287" priority="6438" operator="equal">
      <formula>"OPORTUNIDADE"</formula>
    </cfRule>
  </conditionalFormatting>
  <conditionalFormatting sqref="Z11">
    <cfRule type="cellIs" dxfId="3286" priority="6436" operator="equal">
      <formula>"NÃO"</formula>
    </cfRule>
    <cfRule type="cellIs" dxfId="3285" priority="6437" operator="equal">
      <formula>"SIM"</formula>
    </cfRule>
  </conditionalFormatting>
  <conditionalFormatting sqref="Z11">
    <cfRule type="cellIs" dxfId="3284" priority="6435" operator="equal">
      <formula>"OPORTUNIDADE"</formula>
    </cfRule>
  </conditionalFormatting>
  <conditionalFormatting sqref="Z11">
    <cfRule type="cellIs" dxfId="3283" priority="6433" operator="equal">
      <formula>"NÃO"</formula>
    </cfRule>
    <cfRule type="cellIs" dxfId="3282" priority="6434" operator="equal">
      <formula>"SIM"</formula>
    </cfRule>
  </conditionalFormatting>
  <conditionalFormatting sqref="Z11">
    <cfRule type="cellIs" dxfId="3281" priority="6432" operator="equal">
      <formula>"OPORTUNIDADE"</formula>
    </cfRule>
  </conditionalFormatting>
  <conditionalFormatting sqref="Z11">
    <cfRule type="cellIs" dxfId="3280" priority="6430" operator="equal">
      <formula>"NÃO"</formula>
    </cfRule>
    <cfRule type="cellIs" dxfId="3279" priority="6431" operator="equal">
      <formula>"SIM"</formula>
    </cfRule>
  </conditionalFormatting>
  <conditionalFormatting sqref="Z11">
    <cfRule type="cellIs" dxfId="3278" priority="6429" operator="equal">
      <formula>"OPORTUNIDADE"</formula>
    </cfRule>
  </conditionalFormatting>
  <conditionalFormatting sqref="Z11">
    <cfRule type="cellIs" dxfId="3277" priority="6427" operator="equal">
      <formula>"NÃO"</formula>
    </cfRule>
    <cfRule type="cellIs" dxfId="3276" priority="6428" operator="equal">
      <formula>"SIM"</formula>
    </cfRule>
  </conditionalFormatting>
  <conditionalFormatting sqref="Z11">
    <cfRule type="cellIs" dxfId="3275" priority="6426" operator="equal">
      <formula>"OPORTUNIDADE"</formula>
    </cfRule>
  </conditionalFormatting>
  <conditionalFormatting sqref="Z11">
    <cfRule type="cellIs" dxfId="3274" priority="6424" operator="equal">
      <formula>"NÃO"</formula>
    </cfRule>
    <cfRule type="cellIs" dxfId="3273" priority="6425" operator="equal">
      <formula>"SIM"</formula>
    </cfRule>
  </conditionalFormatting>
  <conditionalFormatting sqref="Z11">
    <cfRule type="cellIs" dxfId="3272" priority="6423" operator="equal">
      <formula>"OPORTUNIDADE"</formula>
    </cfRule>
  </conditionalFormatting>
  <conditionalFormatting sqref="Z11">
    <cfRule type="cellIs" dxfId="3271" priority="6421" operator="equal">
      <formula>"NÃO"</formula>
    </cfRule>
    <cfRule type="cellIs" dxfId="3270" priority="6422" operator="equal">
      <formula>"SIM"</formula>
    </cfRule>
  </conditionalFormatting>
  <conditionalFormatting sqref="Z11">
    <cfRule type="cellIs" dxfId="3269" priority="6420" operator="equal">
      <formula>"OPORTUNIDADE"</formula>
    </cfRule>
  </conditionalFormatting>
  <conditionalFormatting sqref="Z11">
    <cfRule type="cellIs" dxfId="3268" priority="6418" operator="equal">
      <formula>"NÃO"</formula>
    </cfRule>
    <cfRule type="cellIs" dxfId="3267" priority="6419" operator="equal">
      <formula>"SIM"</formula>
    </cfRule>
  </conditionalFormatting>
  <conditionalFormatting sqref="Z11">
    <cfRule type="cellIs" dxfId="3266" priority="6417" operator="equal">
      <formula>"OPORTUNIDADE"</formula>
    </cfRule>
  </conditionalFormatting>
  <conditionalFormatting sqref="Z11">
    <cfRule type="cellIs" dxfId="3265" priority="6415" operator="equal">
      <formula>"NÃO"</formula>
    </cfRule>
    <cfRule type="cellIs" dxfId="3264" priority="6416" operator="equal">
      <formula>"SIM"</formula>
    </cfRule>
  </conditionalFormatting>
  <conditionalFormatting sqref="Z11">
    <cfRule type="cellIs" dxfId="3263" priority="6414" operator="equal">
      <formula>"OPORTUNIDADE"</formula>
    </cfRule>
  </conditionalFormatting>
  <conditionalFormatting sqref="Z11">
    <cfRule type="cellIs" dxfId="3262" priority="6412" operator="equal">
      <formula>"NÃO"</formula>
    </cfRule>
    <cfRule type="cellIs" dxfId="3261" priority="6413" operator="equal">
      <formula>"SIM"</formula>
    </cfRule>
  </conditionalFormatting>
  <conditionalFormatting sqref="Z11">
    <cfRule type="cellIs" dxfId="3260" priority="6411" operator="equal">
      <formula>"OPORTUNIDADE"</formula>
    </cfRule>
  </conditionalFormatting>
  <conditionalFormatting sqref="Z11">
    <cfRule type="cellIs" dxfId="3259" priority="6409" operator="equal">
      <formula>"NÃO"</formula>
    </cfRule>
    <cfRule type="cellIs" dxfId="3258" priority="6410" operator="equal">
      <formula>"SIM"</formula>
    </cfRule>
  </conditionalFormatting>
  <conditionalFormatting sqref="Z21">
    <cfRule type="cellIs" dxfId="3257" priority="6402" operator="equal">
      <formula>"OPORTUNIDADE"</formula>
    </cfRule>
  </conditionalFormatting>
  <conditionalFormatting sqref="Z21">
    <cfRule type="cellIs" dxfId="3256" priority="6400" operator="equal">
      <formula>"NÃO"</formula>
    </cfRule>
    <cfRule type="cellIs" dxfId="3255" priority="6401" operator="equal">
      <formula>"SIM"</formula>
    </cfRule>
  </conditionalFormatting>
  <conditionalFormatting sqref="Z21">
    <cfRule type="cellIs" dxfId="3254" priority="6399" operator="equal">
      <formula>"OPORTUNIDADE"</formula>
    </cfRule>
  </conditionalFormatting>
  <conditionalFormatting sqref="Z21">
    <cfRule type="cellIs" dxfId="3253" priority="6397" operator="equal">
      <formula>"NÃO"</formula>
    </cfRule>
    <cfRule type="cellIs" dxfId="3252" priority="6398" operator="equal">
      <formula>"SIM"</formula>
    </cfRule>
  </conditionalFormatting>
  <conditionalFormatting sqref="Z21">
    <cfRule type="cellIs" dxfId="3251" priority="6396" operator="equal">
      <formula>"OPORTUNIDADE"</formula>
    </cfRule>
  </conditionalFormatting>
  <conditionalFormatting sqref="Z21">
    <cfRule type="cellIs" dxfId="3250" priority="6394" operator="equal">
      <formula>"NÃO"</formula>
    </cfRule>
    <cfRule type="cellIs" dxfId="3249" priority="6395" operator="equal">
      <formula>"SIM"</formula>
    </cfRule>
  </conditionalFormatting>
  <conditionalFormatting sqref="Z21">
    <cfRule type="cellIs" dxfId="3248" priority="6393" operator="equal">
      <formula>"OPORTUNIDADE"</formula>
    </cfRule>
  </conditionalFormatting>
  <conditionalFormatting sqref="Z21">
    <cfRule type="cellIs" dxfId="3247" priority="6391" operator="equal">
      <formula>"NÃO"</formula>
    </cfRule>
    <cfRule type="cellIs" dxfId="3246" priority="6392" operator="equal">
      <formula>"SIM"</formula>
    </cfRule>
  </conditionalFormatting>
  <conditionalFormatting sqref="Z21">
    <cfRule type="cellIs" dxfId="3245" priority="6390" operator="equal">
      <formula>"OPORTUNIDADE"</formula>
    </cfRule>
  </conditionalFormatting>
  <conditionalFormatting sqref="Z21">
    <cfRule type="cellIs" dxfId="3244" priority="6388" operator="equal">
      <formula>"NÃO"</formula>
    </cfRule>
    <cfRule type="cellIs" dxfId="3243" priority="6389" operator="equal">
      <formula>"SIM"</formula>
    </cfRule>
  </conditionalFormatting>
  <conditionalFormatting sqref="Z21">
    <cfRule type="cellIs" dxfId="3242" priority="6387" operator="equal">
      <formula>"OPORTUNIDADE"</formula>
    </cfRule>
  </conditionalFormatting>
  <conditionalFormatting sqref="Z21">
    <cfRule type="cellIs" dxfId="3241" priority="6385" operator="equal">
      <formula>"NÃO"</formula>
    </cfRule>
    <cfRule type="cellIs" dxfId="3240" priority="6386" operator="equal">
      <formula>"SIM"</formula>
    </cfRule>
  </conditionalFormatting>
  <conditionalFormatting sqref="Z21">
    <cfRule type="cellIs" dxfId="3239" priority="6384" operator="equal">
      <formula>"OPORTUNIDADE"</formula>
    </cfRule>
  </conditionalFormatting>
  <conditionalFormatting sqref="Z21">
    <cfRule type="cellIs" dxfId="3238" priority="6382" operator="equal">
      <formula>"NÃO"</formula>
    </cfRule>
    <cfRule type="cellIs" dxfId="3237" priority="6383" operator="equal">
      <formula>"SIM"</formula>
    </cfRule>
  </conditionalFormatting>
  <conditionalFormatting sqref="Z21">
    <cfRule type="cellIs" dxfId="3236" priority="6381" operator="equal">
      <formula>"OPORTUNIDADE"</formula>
    </cfRule>
  </conditionalFormatting>
  <conditionalFormatting sqref="Z21">
    <cfRule type="cellIs" dxfId="3235" priority="6379" operator="equal">
      <formula>"NÃO"</formula>
    </cfRule>
    <cfRule type="cellIs" dxfId="3234" priority="6380" operator="equal">
      <formula>"SIM"</formula>
    </cfRule>
  </conditionalFormatting>
  <conditionalFormatting sqref="Z21">
    <cfRule type="cellIs" dxfId="3233" priority="6378" operator="equal">
      <formula>"OPORTUNIDADE"</formula>
    </cfRule>
  </conditionalFormatting>
  <conditionalFormatting sqref="Z21">
    <cfRule type="cellIs" dxfId="3232" priority="6376" operator="equal">
      <formula>"NÃO"</formula>
    </cfRule>
    <cfRule type="cellIs" dxfId="3231" priority="6377" operator="equal">
      <formula>"SIM"</formula>
    </cfRule>
  </conditionalFormatting>
  <conditionalFormatting sqref="Z21">
    <cfRule type="cellIs" dxfId="3230" priority="6375" operator="equal">
      <formula>"OPORTUNIDADE"</formula>
    </cfRule>
  </conditionalFormatting>
  <conditionalFormatting sqref="Z21">
    <cfRule type="cellIs" dxfId="3229" priority="6373" operator="equal">
      <formula>"NÃO"</formula>
    </cfRule>
    <cfRule type="cellIs" dxfId="3228" priority="6374" operator="equal">
      <formula>"SIM"</formula>
    </cfRule>
  </conditionalFormatting>
  <conditionalFormatting sqref="Z21">
    <cfRule type="cellIs" dxfId="3227" priority="6372" operator="equal">
      <formula>"OPORTUNIDADE"</formula>
    </cfRule>
  </conditionalFormatting>
  <conditionalFormatting sqref="Z21">
    <cfRule type="cellIs" dxfId="3226" priority="6370" operator="equal">
      <formula>"NÃO"</formula>
    </cfRule>
    <cfRule type="cellIs" dxfId="3225" priority="6371" operator="equal">
      <formula>"SIM"</formula>
    </cfRule>
  </conditionalFormatting>
  <conditionalFormatting sqref="Z21">
    <cfRule type="cellIs" dxfId="3224" priority="6369" operator="equal">
      <formula>"OPORTUNIDADE"</formula>
    </cfRule>
  </conditionalFormatting>
  <conditionalFormatting sqref="Z21">
    <cfRule type="cellIs" dxfId="3223" priority="6367" operator="equal">
      <formula>"NÃO"</formula>
    </cfRule>
    <cfRule type="cellIs" dxfId="3222" priority="6368" operator="equal">
      <formula>"SIM"</formula>
    </cfRule>
  </conditionalFormatting>
  <conditionalFormatting sqref="Y21">
    <cfRule type="cellIs" dxfId="3221" priority="6366" operator="equal">
      <formula>"OPORTUNIDADE"</formula>
    </cfRule>
  </conditionalFormatting>
  <conditionalFormatting sqref="Y21">
    <cfRule type="cellIs" dxfId="3220" priority="6364" operator="equal">
      <formula>"NÃO"</formula>
    </cfRule>
    <cfRule type="cellIs" dxfId="3219" priority="6365" operator="equal">
      <formula>"SIM"</formula>
    </cfRule>
  </conditionalFormatting>
  <conditionalFormatting sqref="Z30:Z31">
    <cfRule type="cellIs" dxfId="3218" priority="6363" operator="equal">
      <formula>"OPORTUNIDADE"</formula>
    </cfRule>
  </conditionalFormatting>
  <conditionalFormatting sqref="Z30:Z31">
    <cfRule type="cellIs" dxfId="3217" priority="6361" operator="equal">
      <formula>"NÃO"</formula>
    </cfRule>
    <cfRule type="cellIs" dxfId="3216" priority="6362" operator="equal">
      <formula>"SIM"</formula>
    </cfRule>
  </conditionalFormatting>
  <conditionalFormatting sqref="Z30:Z31">
    <cfRule type="cellIs" dxfId="3215" priority="6360" operator="equal">
      <formula>"OPORTUNIDADE"</formula>
    </cfRule>
  </conditionalFormatting>
  <conditionalFormatting sqref="Z30:Z31">
    <cfRule type="cellIs" dxfId="3214" priority="6358" operator="equal">
      <formula>"NÃO"</formula>
    </cfRule>
    <cfRule type="cellIs" dxfId="3213" priority="6359" operator="equal">
      <formula>"SIM"</formula>
    </cfRule>
  </conditionalFormatting>
  <conditionalFormatting sqref="Z30:Z31">
    <cfRule type="cellIs" dxfId="3212" priority="6357" operator="equal">
      <formula>"OPORTUNIDADE"</formula>
    </cfRule>
  </conditionalFormatting>
  <conditionalFormatting sqref="Z30:Z31">
    <cfRule type="cellIs" dxfId="3211" priority="6355" operator="equal">
      <formula>"NÃO"</formula>
    </cfRule>
    <cfRule type="cellIs" dxfId="3210" priority="6356" operator="equal">
      <formula>"SIM"</formula>
    </cfRule>
  </conditionalFormatting>
  <conditionalFormatting sqref="Z30:Z31">
    <cfRule type="cellIs" dxfId="3209" priority="6354" operator="equal">
      <formula>"OPORTUNIDADE"</formula>
    </cfRule>
  </conditionalFormatting>
  <conditionalFormatting sqref="Z30:Z31">
    <cfRule type="cellIs" dxfId="3208" priority="6352" operator="equal">
      <formula>"NÃO"</formula>
    </cfRule>
    <cfRule type="cellIs" dxfId="3207" priority="6353" operator="equal">
      <formula>"SIM"</formula>
    </cfRule>
  </conditionalFormatting>
  <conditionalFormatting sqref="Z30:Z31">
    <cfRule type="cellIs" dxfId="3206" priority="6351" operator="equal">
      <formula>"OPORTUNIDADE"</formula>
    </cfRule>
  </conditionalFormatting>
  <conditionalFormatting sqref="Z30:Z31">
    <cfRule type="cellIs" dxfId="3205" priority="6349" operator="equal">
      <formula>"NÃO"</formula>
    </cfRule>
    <cfRule type="cellIs" dxfId="3204" priority="6350" operator="equal">
      <formula>"SIM"</formula>
    </cfRule>
  </conditionalFormatting>
  <conditionalFormatting sqref="Z30:Z31">
    <cfRule type="cellIs" dxfId="3203" priority="6348" operator="equal">
      <formula>"OPORTUNIDADE"</formula>
    </cfRule>
  </conditionalFormatting>
  <conditionalFormatting sqref="Z30:Z31">
    <cfRule type="cellIs" dxfId="3202" priority="6346" operator="equal">
      <formula>"NÃO"</formula>
    </cfRule>
    <cfRule type="cellIs" dxfId="3201" priority="6347" operator="equal">
      <formula>"SIM"</formula>
    </cfRule>
  </conditionalFormatting>
  <conditionalFormatting sqref="Z30:Z31">
    <cfRule type="cellIs" dxfId="3200" priority="6345" operator="equal">
      <formula>"OPORTUNIDADE"</formula>
    </cfRule>
  </conditionalFormatting>
  <conditionalFormatting sqref="Z30:Z31">
    <cfRule type="cellIs" dxfId="3199" priority="6343" operator="equal">
      <formula>"NÃO"</formula>
    </cfRule>
    <cfRule type="cellIs" dxfId="3198" priority="6344" operator="equal">
      <formula>"SIM"</formula>
    </cfRule>
  </conditionalFormatting>
  <conditionalFormatting sqref="Z30:Z31">
    <cfRule type="cellIs" dxfId="3197" priority="6342" operator="equal">
      <formula>"OPORTUNIDADE"</formula>
    </cfRule>
  </conditionalFormatting>
  <conditionalFormatting sqref="Z30:Z31">
    <cfRule type="cellIs" dxfId="3196" priority="6340" operator="equal">
      <formula>"NÃO"</formula>
    </cfRule>
    <cfRule type="cellIs" dxfId="3195" priority="6341" operator="equal">
      <formula>"SIM"</formula>
    </cfRule>
  </conditionalFormatting>
  <conditionalFormatting sqref="Z30:Z31">
    <cfRule type="cellIs" dxfId="3194" priority="6339" operator="equal">
      <formula>"OPORTUNIDADE"</formula>
    </cfRule>
  </conditionalFormatting>
  <conditionalFormatting sqref="Z30:Z31">
    <cfRule type="cellIs" dxfId="3193" priority="6337" operator="equal">
      <formula>"NÃO"</formula>
    </cfRule>
    <cfRule type="cellIs" dxfId="3192" priority="6338" operator="equal">
      <formula>"SIM"</formula>
    </cfRule>
  </conditionalFormatting>
  <conditionalFormatting sqref="Z30:Z31">
    <cfRule type="cellIs" dxfId="3191" priority="6336" operator="equal">
      <formula>"OPORTUNIDADE"</formula>
    </cfRule>
  </conditionalFormatting>
  <conditionalFormatting sqref="Z30:Z31">
    <cfRule type="cellIs" dxfId="3190" priority="6334" operator="equal">
      <formula>"NÃO"</formula>
    </cfRule>
    <cfRule type="cellIs" dxfId="3189" priority="6335" operator="equal">
      <formula>"SIM"</formula>
    </cfRule>
  </conditionalFormatting>
  <conditionalFormatting sqref="Z30:Z31">
    <cfRule type="cellIs" dxfId="3188" priority="6333" operator="equal">
      <formula>"OPORTUNIDADE"</formula>
    </cfRule>
  </conditionalFormatting>
  <conditionalFormatting sqref="Z30:Z31">
    <cfRule type="cellIs" dxfId="3187" priority="6331" operator="equal">
      <formula>"NÃO"</formula>
    </cfRule>
    <cfRule type="cellIs" dxfId="3186" priority="6332" operator="equal">
      <formula>"SIM"</formula>
    </cfRule>
  </conditionalFormatting>
  <conditionalFormatting sqref="Z30:Z31">
    <cfRule type="cellIs" dxfId="3185" priority="6330" operator="equal">
      <formula>"OPORTUNIDADE"</formula>
    </cfRule>
  </conditionalFormatting>
  <conditionalFormatting sqref="Z30:Z31">
    <cfRule type="cellIs" dxfId="3184" priority="6328" operator="equal">
      <formula>"NÃO"</formula>
    </cfRule>
    <cfRule type="cellIs" dxfId="3183" priority="6329" operator="equal">
      <formula>"SIM"</formula>
    </cfRule>
  </conditionalFormatting>
  <conditionalFormatting sqref="Y35:Z35">
    <cfRule type="cellIs" dxfId="3182" priority="6324" operator="equal">
      <formula>"OPORTUNIDADE"</formula>
    </cfRule>
  </conditionalFormatting>
  <conditionalFormatting sqref="Y35:Z35">
    <cfRule type="cellIs" dxfId="3181" priority="6322" operator="equal">
      <formula>"NÃO"</formula>
    </cfRule>
    <cfRule type="cellIs" dxfId="3180" priority="6323" operator="equal">
      <formula>"SIM"</formula>
    </cfRule>
  </conditionalFormatting>
  <conditionalFormatting sqref="Z32:Z33">
    <cfRule type="cellIs" dxfId="3179" priority="6318" operator="equal">
      <formula>"OPORTUNIDADE"</formula>
    </cfRule>
  </conditionalFormatting>
  <conditionalFormatting sqref="Z32:Z33">
    <cfRule type="cellIs" dxfId="3178" priority="6316" operator="equal">
      <formula>"NÃO"</formula>
    </cfRule>
    <cfRule type="cellIs" dxfId="3177" priority="6317" operator="equal">
      <formula>"SIM"</formula>
    </cfRule>
  </conditionalFormatting>
  <conditionalFormatting sqref="Z29:Z30">
    <cfRule type="cellIs" dxfId="3176" priority="6315" operator="equal">
      <formula>"OPORTUNIDADE"</formula>
    </cfRule>
  </conditionalFormatting>
  <conditionalFormatting sqref="Z29:Z30">
    <cfRule type="cellIs" dxfId="3175" priority="6313" operator="equal">
      <formula>"NÃO"</formula>
    </cfRule>
    <cfRule type="cellIs" dxfId="3174" priority="6314" operator="equal">
      <formula>"SIM"</formula>
    </cfRule>
  </conditionalFormatting>
  <conditionalFormatting sqref="Z29:Z30">
    <cfRule type="cellIs" dxfId="3173" priority="6312" operator="equal">
      <formula>"OPORTUNIDADE"</formula>
    </cfRule>
  </conditionalFormatting>
  <conditionalFormatting sqref="Z29:Z30">
    <cfRule type="cellIs" dxfId="3172" priority="6310" operator="equal">
      <formula>"NÃO"</formula>
    </cfRule>
    <cfRule type="cellIs" dxfId="3171" priority="6311" operator="equal">
      <formula>"SIM"</formula>
    </cfRule>
  </conditionalFormatting>
  <conditionalFormatting sqref="Z29:Z30">
    <cfRule type="cellIs" dxfId="3170" priority="6309" operator="equal">
      <formula>"OPORTUNIDADE"</formula>
    </cfRule>
  </conditionalFormatting>
  <conditionalFormatting sqref="Z29:Z30">
    <cfRule type="cellIs" dxfId="3169" priority="6307" operator="equal">
      <formula>"NÃO"</formula>
    </cfRule>
    <cfRule type="cellIs" dxfId="3168" priority="6308" operator="equal">
      <formula>"SIM"</formula>
    </cfRule>
  </conditionalFormatting>
  <conditionalFormatting sqref="Z29:Z30">
    <cfRule type="cellIs" dxfId="3167" priority="6306" operator="equal">
      <formula>"OPORTUNIDADE"</formula>
    </cfRule>
  </conditionalFormatting>
  <conditionalFormatting sqref="Z29:Z30">
    <cfRule type="cellIs" dxfId="3166" priority="6304" operator="equal">
      <formula>"NÃO"</formula>
    </cfRule>
    <cfRule type="cellIs" dxfId="3165" priority="6305" operator="equal">
      <formula>"SIM"</formula>
    </cfRule>
  </conditionalFormatting>
  <conditionalFormatting sqref="Z29:Z30">
    <cfRule type="cellIs" dxfId="3164" priority="6303" operator="equal">
      <formula>"OPORTUNIDADE"</formula>
    </cfRule>
  </conditionalFormatting>
  <conditionalFormatting sqref="Z29:Z30">
    <cfRule type="cellIs" dxfId="3163" priority="6301" operator="equal">
      <formula>"NÃO"</formula>
    </cfRule>
    <cfRule type="cellIs" dxfId="3162" priority="6302" operator="equal">
      <formula>"SIM"</formula>
    </cfRule>
  </conditionalFormatting>
  <conditionalFormatting sqref="Z29:Z30">
    <cfRule type="cellIs" dxfId="3161" priority="6300" operator="equal">
      <formula>"OPORTUNIDADE"</formula>
    </cfRule>
  </conditionalFormatting>
  <conditionalFormatting sqref="Z29:Z30">
    <cfRule type="cellIs" dxfId="3160" priority="6298" operator="equal">
      <formula>"NÃO"</formula>
    </cfRule>
    <cfRule type="cellIs" dxfId="3159" priority="6299" operator="equal">
      <formula>"SIM"</formula>
    </cfRule>
  </conditionalFormatting>
  <conditionalFormatting sqref="Z29:Z30">
    <cfRule type="cellIs" dxfId="3158" priority="6297" operator="equal">
      <formula>"OPORTUNIDADE"</formula>
    </cfRule>
  </conditionalFormatting>
  <conditionalFormatting sqref="Z29:Z30">
    <cfRule type="cellIs" dxfId="3157" priority="6295" operator="equal">
      <formula>"NÃO"</formula>
    </cfRule>
    <cfRule type="cellIs" dxfId="3156" priority="6296" operator="equal">
      <formula>"SIM"</formula>
    </cfRule>
  </conditionalFormatting>
  <conditionalFormatting sqref="Z29:Z30">
    <cfRule type="cellIs" dxfId="3155" priority="6294" operator="equal">
      <formula>"OPORTUNIDADE"</formula>
    </cfRule>
  </conditionalFormatting>
  <conditionalFormatting sqref="Z29:Z30">
    <cfRule type="cellIs" dxfId="3154" priority="6292" operator="equal">
      <formula>"NÃO"</formula>
    </cfRule>
    <cfRule type="cellIs" dxfId="3153" priority="6293" operator="equal">
      <formula>"SIM"</formula>
    </cfRule>
  </conditionalFormatting>
  <conditionalFormatting sqref="Z29:Z30">
    <cfRule type="cellIs" dxfId="3152" priority="6291" operator="equal">
      <formula>"OPORTUNIDADE"</formula>
    </cfRule>
  </conditionalFormatting>
  <conditionalFormatting sqref="Z29:Z30">
    <cfRule type="cellIs" dxfId="3151" priority="6289" operator="equal">
      <formula>"NÃO"</formula>
    </cfRule>
    <cfRule type="cellIs" dxfId="3150" priority="6290" operator="equal">
      <formula>"SIM"</formula>
    </cfRule>
  </conditionalFormatting>
  <conditionalFormatting sqref="Z29:Z30">
    <cfRule type="cellIs" dxfId="3149" priority="6288" operator="equal">
      <formula>"OPORTUNIDADE"</formula>
    </cfRule>
  </conditionalFormatting>
  <conditionalFormatting sqref="Z29:Z30">
    <cfRule type="cellIs" dxfId="3148" priority="6286" operator="equal">
      <formula>"NÃO"</formula>
    </cfRule>
    <cfRule type="cellIs" dxfId="3147" priority="6287" operator="equal">
      <formula>"SIM"</formula>
    </cfRule>
  </conditionalFormatting>
  <conditionalFormatting sqref="Z29:Z30">
    <cfRule type="cellIs" dxfId="3146" priority="6285" operator="equal">
      <formula>"OPORTUNIDADE"</formula>
    </cfRule>
  </conditionalFormatting>
  <conditionalFormatting sqref="Z29:Z30">
    <cfRule type="cellIs" dxfId="3145" priority="6283" operator="equal">
      <formula>"NÃO"</formula>
    </cfRule>
    <cfRule type="cellIs" dxfId="3144" priority="6284" operator="equal">
      <formula>"SIM"</formula>
    </cfRule>
  </conditionalFormatting>
  <conditionalFormatting sqref="Z29:Z30">
    <cfRule type="cellIs" dxfId="3143" priority="6282" operator="equal">
      <formula>"OPORTUNIDADE"</formula>
    </cfRule>
  </conditionalFormatting>
  <conditionalFormatting sqref="Z29:Z30">
    <cfRule type="cellIs" dxfId="3142" priority="6280" operator="equal">
      <formula>"NÃO"</formula>
    </cfRule>
    <cfRule type="cellIs" dxfId="3141" priority="6281" operator="equal">
      <formula>"SIM"</formula>
    </cfRule>
  </conditionalFormatting>
  <conditionalFormatting sqref="Z29:Z30">
    <cfRule type="cellIs" dxfId="3140" priority="6279" operator="equal">
      <formula>"OPORTUNIDADE"</formula>
    </cfRule>
  </conditionalFormatting>
  <conditionalFormatting sqref="Z29:Z30">
    <cfRule type="cellIs" dxfId="3139" priority="6277" operator="equal">
      <formula>"NÃO"</formula>
    </cfRule>
    <cfRule type="cellIs" dxfId="3138" priority="6278" operator="equal">
      <formula>"SIM"</formula>
    </cfRule>
  </conditionalFormatting>
  <conditionalFormatting sqref="Z29:Z30">
    <cfRule type="cellIs" dxfId="3137" priority="6276" operator="equal">
      <formula>"OPORTUNIDADE"</formula>
    </cfRule>
  </conditionalFormatting>
  <conditionalFormatting sqref="Z29:Z30">
    <cfRule type="cellIs" dxfId="3136" priority="6274" operator="equal">
      <formula>"NÃO"</formula>
    </cfRule>
    <cfRule type="cellIs" dxfId="3135" priority="6275" operator="equal">
      <formula>"SIM"</formula>
    </cfRule>
  </conditionalFormatting>
  <conditionalFormatting sqref="Z29:Z30">
    <cfRule type="cellIs" dxfId="3134" priority="6273" operator="equal">
      <formula>"OPORTUNIDADE"</formula>
    </cfRule>
  </conditionalFormatting>
  <conditionalFormatting sqref="Z29:Z30">
    <cfRule type="cellIs" dxfId="3133" priority="6271" operator="equal">
      <formula>"NÃO"</formula>
    </cfRule>
    <cfRule type="cellIs" dxfId="3132" priority="6272" operator="equal">
      <formula>"SIM"</formula>
    </cfRule>
  </conditionalFormatting>
  <conditionalFormatting sqref="Z29:Z30">
    <cfRule type="cellIs" dxfId="3131" priority="6270" operator="equal">
      <formula>"OPORTUNIDADE"</formula>
    </cfRule>
  </conditionalFormatting>
  <conditionalFormatting sqref="Z29:Z30">
    <cfRule type="cellIs" dxfId="3130" priority="6268" operator="equal">
      <formula>"NÃO"</formula>
    </cfRule>
    <cfRule type="cellIs" dxfId="3129" priority="6269" operator="equal">
      <formula>"SIM"</formula>
    </cfRule>
  </conditionalFormatting>
  <conditionalFormatting sqref="Z29:Z30">
    <cfRule type="cellIs" dxfId="3128" priority="6267" operator="equal">
      <formula>"OPORTUNIDADE"</formula>
    </cfRule>
  </conditionalFormatting>
  <conditionalFormatting sqref="Z29:Z30">
    <cfRule type="cellIs" dxfId="3127" priority="6265" operator="equal">
      <formula>"NÃO"</formula>
    </cfRule>
    <cfRule type="cellIs" dxfId="3126" priority="6266" operator="equal">
      <formula>"SIM"</formula>
    </cfRule>
  </conditionalFormatting>
  <conditionalFormatting sqref="Z29:Z30">
    <cfRule type="cellIs" dxfId="3125" priority="6264" operator="equal">
      <formula>"OPORTUNIDADE"</formula>
    </cfRule>
  </conditionalFormatting>
  <conditionalFormatting sqref="Z29:Z30">
    <cfRule type="cellIs" dxfId="3124" priority="6262" operator="equal">
      <formula>"NÃO"</formula>
    </cfRule>
    <cfRule type="cellIs" dxfId="3123" priority="6263" operator="equal">
      <formula>"SIM"</formula>
    </cfRule>
  </conditionalFormatting>
  <conditionalFormatting sqref="Z29:Z30">
    <cfRule type="cellIs" dxfId="3122" priority="6261" operator="equal">
      <formula>"OPORTUNIDADE"</formula>
    </cfRule>
  </conditionalFormatting>
  <conditionalFormatting sqref="Z29:Z30">
    <cfRule type="cellIs" dxfId="3121" priority="6259" operator="equal">
      <formula>"NÃO"</formula>
    </cfRule>
    <cfRule type="cellIs" dxfId="3120" priority="6260" operator="equal">
      <formula>"SIM"</formula>
    </cfRule>
  </conditionalFormatting>
  <conditionalFormatting sqref="Z10">
    <cfRule type="cellIs" dxfId="3119" priority="6255" operator="equal">
      <formula>"OPORTUNIDADE"</formula>
    </cfRule>
  </conditionalFormatting>
  <conditionalFormatting sqref="Z10">
    <cfRule type="cellIs" dxfId="3118" priority="6253" operator="equal">
      <formula>"NÃO"</formula>
    </cfRule>
    <cfRule type="cellIs" dxfId="3117" priority="6254" operator="equal">
      <formula>"SIM"</formula>
    </cfRule>
  </conditionalFormatting>
  <conditionalFormatting sqref="Z10">
    <cfRule type="cellIs" dxfId="3116" priority="6252" operator="equal">
      <formula>"OPORTUNIDADE"</formula>
    </cfRule>
  </conditionalFormatting>
  <conditionalFormatting sqref="Z10">
    <cfRule type="cellIs" dxfId="3115" priority="6250" operator="equal">
      <formula>"NÃO"</formula>
    </cfRule>
    <cfRule type="cellIs" dxfId="3114" priority="6251" operator="equal">
      <formula>"SIM"</formula>
    </cfRule>
  </conditionalFormatting>
  <conditionalFormatting sqref="Z10">
    <cfRule type="cellIs" dxfId="3113" priority="6249" operator="equal">
      <formula>"OPORTUNIDADE"</formula>
    </cfRule>
  </conditionalFormatting>
  <conditionalFormatting sqref="Z10">
    <cfRule type="cellIs" dxfId="3112" priority="6247" operator="equal">
      <formula>"NÃO"</formula>
    </cfRule>
    <cfRule type="cellIs" dxfId="3111" priority="6248" operator="equal">
      <formula>"SIM"</formula>
    </cfRule>
  </conditionalFormatting>
  <conditionalFormatting sqref="Z10">
    <cfRule type="cellIs" dxfId="3110" priority="6246" operator="equal">
      <formula>"OPORTUNIDADE"</formula>
    </cfRule>
  </conditionalFormatting>
  <conditionalFormatting sqref="Z10">
    <cfRule type="cellIs" dxfId="3109" priority="6244" operator="equal">
      <formula>"NÃO"</formula>
    </cfRule>
    <cfRule type="cellIs" dxfId="3108" priority="6245" operator="equal">
      <formula>"SIM"</formula>
    </cfRule>
  </conditionalFormatting>
  <conditionalFormatting sqref="Z10">
    <cfRule type="cellIs" dxfId="3107" priority="6138" operator="equal">
      <formula>"OPORTUNIDADE"</formula>
    </cfRule>
  </conditionalFormatting>
  <conditionalFormatting sqref="Z10">
    <cfRule type="cellIs" dxfId="3106" priority="6136" operator="equal">
      <formula>"NÃO"</formula>
    </cfRule>
    <cfRule type="cellIs" dxfId="3105" priority="6137" operator="equal">
      <formula>"SIM"</formula>
    </cfRule>
  </conditionalFormatting>
  <conditionalFormatting sqref="Z10">
    <cfRule type="cellIs" dxfId="3104" priority="5985" operator="equal">
      <formula>"OPORTUNIDADE"</formula>
    </cfRule>
  </conditionalFormatting>
  <conditionalFormatting sqref="Z10">
    <cfRule type="cellIs" dxfId="3103" priority="5983" operator="equal">
      <formula>"NÃO"</formula>
    </cfRule>
    <cfRule type="cellIs" dxfId="3102" priority="5984" operator="equal">
      <formula>"SIM"</formula>
    </cfRule>
  </conditionalFormatting>
  <conditionalFormatting sqref="Z10">
    <cfRule type="cellIs" dxfId="3101" priority="5922" operator="equal">
      <formula>"OPORTUNIDADE"</formula>
    </cfRule>
  </conditionalFormatting>
  <conditionalFormatting sqref="Z10">
    <cfRule type="cellIs" dxfId="3100" priority="5920" operator="equal">
      <formula>"NÃO"</formula>
    </cfRule>
    <cfRule type="cellIs" dxfId="3099" priority="5921" operator="equal">
      <formula>"SIM"</formula>
    </cfRule>
  </conditionalFormatting>
  <conditionalFormatting sqref="Z10">
    <cfRule type="cellIs" dxfId="3098" priority="5919" operator="equal">
      <formula>"OPORTUNIDADE"</formula>
    </cfRule>
  </conditionalFormatting>
  <conditionalFormatting sqref="Z10">
    <cfRule type="cellIs" dxfId="3097" priority="5917" operator="equal">
      <formula>"NÃO"</formula>
    </cfRule>
    <cfRule type="cellIs" dxfId="3096" priority="5918" operator="equal">
      <formula>"SIM"</formula>
    </cfRule>
  </conditionalFormatting>
  <conditionalFormatting sqref="Z10">
    <cfRule type="cellIs" dxfId="3095" priority="5910" operator="equal">
      <formula>"OPORTUNIDADE"</formula>
    </cfRule>
  </conditionalFormatting>
  <conditionalFormatting sqref="Z10">
    <cfRule type="cellIs" dxfId="3094" priority="5908" operator="equal">
      <formula>"NÃO"</formula>
    </cfRule>
    <cfRule type="cellIs" dxfId="3093" priority="5909" operator="equal">
      <formula>"SIM"</formula>
    </cfRule>
  </conditionalFormatting>
  <conditionalFormatting sqref="Z10">
    <cfRule type="cellIs" dxfId="3092" priority="5907" operator="equal">
      <formula>"OPORTUNIDADE"</formula>
    </cfRule>
  </conditionalFormatting>
  <conditionalFormatting sqref="Z10">
    <cfRule type="cellIs" dxfId="3091" priority="5905" operator="equal">
      <formula>"NÃO"</formula>
    </cfRule>
    <cfRule type="cellIs" dxfId="3090" priority="5906" operator="equal">
      <formula>"SIM"</formula>
    </cfRule>
  </conditionalFormatting>
  <conditionalFormatting sqref="Z10">
    <cfRule type="cellIs" dxfId="3089" priority="5904" operator="equal">
      <formula>"OPORTUNIDADE"</formula>
    </cfRule>
  </conditionalFormatting>
  <conditionalFormatting sqref="Z10">
    <cfRule type="cellIs" dxfId="3088" priority="5902" operator="equal">
      <formula>"NÃO"</formula>
    </cfRule>
    <cfRule type="cellIs" dxfId="3087" priority="5903" operator="equal">
      <formula>"SIM"</formula>
    </cfRule>
  </conditionalFormatting>
  <conditionalFormatting sqref="Z10">
    <cfRule type="cellIs" dxfId="3086" priority="5901" operator="equal">
      <formula>"OPORTUNIDADE"</formula>
    </cfRule>
  </conditionalFormatting>
  <conditionalFormatting sqref="Z10">
    <cfRule type="cellIs" dxfId="3085" priority="5899" operator="equal">
      <formula>"NÃO"</formula>
    </cfRule>
    <cfRule type="cellIs" dxfId="3084" priority="5900" operator="equal">
      <formula>"SIM"</formula>
    </cfRule>
  </conditionalFormatting>
  <conditionalFormatting sqref="Z10">
    <cfRule type="cellIs" dxfId="3083" priority="5763" operator="equal">
      <formula>"OPORTUNIDADE"</formula>
    </cfRule>
  </conditionalFormatting>
  <conditionalFormatting sqref="Z10">
    <cfRule type="cellIs" dxfId="3082" priority="5761" operator="equal">
      <formula>"NÃO"</formula>
    </cfRule>
    <cfRule type="cellIs" dxfId="3081" priority="5762" operator="equal">
      <formula>"SIM"</formula>
    </cfRule>
  </conditionalFormatting>
  <conditionalFormatting sqref="Z10">
    <cfRule type="cellIs" dxfId="3080" priority="5610" operator="equal">
      <formula>"OPORTUNIDADE"</formula>
    </cfRule>
  </conditionalFormatting>
  <conditionalFormatting sqref="Z10">
    <cfRule type="cellIs" dxfId="3079" priority="5608" operator="equal">
      <formula>"NÃO"</formula>
    </cfRule>
    <cfRule type="cellIs" dxfId="3078" priority="5609" operator="equal">
      <formula>"SIM"</formula>
    </cfRule>
  </conditionalFormatting>
  <conditionalFormatting sqref="Z10">
    <cfRule type="cellIs" dxfId="3077" priority="5547" operator="equal">
      <formula>"OPORTUNIDADE"</formula>
    </cfRule>
  </conditionalFormatting>
  <conditionalFormatting sqref="Z10">
    <cfRule type="cellIs" dxfId="3076" priority="5545" operator="equal">
      <formula>"NÃO"</formula>
    </cfRule>
    <cfRule type="cellIs" dxfId="3075" priority="5546" operator="equal">
      <formula>"SIM"</formula>
    </cfRule>
  </conditionalFormatting>
  <conditionalFormatting sqref="Z10">
    <cfRule type="cellIs" dxfId="3074" priority="5544" operator="equal">
      <formula>"OPORTUNIDADE"</formula>
    </cfRule>
  </conditionalFormatting>
  <conditionalFormatting sqref="Z10">
    <cfRule type="cellIs" dxfId="3073" priority="5542" operator="equal">
      <formula>"NÃO"</formula>
    </cfRule>
    <cfRule type="cellIs" dxfId="3072" priority="5543" operator="equal">
      <formula>"SIM"</formula>
    </cfRule>
  </conditionalFormatting>
  <conditionalFormatting sqref="Z10">
    <cfRule type="cellIs" dxfId="3071" priority="5535" operator="equal">
      <formula>"OPORTUNIDADE"</formula>
    </cfRule>
  </conditionalFormatting>
  <conditionalFormatting sqref="Z10">
    <cfRule type="cellIs" dxfId="3070" priority="5533" operator="equal">
      <formula>"NÃO"</formula>
    </cfRule>
    <cfRule type="cellIs" dxfId="3069" priority="5534" operator="equal">
      <formula>"SIM"</formula>
    </cfRule>
  </conditionalFormatting>
  <conditionalFormatting sqref="Z10">
    <cfRule type="cellIs" dxfId="3068" priority="5532" operator="equal">
      <formula>"OPORTUNIDADE"</formula>
    </cfRule>
  </conditionalFormatting>
  <conditionalFormatting sqref="Z10">
    <cfRule type="cellIs" dxfId="3067" priority="5530" operator="equal">
      <formula>"NÃO"</formula>
    </cfRule>
    <cfRule type="cellIs" dxfId="3066" priority="5531" operator="equal">
      <formula>"SIM"</formula>
    </cfRule>
  </conditionalFormatting>
  <conditionalFormatting sqref="Z10">
    <cfRule type="cellIs" dxfId="3065" priority="5529" operator="equal">
      <formula>"OPORTUNIDADE"</formula>
    </cfRule>
  </conditionalFormatting>
  <conditionalFormatting sqref="Z10">
    <cfRule type="cellIs" dxfId="3064" priority="5527" operator="equal">
      <formula>"NÃO"</formula>
    </cfRule>
    <cfRule type="cellIs" dxfId="3063" priority="5528" operator="equal">
      <formula>"SIM"</formula>
    </cfRule>
  </conditionalFormatting>
  <conditionalFormatting sqref="Z10">
    <cfRule type="cellIs" dxfId="3062" priority="5526" operator="equal">
      <formula>"OPORTUNIDADE"</formula>
    </cfRule>
  </conditionalFormatting>
  <conditionalFormatting sqref="Z10">
    <cfRule type="cellIs" dxfId="3061" priority="5524" operator="equal">
      <formula>"NÃO"</formula>
    </cfRule>
    <cfRule type="cellIs" dxfId="3060" priority="5525" operator="equal">
      <formula>"SIM"</formula>
    </cfRule>
  </conditionalFormatting>
  <conditionalFormatting sqref="Z28:Z29">
    <cfRule type="cellIs" dxfId="3059" priority="5487" operator="equal">
      <formula>"OPORTUNIDADE"</formula>
    </cfRule>
  </conditionalFormatting>
  <conditionalFormatting sqref="Z28:Z29">
    <cfRule type="cellIs" dxfId="3058" priority="5485" operator="equal">
      <formula>"NÃO"</formula>
    </cfRule>
    <cfRule type="cellIs" dxfId="3057" priority="5486" operator="equal">
      <formula>"SIM"</formula>
    </cfRule>
  </conditionalFormatting>
  <conditionalFormatting sqref="Z28:Z29">
    <cfRule type="cellIs" dxfId="3056" priority="5484" operator="equal">
      <formula>"OPORTUNIDADE"</formula>
    </cfRule>
  </conditionalFormatting>
  <conditionalFormatting sqref="Z28:Z29">
    <cfRule type="cellIs" dxfId="3055" priority="5482" operator="equal">
      <formula>"NÃO"</formula>
    </cfRule>
    <cfRule type="cellIs" dxfId="3054" priority="5483" operator="equal">
      <formula>"SIM"</formula>
    </cfRule>
  </conditionalFormatting>
  <conditionalFormatting sqref="Z33:Z34">
    <cfRule type="cellIs" dxfId="3053" priority="5475" operator="equal">
      <formula>"OPORTUNIDADE"</formula>
    </cfRule>
  </conditionalFormatting>
  <conditionalFormatting sqref="Z33:Z34">
    <cfRule type="cellIs" dxfId="3052" priority="5473" operator="equal">
      <formula>"NÃO"</formula>
    </cfRule>
    <cfRule type="cellIs" dxfId="3051" priority="5474" operator="equal">
      <formula>"SIM"</formula>
    </cfRule>
  </conditionalFormatting>
  <conditionalFormatting sqref="Z15">
    <cfRule type="cellIs" dxfId="3050" priority="5472" operator="equal">
      <formula>"OPORTUNIDADE"</formula>
    </cfRule>
  </conditionalFormatting>
  <conditionalFormatting sqref="Z15">
    <cfRule type="cellIs" dxfId="3049" priority="5470" operator="equal">
      <formula>"NÃO"</formula>
    </cfRule>
    <cfRule type="cellIs" dxfId="3048" priority="5471" operator="equal">
      <formula>"SIM"</formula>
    </cfRule>
  </conditionalFormatting>
  <conditionalFormatting sqref="Z15">
    <cfRule type="cellIs" dxfId="3047" priority="5469" operator="equal">
      <formula>"OPORTUNIDADE"</formula>
    </cfRule>
  </conditionalFormatting>
  <conditionalFormatting sqref="Z15">
    <cfRule type="cellIs" dxfId="3046" priority="5467" operator="equal">
      <formula>"NÃO"</formula>
    </cfRule>
    <cfRule type="cellIs" dxfId="3045" priority="5468" operator="equal">
      <formula>"SIM"</formula>
    </cfRule>
  </conditionalFormatting>
  <conditionalFormatting sqref="Z15">
    <cfRule type="cellIs" dxfId="3044" priority="5466" operator="equal">
      <formula>"OPORTUNIDADE"</formula>
    </cfRule>
  </conditionalFormatting>
  <conditionalFormatting sqref="Z15">
    <cfRule type="cellIs" dxfId="3043" priority="5464" operator="equal">
      <formula>"NÃO"</formula>
    </cfRule>
    <cfRule type="cellIs" dxfId="3042" priority="5465" operator="equal">
      <formula>"SIM"</formula>
    </cfRule>
  </conditionalFormatting>
  <conditionalFormatting sqref="Z24:Z25">
    <cfRule type="cellIs" dxfId="3041" priority="5463" operator="equal">
      <formula>"OPORTUNIDADE"</formula>
    </cfRule>
  </conditionalFormatting>
  <conditionalFormatting sqref="Z24:Z25">
    <cfRule type="cellIs" dxfId="3040" priority="5461" operator="equal">
      <formula>"NÃO"</formula>
    </cfRule>
    <cfRule type="cellIs" dxfId="3039" priority="5462" operator="equal">
      <formula>"SIM"</formula>
    </cfRule>
  </conditionalFormatting>
  <conditionalFormatting sqref="Z24:Z25">
    <cfRule type="cellIs" dxfId="3038" priority="5460" operator="equal">
      <formula>"OPORTUNIDADE"</formula>
    </cfRule>
  </conditionalFormatting>
  <conditionalFormatting sqref="Z24:Z25">
    <cfRule type="cellIs" dxfId="3037" priority="5458" operator="equal">
      <formula>"NÃO"</formula>
    </cfRule>
    <cfRule type="cellIs" dxfId="3036" priority="5459" operator="equal">
      <formula>"SIM"</formula>
    </cfRule>
  </conditionalFormatting>
  <conditionalFormatting sqref="Z24:Z25">
    <cfRule type="cellIs" dxfId="3035" priority="5457" operator="equal">
      <formula>"OPORTUNIDADE"</formula>
    </cfRule>
  </conditionalFormatting>
  <conditionalFormatting sqref="Z24:Z25">
    <cfRule type="cellIs" dxfId="3034" priority="5455" operator="equal">
      <formula>"NÃO"</formula>
    </cfRule>
    <cfRule type="cellIs" dxfId="3033" priority="5456" operator="equal">
      <formula>"SIM"</formula>
    </cfRule>
  </conditionalFormatting>
  <conditionalFormatting sqref="Y24:Y25">
    <cfRule type="cellIs" dxfId="3032" priority="5454" operator="equal">
      <formula>"OPORTUNIDADE"</formula>
    </cfRule>
  </conditionalFormatting>
  <conditionalFormatting sqref="Y24:Y25">
    <cfRule type="cellIs" dxfId="3031" priority="5452" operator="equal">
      <formula>"NÃO"</formula>
    </cfRule>
    <cfRule type="cellIs" dxfId="3030" priority="5453" operator="equal">
      <formula>"SIM"</formula>
    </cfRule>
  </conditionalFormatting>
  <conditionalFormatting sqref="Y15">
    <cfRule type="cellIs" dxfId="3029" priority="5451" operator="equal">
      <formula>"OPORTUNIDADE"</formula>
    </cfRule>
  </conditionalFormatting>
  <conditionalFormatting sqref="Y15">
    <cfRule type="cellIs" dxfId="3028" priority="5449" operator="equal">
      <formula>"NÃO"</formula>
    </cfRule>
    <cfRule type="cellIs" dxfId="3027" priority="5450" operator="equal">
      <formula>"SIM"</formula>
    </cfRule>
  </conditionalFormatting>
  <conditionalFormatting sqref="Z34:Z35">
    <cfRule type="cellIs" dxfId="3026" priority="5448" operator="equal">
      <formula>"OPORTUNIDADE"</formula>
    </cfRule>
  </conditionalFormatting>
  <conditionalFormatting sqref="Z34:Z35">
    <cfRule type="cellIs" dxfId="3025" priority="5446" operator="equal">
      <formula>"NÃO"</formula>
    </cfRule>
    <cfRule type="cellIs" dxfId="3024" priority="5447" operator="equal">
      <formula>"SIM"</formula>
    </cfRule>
  </conditionalFormatting>
  <conditionalFormatting sqref="Z34:Z35">
    <cfRule type="cellIs" dxfId="3023" priority="5445" operator="equal">
      <formula>"OPORTUNIDADE"</formula>
    </cfRule>
  </conditionalFormatting>
  <conditionalFormatting sqref="Z34:Z35">
    <cfRule type="cellIs" dxfId="3022" priority="5443" operator="equal">
      <formula>"NÃO"</formula>
    </cfRule>
    <cfRule type="cellIs" dxfId="3021" priority="5444" operator="equal">
      <formula>"SIM"</formula>
    </cfRule>
  </conditionalFormatting>
  <conditionalFormatting sqref="Z34:Z35">
    <cfRule type="cellIs" dxfId="3020" priority="5442" operator="equal">
      <formula>"OPORTUNIDADE"</formula>
    </cfRule>
  </conditionalFormatting>
  <conditionalFormatting sqref="Z34:Z35">
    <cfRule type="cellIs" dxfId="3019" priority="5440" operator="equal">
      <formula>"NÃO"</formula>
    </cfRule>
    <cfRule type="cellIs" dxfId="3018" priority="5441" operator="equal">
      <formula>"SIM"</formula>
    </cfRule>
  </conditionalFormatting>
  <conditionalFormatting sqref="Y9:Z9 Z10:Z11">
    <cfRule type="cellIs" dxfId="3017" priority="4722" operator="equal">
      <formula>"OPORTUNIDADE"</formula>
    </cfRule>
  </conditionalFormatting>
  <conditionalFormatting sqref="Y9:Z9 Z10:Z11">
    <cfRule type="cellIs" dxfId="3016" priority="4720" operator="equal">
      <formula>"NÃO"</formula>
    </cfRule>
    <cfRule type="cellIs" dxfId="3015" priority="4721" operator="equal">
      <formula>"SIM"</formula>
    </cfRule>
  </conditionalFormatting>
  <conditionalFormatting sqref="Z8">
    <cfRule type="cellIs" dxfId="3014" priority="4719" operator="equal">
      <formula>"OPORTUNIDADE"</formula>
    </cfRule>
  </conditionalFormatting>
  <conditionalFormatting sqref="Z8">
    <cfRule type="cellIs" dxfId="3013" priority="4717" operator="equal">
      <formula>"NÃO"</formula>
    </cfRule>
    <cfRule type="cellIs" dxfId="3012" priority="4718" operator="equal">
      <formula>"SIM"</formula>
    </cfRule>
  </conditionalFormatting>
  <conditionalFormatting sqref="Z8">
    <cfRule type="cellIs" dxfId="3011" priority="4716" operator="equal">
      <formula>"OPORTUNIDADE"</formula>
    </cfRule>
  </conditionalFormatting>
  <conditionalFormatting sqref="Z8">
    <cfRule type="cellIs" dxfId="3010" priority="4714" operator="equal">
      <formula>"NÃO"</formula>
    </cfRule>
    <cfRule type="cellIs" dxfId="3009" priority="4715" operator="equal">
      <formula>"SIM"</formula>
    </cfRule>
  </conditionalFormatting>
  <conditionalFormatting sqref="Z8">
    <cfRule type="cellIs" dxfId="3008" priority="4713" operator="equal">
      <formula>"OPORTUNIDADE"</formula>
    </cfRule>
  </conditionalFormatting>
  <conditionalFormatting sqref="Z8">
    <cfRule type="cellIs" dxfId="3007" priority="4711" operator="equal">
      <formula>"NÃO"</formula>
    </cfRule>
    <cfRule type="cellIs" dxfId="3006" priority="4712" operator="equal">
      <formula>"SIM"</formula>
    </cfRule>
  </conditionalFormatting>
  <conditionalFormatting sqref="Z8">
    <cfRule type="cellIs" dxfId="3005" priority="4710" operator="equal">
      <formula>"OPORTUNIDADE"</formula>
    </cfRule>
  </conditionalFormatting>
  <conditionalFormatting sqref="Z8">
    <cfRule type="cellIs" dxfId="3004" priority="4708" operator="equal">
      <formula>"NÃO"</formula>
    </cfRule>
    <cfRule type="cellIs" dxfId="3003" priority="4709" operator="equal">
      <formula>"SIM"</formula>
    </cfRule>
  </conditionalFormatting>
  <conditionalFormatting sqref="Z8">
    <cfRule type="cellIs" dxfId="3002" priority="4707" operator="equal">
      <formula>"OPORTUNIDADE"</formula>
    </cfRule>
  </conditionalFormatting>
  <conditionalFormatting sqref="Z8">
    <cfRule type="cellIs" dxfId="3001" priority="4705" operator="equal">
      <formula>"NÃO"</formula>
    </cfRule>
    <cfRule type="cellIs" dxfId="3000" priority="4706" operator="equal">
      <formula>"SIM"</formula>
    </cfRule>
  </conditionalFormatting>
  <conditionalFormatting sqref="Z8">
    <cfRule type="cellIs" dxfId="2999" priority="4704" operator="equal">
      <formula>"OPORTUNIDADE"</formula>
    </cfRule>
  </conditionalFormatting>
  <conditionalFormatting sqref="Z8">
    <cfRule type="cellIs" dxfId="2998" priority="4702" operator="equal">
      <formula>"NÃO"</formula>
    </cfRule>
    <cfRule type="cellIs" dxfId="2997" priority="4703" operator="equal">
      <formula>"SIM"</formula>
    </cfRule>
  </conditionalFormatting>
  <conditionalFormatting sqref="Z8">
    <cfRule type="cellIs" dxfId="2996" priority="4701" operator="equal">
      <formula>"OPORTUNIDADE"</formula>
    </cfRule>
  </conditionalFormatting>
  <conditionalFormatting sqref="Z8">
    <cfRule type="cellIs" dxfId="2995" priority="4699" operator="equal">
      <formula>"NÃO"</formula>
    </cfRule>
    <cfRule type="cellIs" dxfId="2994" priority="4700" operator="equal">
      <formula>"SIM"</formula>
    </cfRule>
  </conditionalFormatting>
  <conditionalFormatting sqref="Z8">
    <cfRule type="cellIs" dxfId="2993" priority="4698" operator="equal">
      <formula>"OPORTUNIDADE"</formula>
    </cfRule>
  </conditionalFormatting>
  <conditionalFormatting sqref="Z8">
    <cfRule type="cellIs" dxfId="2992" priority="4696" operator="equal">
      <formula>"NÃO"</formula>
    </cfRule>
    <cfRule type="cellIs" dxfId="2991" priority="4697" operator="equal">
      <formula>"SIM"</formula>
    </cfRule>
  </conditionalFormatting>
  <conditionalFormatting sqref="Z8">
    <cfRule type="cellIs" dxfId="2990" priority="4695" operator="equal">
      <formula>"OPORTUNIDADE"</formula>
    </cfRule>
  </conditionalFormatting>
  <conditionalFormatting sqref="Z8">
    <cfRule type="cellIs" dxfId="2989" priority="4693" operator="equal">
      <formula>"NÃO"</formula>
    </cfRule>
    <cfRule type="cellIs" dxfId="2988" priority="4694" operator="equal">
      <formula>"SIM"</formula>
    </cfRule>
  </conditionalFormatting>
  <conditionalFormatting sqref="Z8">
    <cfRule type="cellIs" dxfId="2987" priority="4692" operator="equal">
      <formula>"OPORTUNIDADE"</formula>
    </cfRule>
  </conditionalFormatting>
  <conditionalFormatting sqref="Z8">
    <cfRule type="cellIs" dxfId="2986" priority="4690" operator="equal">
      <formula>"NÃO"</formula>
    </cfRule>
    <cfRule type="cellIs" dxfId="2985" priority="4691" operator="equal">
      <formula>"SIM"</formula>
    </cfRule>
  </conditionalFormatting>
  <conditionalFormatting sqref="Z8">
    <cfRule type="cellIs" dxfId="2984" priority="4689" operator="equal">
      <formula>"OPORTUNIDADE"</formula>
    </cfRule>
  </conditionalFormatting>
  <conditionalFormatting sqref="Z8">
    <cfRule type="cellIs" dxfId="2983" priority="4687" operator="equal">
      <formula>"NÃO"</formula>
    </cfRule>
    <cfRule type="cellIs" dxfId="2982" priority="4688" operator="equal">
      <formula>"SIM"</formula>
    </cfRule>
  </conditionalFormatting>
  <conditionalFormatting sqref="Z8">
    <cfRule type="cellIs" dxfId="2981" priority="4686" operator="equal">
      <formula>"OPORTUNIDADE"</formula>
    </cfRule>
  </conditionalFormatting>
  <conditionalFormatting sqref="Z8">
    <cfRule type="cellIs" dxfId="2980" priority="4684" operator="equal">
      <formula>"NÃO"</formula>
    </cfRule>
    <cfRule type="cellIs" dxfId="2979" priority="4685" operator="equal">
      <formula>"SIM"</formula>
    </cfRule>
  </conditionalFormatting>
  <conditionalFormatting sqref="Y8">
    <cfRule type="cellIs" dxfId="2978" priority="4683" operator="equal">
      <formula>"OPORTUNIDADE"</formula>
    </cfRule>
  </conditionalFormatting>
  <conditionalFormatting sqref="Y8">
    <cfRule type="cellIs" dxfId="2977" priority="4681" operator="equal">
      <formula>"NÃO"</formula>
    </cfRule>
    <cfRule type="cellIs" dxfId="2976" priority="4682" operator="equal">
      <formula>"SIM"</formula>
    </cfRule>
  </conditionalFormatting>
  <conditionalFormatting sqref="Z7">
    <cfRule type="cellIs" dxfId="2975" priority="4680" operator="equal">
      <formula>"OPORTUNIDADE"</formula>
    </cfRule>
  </conditionalFormatting>
  <conditionalFormatting sqref="Z7">
    <cfRule type="cellIs" dxfId="2974" priority="4678" operator="equal">
      <formula>"NÃO"</formula>
    </cfRule>
    <cfRule type="cellIs" dxfId="2973" priority="4679" operator="equal">
      <formula>"SIM"</formula>
    </cfRule>
  </conditionalFormatting>
  <conditionalFormatting sqref="Z7">
    <cfRule type="cellIs" dxfId="2972" priority="4677" operator="equal">
      <formula>"OPORTUNIDADE"</formula>
    </cfRule>
  </conditionalFormatting>
  <conditionalFormatting sqref="Z7">
    <cfRule type="cellIs" dxfId="2971" priority="4675" operator="equal">
      <formula>"NÃO"</formula>
    </cfRule>
    <cfRule type="cellIs" dxfId="2970" priority="4676" operator="equal">
      <formula>"SIM"</formula>
    </cfRule>
  </conditionalFormatting>
  <conditionalFormatting sqref="Z7">
    <cfRule type="cellIs" dxfId="2969" priority="4674" operator="equal">
      <formula>"OPORTUNIDADE"</formula>
    </cfRule>
  </conditionalFormatting>
  <conditionalFormatting sqref="Z7">
    <cfRule type="cellIs" dxfId="2968" priority="4672" operator="equal">
      <formula>"NÃO"</formula>
    </cfRule>
    <cfRule type="cellIs" dxfId="2967" priority="4673" operator="equal">
      <formula>"SIM"</formula>
    </cfRule>
  </conditionalFormatting>
  <conditionalFormatting sqref="Z7">
    <cfRule type="cellIs" dxfId="2966" priority="4671" operator="equal">
      <formula>"OPORTUNIDADE"</formula>
    </cfRule>
  </conditionalFormatting>
  <conditionalFormatting sqref="Z7">
    <cfRule type="cellIs" dxfId="2965" priority="4669" operator="equal">
      <formula>"NÃO"</formula>
    </cfRule>
    <cfRule type="cellIs" dxfId="2964" priority="4670" operator="equal">
      <formula>"SIM"</formula>
    </cfRule>
  </conditionalFormatting>
  <conditionalFormatting sqref="Z7">
    <cfRule type="cellIs" dxfId="2963" priority="4668" operator="equal">
      <formula>"OPORTUNIDADE"</formula>
    </cfRule>
  </conditionalFormatting>
  <conditionalFormatting sqref="Z7">
    <cfRule type="cellIs" dxfId="2962" priority="4666" operator="equal">
      <formula>"NÃO"</formula>
    </cfRule>
    <cfRule type="cellIs" dxfId="2961" priority="4667" operator="equal">
      <formula>"SIM"</formula>
    </cfRule>
  </conditionalFormatting>
  <conditionalFormatting sqref="Z7">
    <cfRule type="cellIs" dxfId="2960" priority="4665" operator="equal">
      <formula>"OPORTUNIDADE"</formula>
    </cfRule>
  </conditionalFormatting>
  <conditionalFormatting sqref="Z7">
    <cfRule type="cellIs" dxfId="2959" priority="4663" operator="equal">
      <formula>"NÃO"</formula>
    </cfRule>
    <cfRule type="cellIs" dxfId="2958" priority="4664" operator="equal">
      <formula>"SIM"</formula>
    </cfRule>
  </conditionalFormatting>
  <conditionalFormatting sqref="Z7">
    <cfRule type="cellIs" dxfId="2957" priority="4662" operator="equal">
      <formula>"OPORTUNIDADE"</formula>
    </cfRule>
  </conditionalFormatting>
  <conditionalFormatting sqref="Z7">
    <cfRule type="cellIs" dxfId="2956" priority="4660" operator="equal">
      <formula>"NÃO"</formula>
    </cfRule>
    <cfRule type="cellIs" dxfId="2955" priority="4661" operator="equal">
      <formula>"SIM"</formula>
    </cfRule>
  </conditionalFormatting>
  <conditionalFormatting sqref="Z7">
    <cfRule type="cellIs" dxfId="2954" priority="4659" operator="equal">
      <formula>"OPORTUNIDADE"</formula>
    </cfRule>
  </conditionalFormatting>
  <conditionalFormatting sqref="Z7">
    <cfRule type="cellIs" dxfId="2953" priority="4657" operator="equal">
      <formula>"NÃO"</formula>
    </cfRule>
    <cfRule type="cellIs" dxfId="2952" priority="4658" operator="equal">
      <formula>"SIM"</formula>
    </cfRule>
  </conditionalFormatting>
  <conditionalFormatting sqref="Z7">
    <cfRule type="cellIs" dxfId="2951" priority="4656" operator="equal">
      <formula>"OPORTUNIDADE"</formula>
    </cfRule>
  </conditionalFormatting>
  <conditionalFormatting sqref="Z7">
    <cfRule type="cellIs" dxfId="2950" priority="4654" operator="equal">
      <formula>"NÃO"</formula>
    </cfRule>
    <cfRule type="cellIs" dxfId="2949" priority="4655" operator="equal">
      <formula>"SIM"</formula>
    </cfRule>
  </conditionalFormatting>
  <conditionalFormatting sqref="Z7">
    <cfRule type="cellIs" dxfId="2948" priority="4653" operator="equal">
      <formula>"OPORTUNIDADE"</formula>
    </cfRule>
  </conditionalFormatting>
  <conditionalFormatting sqref="Z7">
    <cfRule type="cellIs" dxfId="2947" priority="4651" operator="equal">
      <formula>"NÃO"</formula>
    </cfRule>
    <cfRule type="cellIs" dxfId="2946" priority="4652" operator="equal">
      <formula>"SIM"</formula>
    </cfRule>
  </conditionalFormatting>
  <conditionalFormatting sqref="Z7">
    <cfRule type="cellIs" dxfId="2945" priority="4650" operator="equal">
      <formula>"OPORTUNIDADE"</formula>
    </cfRule>
  </conditionalFormatting>
  <conditionalFormatting sqref="Z7">
    <cfRule type="cellIs" dxfId="2944" priority="4648" operator="equal">
      <formula>"NÃO"</formula>
    </cfRule>
    <cfRule type="cellIs" dxfId="2943" priority="4649" operator="equal">
      <formula>"SIM"</formula>
    </cfRule>
  </conditionalFormatting>
  <conditionalFormatting sqref="Z7">
    <cfRule type="cellIs" dxfId="2942" priority="4647" operator="equal">
      <formula>"OPORTUNIDADE"</formula>
    </cfRule>
  </conditionalFormatting>
  <conditionalFormatting sqref="Z7">
    <cfRule type="cellIs" dxfId="2941" priority="4645" operator="equal">
      <formula>"NÃO"</formula>
    </cfRule>
    <cfRule type="cellIs" dxfId="2940" priority="4646" operator="equal">
      <formula>"SIM"</formula>
    </cfRule>
  </conditionalFormatting>
  <conditionalFormatting sqref="Z7">
    <cfRule type="cellIs" dxfId="2939" priority="4644" operator="equal">
      <formula>"OPORTUNIDADE"</formula>
    </cfRule>
  </conditionalFormatting>
  <conditionalFormatting sqref="Z7">
    <cfRule type="cellIs" dxfId="2938" priority="4642" operator="equal">
      <formula>"NÃO"</formula>
    </cfRule>
    <cfRule type="cellIs" dxfId="2937" priority="4643" operator="equal">
      <formula>"SIM"</formula>
    </cfRule>
  </conditionalFormatting>
  <conditionalFormatting sqref="Z7">
    <cfRule type="cellIs" dxfId="2936" priority="4641" operator="equal">
      <formula>"OPORTUNIDADE"</formula>
    </cfRule>
  </conditionalFormatting>
  <conditionalFormatting sqref="Z7">
    <cfRule type="cellIs" dxfId="2935" priority="4639" operator="equal">
      <formula>"NÃO"</formula>
    </cfRule>
    <cfRule type="cellIs" dxfId="2934" priority="4640" operator="equal">
      <formula>"SIM"</formula>
    </cfRule>
  </conditionalFormatting>
  <conditionalFormatting sqref="Z7">
    <cfRule type="cellIs" dxfId="2933" priority="4638" operator="equal">
      <formula>"OPORTUNIDADE"</formula>
    </cfRule>
  </conditionalFormatting>
  <conditionalFormatting sqref="Z7">
    <cfRule type="cellIs" dxfId="2932" priority="4636" operator="equal">
      <formula>"NÃO"</formula>
    </cfRule>
    <cfRule type="cellIs" dxfId="2931" priority="4637" operator="equal">
      <formula>"SIM"</formula>
    </cfRule>
  </conditionalFormatting>
  <conditionalFormatting sqref="Z7">
    <cfRule type="cellIs" dxfId="2930" priority="4635" operator="equal">
      <formula>"OPORTUNIDADE"</formula>
    </cfRule>
  </conditionalFormatting>
  <conditionalFormatting sqref="Z7">
    <cfRule type="cellIs" dxfId="2929" priority="4633" operator="equal">
      <formula>"NÃO"</formula>
    </cfRule>
    <cfRule type="cellIs" dxfId="2928" priority="4634" operator="equal">
      <formula>"SIM"</formula>
    </cfRule>
  </conditionalFormatting>
  <conditionalFormatting sqref="Z7">
    <cfRule type="cellIs" dxfId="2927" priority="4632" operator="equal">
      <formula>"OPORTUNIDADE"</formula>
    </cfRule>
  </conditionalFormatting>
  <conditionalFormatting sqref="Z7">
    <cfRule type="cellIs" dxfId="2926" priority="4630" operator="equal">
      <formula>"NÃO"</formula>
    </cfRule>
    <cfRule type="cellIs" dxfId="2925" priority="4631" operator="equal">
      <formula>"SIM"</formula>
    </cfRule>
  </conditionalFormatting>
  <conditionalFormatting sqref="Z7">
    <cfRule type="cellIs" dxfId="2924" priority="4629" operator="equal">
      <formula>"OPORTUNIDADE"</formula>
    </cfRule>
  </conditionalFormatting>
  <conditionalFormatting sqref="Z7">
    <cfRule type="cellIs" dxfId="2923" priority="4627" operator="equal">
      <formula>"NÃO"</formula>
    </cfRule>
    <cfRule type="cellIs" dxfId="2922" priority="4628" operator="equal">
      <formula>"SIM"</formula>
    </cfRule>
  </conditionalFormatting>
  <conditionalFormatting sqref="Z7">
    <cfRule type="cellIs" dxfId="2921" priority="4626" operator="equal">
      <formula>"OPORTUNIDADE"</formula>
    </cfRule>
  </conditionalFormatting>
  <conditionalFormatting sqref="Z7">
    <cfRule type="cellIs" dxfId="2920" priority="4624" operator="equal">
      <formula>"NÃO"</formula>
    </cfRule>
    <cfRule type="cellIs" dxfId="2919" priority="4625" operator="equal">
      <formula>"SIM"</formula>
    </cfRule>
  </conditionalFormatting>
  <conditionalFormatting sqref="Z7">
    <cfRule type="cellIs" dxfId="2918" priority="4623" operator="equal">
      <formula>"OPORTUNIDADE"</formula>
    </cfRule>
  </conditionalFormatting>
  <conditionalFormatting sqref="Z7">
    <cfRule type="cellIs" dxfId="2917" priority="4621" operator="equal">
      <formula>"NÃO"</formula>
    </cfRule>
    <cfRule type="cellIs" dxfId="2916" priority="4622" operator="equal">
      <formula>"SIM"</formula>
    </cfRule>
  </conditionalFormatting>
  <conditionalFormatting sqref="Y7:Y8 Y10:Y13">
    <cfRule type="cellIs" dxfId="2915" priority="4620" operator="equal">
      <formula>"OPORTUNIDADE"</formula>
    </cfRule>
  </conditionalFormatting>
  <conditionalFormatting sqref="Y7:Y8 Y10:Y13">
    <cfRule type="cellIs" dxfId="2914" priority="4618" operator="equal">
      <formula>"NÃO"</formula>
    </cfRule>
    <cfRule type="cellIs" dxfId="2913" priority="4619" operator="equal">
      <formula>"SIM"</formula>
    </cfRule>
  </conditionalFormatting>
  <conditionalFormatting sqref="Z12">
    <cfRule type="cellIs" dxfId="2912" priority="4617" operator="equal">
      <formula>"OPORTUNIDADE"</formula>
    </cfRule>
  </conditionalFormatting>
  <conditionalFormatting sqref="Z12">
    <cfRule type="cellIs" dxfId="2911" priority="4615" operator="equal">
      <formula>"NÃO"</formula>
    </cfRule>
    <cfRule type="cellIs" dxfId="2910" priority="4616" operator="equal">
      <formula>"SIM"</formula>
    </cfRule>
  </conditionalFormatting>
  <conditionalFormatting sqref="Z12">
    <cfRule type="cellIs" dxfId="2909" priority="4614" operator="equal">
      <formula>"OPORTUNIDADE"</formula>
    </cfRule>
  </conditionalFormatting>
  <conditionalFormatting sqref="Z12">
    <cfRule type="cellIs" dxfId="2908" priority="4612" operator="equal">
      <formula>"NÃO"</formula>
    </cfRule>
    <cfRule type="cellIs" dxfId="2907" priority="4613" operator="equal">
      <formula>"SIM"</formula>
    </cfRule>
  </conditionalFormatting>
  <conditionalFormatting sqref="Z12">
    <cfRule type="cellIs" dxfId="2906" priority="4611" operator="equal">
      <formula>"OPORTUNIDADE"</formula>
    </cfRule>
  </conditionalFormatting>
  <conditionalFormatting sqref="Z12">
    <cfRule type="cellIs" dxfId="2905" priority="4609" operator="equal">
      <formula>"NÃO"</formula>
    </cfRule>
    <cfRule type="cellIs" dxfId="2904" priority="4610" operator="equal">
      <formula>"SIM"</formula>
    </cfRule>
  </conditionalFormatting>
  <conditionalFormatting sqref="Z13">
    <cfRule type="cellIs" dxfId="2903" priority="4605" operator="equal">
      <formula>"OPORTUNIDADE"</formula>
    </cfRule>
  </conditionalFormatting>
  <conditionalFormatting sqref="Z13">
    <cfRule type="cellIs" dxfId="2902" priority="4603" operator="equal">
      <formula>"NÃO"</formula>
    </cfRule>
    <cfRule type="cellIs" dxfId="2901" priority="4604" operator="equal">
      <formula>"SIM"</formula>
    </cfRule>
  </conditionalFormatting>
  <conditionalFormatting sqref="Y17:Z17">
    <cfRule type="cellIs" dxfId="2900" priority="4602" operator="equal">
      <formula>"OPORTUNIDADE"</formula>
    </cfRule>
  </conditionalFormatting>
  <conditionalFormatting sqref="Y17:Z17">
    <cfRule type="cellIs" dxfId="2899" priority="4600" operator="equal">
      <formula>"NÃO"</formula>
    </cfRule>
    <cfRule type="cellIs" dxfId="2898" priority="4601" operator="equal">
      <formula>"SIM"</formula>
    </cfRule>
  </conditionalFormatting>
  <conditionalFormatting sqref="Y18:Z18">
    <cfRule type="cellIs" dxfId="2897" priority="4599" operator="equal">
      <formula>"OPORTUNIDADE"</formula>
    </cfRule>
  </conditionalFormatting>
  <conditionalFormatting sqref="Y18:Z18">
    <cfRule type="cellIs" dxfId="2896" priority="4597" operator="equal">
      <formula>"NÃO"</formula>
    </cfRule>
    <cfRule type="cellIs" dxfId="2895" priority="4598" operator="equal">
      <formula>"SIM"</formula>
    </cfRule>
  </conditionalFormatting>
  <conditionalFormatting sqref="Z16">
    <cfRule type="cellIs" dxfId="2894" priority="4596" operator="equal">
      <formula>"OPORTUNIDADE"</formula>
    </cfRule>
  </conditionalFormatting>
  <conditionalFormatting sqref="Z16">
    <cfRule type="cellIs" dxfId="2893" priority="4594" operator="equal">
      <formula>"NÃO"</formula>
    </cfRule>
    <cfRule type="cellIs" dxfId="2892" priority="4595" operator="equal">
      <formula>"SIM"</formula>
    </cfRule>
  </conditionalFormatting>
  <conditionalFormatting sqref="Z16">
    <cfRule type="cellIs" dxfId="2891" priority="4593" operator="equal">
      <formula>"OPORTUNIDADE"</formula>
    </cfRule>
  </conditionalFormatting>
  <conditionalFormatting sqref="Z16">
    <cfRule type="cellIs" dxfId="2890" priority="4591" operator="equal">
      <formula>"NÃO"</formula>
    </cfRule>
    <cfRule type="cellIs" dxfId="2889" priority="4592" operator="equal">
      <formula>"SIM"</formula>
    </cfRule>
  </conditionalFormatting>
  <conditionalFormatting sqref="Z16">
    <cfRule type="cellIs" dxfId="2888" priority="4590" operator="equal">
      <formula>"OPORTUNIDADE"</formula>
    </cfRule>
  </conditionalFormatting>
  <conditionalFormatting sqref="Z16">
    <cfRule type="cellIs" dxfId="2887" priority="4588" operator="equal">
      <formula>"NÃO"</formula>
    </cfRule>
    <cfRule type="cellIs" dxfId="2886" priority="4589" operator="equal">
      <formula>"SIM"</formula>
    </cfRule>
  </conditionalFormatting>
  <conditionalFormatting sqref="Z16">
    <cfRule type="cellIs" dxfId="2885" priority="4587" operator="equal">
      <formula>"OPORTUNIDADE"</formula>
    </cfRule>
  </conditionalFormatting>
  <conditionalFormatting sqref="Z16">
    <cfRule type="cellIs" dxfId="2884" priority="4585" operator="equal">
      <formula>"NÃO"</formula>
    </cfRule>
    <cfRule type="cellIs" dxfId="2883" priority="4586" operator="equal">
      <formula>"SIM"</formula>
    </cfRule>
  </conditionalFormatting>
  <conditionalFormatting sqref="Z16">
    <cfRule type="cellIs" dxfId="2882" priority="4584" operator="equal">
      <formula>"OPORTUNIDADE"</formula>
    </cfRule>
  </conditionalFormatting>
  <conditionalFormatting sqref="Z16">
    <cfRule type="cellIs" dxfId="2881" priority="4582" operator="equal">
      <formula>"NÃO"</formula>
    </cfRule>
    <cfRule type="cellIs" dxfId="2880" priority="4583" operator="equal">
      <formula>"SIM"</formula>
    </cfRule>
  </conditionalFormatting>
  <conditionalFormatting sqref="Z16">
    <cfRule type="cellIs" dxfId="2879" priority="4581" operator="equal">
      <formula>"OPORTUNIDADE"</formula>
    </cfRule>
  </conditionalFormatting>
  <conditionalFormatting sqref="Z16">
    <cfRule type="cellIs" dxfId="2878" priority="4579" operator="equal">
      <formula>"NÃO"</formula>
    </cfRule>
    <cfRule type="cellIs" dxfId="2877" priority="4580" operator="equal">
      <formula>"SIM"</formula>
    </cfRule>
  </conditionalFormatting>
  <conditionalFormatting sqref="Z16">
    <cfRule type="cellIs" dxfId="2876" priority="4578" operator="equal">
      <formula>"OPORTUNIDADE"</formula>
    </cfRule>
  </conditionalFormatting>
  <conditionalFormatting sqref="Z16">
    <cfRule type="cellIs" dxfId="2875" priority="4576" operator="equal">
      <formula>"NÃO"</formula>
    </cfRule>
    <cfRule type="cellIs" dxfId="2874" priority="4577" operator="equal">
      <formula>"SIM"</formula>
    </cfRule>
  </conditionalFormatting>
  <conditionalFormatting sqref="Z16">
    <cfRule type="cellIs" dxfId="2873" priority="4575" operator="equal">
      <formula>"OPORTUNIDADE"</formula>
    </cfRule>
  </conditionalFormatting>
  <conditionalFormatting sqref="Z16">
    <cfRule type="cellIs" dxfId="2872" priority="4573" operator="equal">
      <formula>"NÃO"</formula>
    </cfRule>
    <cfRule type="cellIs" dxfId="2871" priority="4574" operator="equal">
      <formula>"SIM"</formula>
    </cfRule>
  </conditionalFormatting>
  <conditionalFormatting sqref="Z16">
    <cfRule type="cellIs" dxfId="2870" priority="4572" operator="equal">
      <formula>"OPORTUNIDADE"</formula>
    </cfRule>
  </conditionalFormatting>
  <conditionalFormatting sqref="Z16">
    <cfRule type="cellIs" dxfId="2869" priority="4570" operator="equal">
      <formula>"NÃO"</formula>
    </cfRule>
    <cfRule type="cellIs" dxfId="2868" priority="4571" operator="equal">
      <formula>"SIM"</formula>
    </cfRule>
  </conditionalFormatting>
  <conditionalFormatting sqref="Z16">
    <cfRule type="cellIs" dxfId="2867" priority="4569" operator="equal">
      <formula>"OPORTUNIDADE"</formula>
    </cfRule>
  </conditionalFormatting>
  <conditionalFormatting sqref="Z16">
    <cfRule type="cellIs" dxfId="2866" priority="4567" operator="equal">
      <formula>"NÃO"</formula>
    </cfRule>
    <cfRule type="cellIs" dxfId="2865" priority="4568" operator="equal">
      <formula>"SIM"</formula>
    </cfRule>
  </conditionalFormatting>
  <conditionalFormatting sqref="Z16">
    <cfRule type="cellIs" dxfId="2864" priority="4566" operator="equal">
      <formula>"OPORTUNIDADE"</formula>
    </cfRule>
  </conditionalFormatting>
  <conditionalFormatting sqref="Z16">
    <cfRule type="cellIs" dxfId="2863" priority="4564" operator="equal">
      <formula>"NÃO"</formula>
    </cfRule>
    <cfRule type="cellIs" dxfId="2862" priority="4565" operator="equal">
      <formula>"SIM"</formula>
    </cfRule>
  </conditionalFormatting>
  <conditionalFormatting sqref="Z16">
    <cfRule type="cellIs" dxfId="2861" priority="4563" operator="equal">
      <formula>"OPORTUNIDADE"</formula>
    </cfRule>
  </conditionalFormatting>
  <conditionalFormatting sqref="Z16">
    <cfRule type="cellIs" dxfId="2860" priority="4561" operator="equal">
      <formula>"NÃO"</formula>
    </cfRule>
    <cfRule type="cellIs" dxfId="2859" priority="4562" operator="equal">
      <formula>"SIM"</formula>
    </cfRule>
  </conditionalFormatting>
  <conditionalFormatting sqref="Y16">
    <cfRule type="cellIs" dxfId="2858" priority="4560" operator="equal">
      <formula>"OPORTUNIDADE"</formula>
    </cfRule>
  </conditionalFormatting>
  <conditionalFormatting sqref="Y16">
    <cfRule type="cellIs" dxfId="2857" priority="4558" operator="equal">
      <formula>"NÃO"</formula>
    </cfRule>
    <cfRule type="cellIs" dxfId="2856" priority="4559" operator="equal">
      <formula>"SIM"</formula>
    </cfRule>
  </conditionalFormatting>
  <conditionalFormatting sqref="Z19:Z20">
    <cfRule type="cellIs" dxfId="2855" priority="4557" operator="equal">
      <formula>"OPORTUNIDADE"</formula>
    </cfRule>
  </conditionalFormatting>
  <conditionalFormatting sqref="Z19:Z20">
    <cfRule type="cellIs" dxfId="2854" priority="4555" operator="equal">
      <formula>"NÃO"</formula>
    </cfRule>
    <cfRule type="cellIs" dxfId="2853" priority="4556" operator="equal">
      <formula>"SIM"</formula>
    </cfRule>
  </conditionalFormatting>
  <conditionalFormatting sqref="Z19:Z20">
    <cfRule type="cellIs" dxfId="2852" priority="4554" operator="equal">
      <formula>"OPORTUNIDADE"</formula>
    </cfRule>
  </conditionalFormatting>
  <conditionalFormatting sqref="Z19:Z20">
    <cfRule type="cellIs" dxfId="2851" priority="4552" operator="equal">
      <formula>"NÃO"</formula>
    </cfRule>
    <cfRule type="cellIs" dxfId="2850" priority="4553" operator="equal">
      <formula>"SIM"</formula>
    </cfRule>
  </conditionalFormatting>
  <conditionalFormatting sqref="Z19:Z20">
    <cfRule type="cellIs" dxfId="2849" priority="4551" operator="equal">
      <formula>"OPORTUNIDADE"</formula>
    </cfRule>
  </conditionalFormatting>
  <conditionalFormatting sqref="Z19:Z20">
    <cfRule type="cellIs" dxfId="2848" priority="4549" operator="equal">
      <formula>"NÃO"</formula>
    </cfRule>
    <cfRule type="cellIs" dxfId="2847" priority="4550" operator="equal">
      <formula>"SIM"</formula>
    </cfRule>
  </conditionalFormatting>
  <conditionalFormatting sqref="Y19:Y20">
    <cfRule type="cellIs" dxfId="2846" priority="4548" operator="equal">
      <formula>"OPORTUNIDADE"</formula>
    </cfRule>
  </conditionalFormatting>
  <conditionalFormatting sqref="Y19:Y20">
    <cfRule type="cellIs" dxfId="2845" priority="4546" operator="equal">
      <formula>"NÃO"</formula>
    </cfRule>
    <cfRule type="cellIs" dxfId="2844" priority="4547" operator="equal">
      <formula>"SIM"</formula>
    </cfRule>
  </conditionalFormatting>
  <conditionalFormatting sqref="Z36">
    <cfRule type="cellIs" dxfId="2843" priority="4545" operator="equal">
      <formula>"OPORTUNIDADE"</formula>
    </cfRule>
  </conditionalFormatting>
  <conditionalFormatting sqref="Z36">
    <cfRule type="cellIs" dxfId="2842" priority="4543" operator="equal">
      <formula>"NÃO"</formula>
    </cfRule>
    <cfRule type="cellIs" dxfId="2841" priority="4544" operator="equal">
      <formula>"SIM"</formula>
    </cfRule>
  </conditionalFormatting>
  <conditionalFormatting sqref="Z36">
    <cfRule type="cellIs" dxfId="2840" priority="4539" operator="equal">
      <formula>"OPORTUNIDADE"</formula>
    </cfRule>
  </conditionalFormatting>
  <conditionalFormatting sqref="Z36">
    <cfRule type="cellIs" dxfId="2839" priority="4537" operator="equal">
      <formula>"NÃO"</formula>
    </cfRule>
    <cfRule type="cellIs" dxfId="2838" priority="4538" operator="equal">
      <formula>"SIM"</formula>
    </cfRule>
  </conditionalFormatting>
  <conditionalFormatting sqref="Y23:Z24">
    <cfRule type="cellIs" dxfId="2837" priority="4536" operator="equal">
      <formula>"OPORTUNIDADE"</formula>
    </cfRule>
  </conditionalFormatting>
  <conditionalFormatting sqref="Y23:Z24">
    <cfRule type="cellIs" dxfId="2836" priority="4534" operator="equal">
      <formula>"NÃO"</formula>
    </cfRule>
    <cfRule type="cellIs" dxfId="2835" priority="4535" operator="equal">
      <formula>"SIM"</formula>
    </cfRule>
  </conditionalFormatting>
  <conditionalFormatting sqref="Z26:Z27">
    <cfRule type="cellIs" dxfId="2834" priority="4533" operator="equal">
      <formula>"OPORTUNIDADE"</formula>
    </cfRule>
  </conditionalFormatting>
  <conditionalFormatting sqref="Z26:Z27">
    <cfRule type="cellIs" dxfId="2833" priority="4531" operator="equal">
      <formula>"NÃO"</formula>
    </cfRule>
    <cfRule type="cellIs" dxfId="2832" priority="4532" operator="equal">
      <formula>"SIM"</formula>
    </cfRule>
  </conditionalFormatting>
  <conditionalFormatting sqref="Z26:Z27">
    <cfRule type="cellIs" dxfId="2831" priority="4530" operator="equal">
      <formula>"OPORTUNIDADE"</formula>
    </cfRule>
  </conditionalFormatting>
  <conditionalFormatting sqref="Z26:Z27">
    <cfRule type="cellIs" dxfId="2830" priority="4528" operator="equal">
      <formula>"NÃO"</formula>
    </cfRule>
    <cfRule type="cellIs" dxfId="2829" priority="4529" operator="equal">
      <formula>"SIM"</formula>
    </cfRule>
  </conditionalFormatting>
  <conditionalFormatting sqref="Z26:Z27">
    <cfRule type="cellIs" dxfId="2828" priority="4527" operator="equal">
      <formula>"OPORTUNIDADE"</formula>
    </cfRule>
  </conditionalFormatting>
  <conditionalFormatting sqref="Z26:Z27">
    <cfRule type="cellIs" dxfId="2827" priority="4525" operator="equal">
      <formula>"NÃO"</formula>
    </cfRule>
    <cfRule type="cellIs" dxfId="2826" priority="4526" operator="equal">
      <formula>"SIM"</formula>
    </cfRule>
  </conditionalFormatting>
  <conditionalFormatting sqref="Z26:Z27">
    <cfRule type="cellIs" dxfId="2825" priority="4524" operator="equal">
      <formula>"OPORTUNIDADE"</formula>
    </cfRule>
  </conditionalFormatting>
  <conditionalFormatting sqref="Z26:Z27">
    <cfRule type="cellIs" dxfId="2824" priority="4522" operator="equal">
      <formula>"NÃO"</formula>
    </cfRule>
    <cfRule type="cellIs" dxfId="2823" priority="4523" operator="equal">
      <formula>"SIM"</formula>
    </cfRule>
  </conditionalFormatting>
  <conditionalFormatting sqref="Z26:Z27">
    <cfRule type="cellIs" dxfId="2822" priority="4521" operator="equal">
      <formula>"OPORTUNIDADE"</formula>
    </cfRule>
  </conditionalFormatting>
  <conditionalFormatting sqref="Z26:Z27">
    <cfRule type="cellIs" dxfId="2821" priority="4519" operator="equal">
      <formula>"NÃO"</formula>
    </cfRule>
    <cfRule type="cellIs" dxfId="2820" priority="4520" operator="equal">
      <formula>"SIM"</formula>
    </cfRule>
  </conditionalFormatting>
  <conditionalFormatting sqref="Z26:Z27">
    <cfRule type="cellIs" dxfId="2819" priority="4518" operator="equal">
      <formula>"OPORTUNIDADE"</formula>
    </cfRule>
  </conditionalFormatting>
  <conditionalFormatting sqref="Z26:Z27">
    <cfRule type="cellIs" dxfId="2818" priority="4516" operator="equal">
      <formula>"NÃO"</formula>
    </cfRule>
    <cfRule type="cellIs" dxfId="2817" priority="4517" operator="equal">
      <formula>"SIM"</formula>
    </cfRule>
  </conditionalFormatting>
  <conditionalFormatting sqref="Z26:Z27">
    <cfRule type="cellIs" dxfId="2816" priority="4515" operator="equal">
      <formula>"OPORTUNIDADE"</formula>
    </cfRule>
  </conditionalFormatting>
  <conditionalFormatting sqref="Z26:Z27">
    <cfRule type="cellIs" dxfId="2815" priority="4513" operator="equal">
      <formula>"NÃO"</formula>
    </cfRule>
    <cfRule type="cellIs" dxfId="2814" priority="4514" operator="equal">
      <formula>"SIM"</formula>
    </cfRule>
  </conditionalFormatting>
  <conditionalFormatting sqref="Z26:Z27">
    <cfRule type="cellIs" dxfId="2813" priority="4512" operator="equal">
      <formula>"OPORTUNIDADE"</formula>
    </cfRule>
  </conditionalFormatting>
  <conditionalFormatting sqref="Z26:Z27">
    <cfRule type="cellIs" dxfId="2812" priority="4510" operator="equal">
      <formula>"NÃO"</formula>
    </cfRule>
    <cfRule type="cellIs" dxfId="2811" priority="4511" operator="equal">
      <formula>"SIM"</formula>
    </cfRule>
  </conditionalFormatting>
  <conditionalFormatting sqref="Z26:Z27">
    <cfRule type="cellIs" dxfId="2810" priority="4509" operator="equal">
      <formula>"OPORTUNIDADE"</formula>
    </cfRule>
  </conditionalFormatting>
  <conditionalFormatting sqref="Z26:Z27">
    <cfRule type="cellIs" dxfId="2809" priority="4507" operator="equal">
      <formula>"NÃO"</formula>
    </cfRule>
    <cfRule type="cellIs" dxfId="2808" priority="4508" operator="equal">
      <formula>"SIM"</formula>
    </cfRule>
  </conditionalFormatting>
  <conditionalFormatting sqref="Z26:Z27">
    <cfRule type="cellIs" dxfId="2807" priority="4506" operator="equal">
      <formula>"OPORTUNIDADE"</formula>
    </cfRule>
  </conditionalFormatting>
  <conditionalFormatting sqref="Z26:Z27">
    <cfRule type="cellIs" dxfId="2806" priority="4504" operator="equal">
      <formula>"NÃO"</formula>
    </cfRule>
    <cfRule type="cellIs" dxfId="2805" priority="4505" operator="equal">
      <formula>"SIM"</formula>
    </cfRule>
  </conditionalFormatting>
  <conditionalFormatting sqref="Z26:Z27">
    <cfRule type="cellIs" dxfId="2804" priority="4503" operator="equal">
      <formula>"OPORTUNIDADE"</formula>
    </cfRule>
  </conditionalFormatting>
  <conditionalFormatting sqref="Z26:Z27">
    <cfRule type="cellIs" dxfId="2803" priority="4501" operator="equal">
      <formula>"NÃO"</formula>
    </cfRule>
    <cfRule type="cellIs" dxfId="2802" priority="4502" operator="equal">
      <formula>"SIM"</formula>
    </cfRule>
  </conditionalFormatting>
  <conditionalFormatting sqref="Z26:Z27">
    <cfRule type="cellIs" dxfId="2801" priority="4500" operator="equal">
      <formula>"OPORTUNIDADE"</formula>
    </cfRule>
  </conditionalFormatting>
  <conditionalFormatting sqref="Z26:Z27">
    <cfRule type="cellIs" dxfId="2800" priority="4498" operator="equal">
      <formula>"NÃO"</formula>
    </cfRule>
    <cfRule type="cellIs" dxfId="2799" priority="4499" operator="equal">
      <formula>"SIM"</formula>
    </cfRule>
  </conditionalFormatting>
  <conditionalFormatting sqref="Z27:Z28">
    <cfRule type="cellIs" dxfId="2798" priority="4491" operator="equal">
      <formula>"OPORTUNIDADE"</formula>
    </cfRule>
  </conditionalFormatting>
  <conditionalFormatting sqref="Z27:Z28">
    <cfRule type="cellIs" dxfId="2797" priority="4489" operator="equal">
      <formula>"NÃO"</formula>
    </cfRule>
    <cfRule type="cellIs" dxfId="2796" priority="4490" operator="equal">
      <formula>"SIM"</formula>
    </cfRule>
  </conditionalFormatting>
  <conditionalFormatting sqref="Z28:Z29">
    <cfRule type="cellIs" dxfId="2795" priority="4488" operator="equal">
      <formula>"OPORTUNIDADE"</formula>
    </cfRule>
  </conditionalFormatting>
  <conditionalFormatting sqref="Z28:Z29">
    <cfRule type="cellIs" dxfId="2794" priority="4486" operator="equal">
      <formula>"NÃO"</formula>
    </cfRule>
    <cfRule type="cellIs" dxfId="2793" priority="4487" operator="equal">
      <formula>"SIM"</formula>
    </cfRule>
  </conditionalFormatting>
  <conditionalFormatting sqref="Z25:Z26">
    <cfRule type="cellIs" dxfId="2792" priority="4485" operator="equal">
      <formula>"OPORTUNIDADE"</formula>
    </cfRule>
  </conditionalFormatting>
  <conditionalFormatting sqref="Z25:Z26">
    <cfRule type="cellIs" dxfId="2791" priority="4483" operator="equal">
      <formula>"NÃO"</formula>
    </cfRule>
    <cfRule type="cellIs" dxfId="2790" priority="4484" operator="equal">
      <formula>"SIM"</formula>
    </cfRule>
  </conditionalFormatting>
  <conditionalFormatting sqref="Z25:Z26">
    <cfRule type="cellIs" dxfId="2789" priority="4482" operator="equal">
      <formula>"OPORTUNIDADE"</formula>
    </cfRule>
  </conditionalFormatting>
  <conditionalFormatting sqref="Z25:Z26">
    <cfRule type="cellIs" dxfId="2788" priority="4480" operator="equal">
      <formula>"NÃO"</formula>
    </cfRule>
    <cfRule type="cellIs" dxfId="2787" priority="4481" operator="equal">
      <formula>"SIM"</formula>
    </cfRule>
  </conditionalFormatting>
  <conditionalFormatting sqref="Z25:Z26">
    <cfRule type="cellIs" dxfId="2786" priority="4479" operator="equal">
      <formula>"OPORTUNIDADE"</formula>
    </cfRule>
  </conditionalFormatting>
  <conditionalFormatting sqref="Z25:Z26">
    <cfRule type="cellIs" dxfId="2785" priority="4477" operator="equal">
      <formula>"NÃO"</formula>
    </cfRule>
    <cfRule type="cellIs" dxfId="2784" priority="4478" operator="equal">
      <formula>"SIM"</formula>
    </cfRule>
  </conditionalFormatting>
  <conditionalFormatting sqref="Z25:Z26">
    <cfRule type="cellIs" dxfId="2783" priority="4476" operator="equal">
      <formula>"OPORTUNIDADE"</formula>
    </cfRule>
  </conditionalFormatting>
  <conditionalFormatting sqref="Z25:Z26">
    <cfRule type="cellIs" dxfId="2782" priority="4474" operator="equal">
      <formula>"NÃO"</formula>
    </cfRule>
    <cfRule type="cellIs" dxfId="2781" priority="4475" operator="equal">
      <formula>"SIM"</formula>
    </cfRule>
  </conditionalFormatting>
  <conditionalFormatting sqref="Z25:Z26">
    <cfRule type="cellIs" dxfId="2780" priority="4473" operator="equal">
      <formula>"OPORTUNIDADE"</formula>
    </cfRule>
  </conditionalFormatting>
  <conditionalFormatting sqref="Z25:Z26">
    <cfRule type="cellIs" dxfId="2779" priority="4471" operator="equal">
      <formula>"NÃO"</formula>
    </cfRule>
    <cfRule type="cellIs" dxfId="2778" priority="4472" operator="equal">
      <formula>"SIM"</formula>
    </cfRule>
  </conditionalFormatting>
  <conditionalFormatting sqref="Z25:Z26">
    <cfRule type="cellIs" dxfId="2777" priority="4470" operator="equal">
      <formula>"OPORTUNIDADE"</formula>
    </cfRule>
  </conditionalFormatting>
  <conditionalFormatting sqref="Z25:Z26">
    <cfRule type="cellIs" dxfId="2776" priority="4468" operator="equal">
      <formula>"NÃO"</formula>
    </cfRule>
    <cfRule type="cellIs" dxfId="2775" priority="4469" operator="equal">
      <formula>"SIM"</formula>
    </cfRule>
  </conditionalFormatting>
  <conditionalFormatting sqref="Z25:Z26">
    <cfRule type="cellIs" dxfId="2774" priority="4467" operator="equal">
      <formula>"OPORTUNIDADE"</formula>
    </cfRule>
  </conditionalFormatting>
  <conditionalFormatting sqref="Z25:Z26">
    <cfRule type="cellIs" dxfId="2773" priority="4465" operator="equal">
      <formula>"NÃO"</formula>
    </cfRule>
    <cfRule type="cellIs" dxfId="2772" priority="4466" operator="equal">
      <formula>"SIM"</formula>
    </cfRule>
  </conditionalFormatting>
  <conditionalFormatting sqref="Z25:Z26">
    <cfRule type="cellIs" dxfId="2771" priority="4464" operator="equal">
      <formula>"OPORTUNIDADE"</formula>
    </cfRule>
  </conditionalFormatting>
  <conditionalFormatting sqref="Z25:Z26">
    <cfRule type="cellIs" dxfId="2770" priority="4462" operator="equal">
      <formula>"NÃO"</formula>
    </cfRule>
    <cfRule type="cellIs" dxfId="2769" priority="4463" operator="equal">
      <formula>"SIM"</formula>
    </cfRule>
  </conditionalFormatting>
  <conditionalFormatting sqref="Z25:Z26">
    <cfRule type="cellIs" dxfId="2768" priority="4461" operator="equal">
      <formula>"OPORTUNIDADE"</formula>
    </cfRule>
  </conditionalFormatting>
  <conditionalFormatting sqref="Z25:Z26">
    <cfRule type="cellIs" dxfId="2767" priority="4459" operator="equal">
      <formula>"NÃO"</formula>
    </cfRule>
    <cfRule type="cellIs" dxfId="2766" priority="4460" operator="equal">
      <formula>"SIM"</formula>
    </cfRule>
  </conditionalFormatting>
  <conditionalFormatting sqref="Z25:Z26">
    <cfRule type="cellIs" dxfId="2765" priority="4458" operator="equal">
      <formula>"OPORTUNIDADE"</formula>
    </cfRule>
  </conditionalFormatting>
  <conditionalFormatting sqref="Z25:Z26">
    <cfRule type="cellIs" dxfId="2764" priority="4456" operator="equal">
      <formula>"NÃO"</formula>
    </cfRule>
    <cfRule type="cellIs" dxfId="2763" priority="4457" operator="equal">
      <formula>"SIM"</formula>
    </cfRule>
  </conditionalFormatting>
  <conditionalFormatting sqref="Z25:Z26">
    <cfRule type="cellIs" dxfId="2762" priority="4455" operator="equal">
      <formula>"OPORTUNIDADE"</formula>
    </cfRule>
  </conditionalFormatting>
  <conditionalFormatting sqref="Z25:Z26">
    <cfRule type="cellIs" dxfId="2761" priority="4453" operator="equal">
      <formula>"NÃO"</formula>
    </cfRule>
    <cfRule type="cellIs" dxfId="2760" priority="4454" operator="equal">
      <formula>"SIM"</formula>
    </cfRule>
  </conditionalFormatting>
  <conditionalFormatting sqref="Z25:Z26">
    <cfRule type="cellIs" dxfId="2759" priority="4452" operator="equal">
      <formula>"OPORTUNIDADE"</formula>
    </cfRule>
  </conditionalFormatting>
  <conditionalFormatting sqref="Z25:Z26">
    <cfRule type="cellIs" dxfId="2758" priority="4450" operator="equal">
      <formula>"NÃO"</formula>
    </cfRule>
    <cfRule type="cellIs" dxfId="2757" priority="4451" operator="equal">
      <formula>"SIM"</formula>
    </cfRule>
  </conditionalFormatting>
  <conditionalFormatting sqref="Z25:Z26">
    <cfRule type="cellIs" dxfId="2756" priority="4449" operator="equal">
      <formula>"OPORTUNIDADE"</formula>
    </cfRule>
  </conditionalFormatting>
  <conditionalFormatting sqref="Z25:Z26">
    <cfRule type="cellIs" dxfId="2755" priority="4447" operator="equal">
      <formula>"NÃO"</formula>
    </cfRule>
    <cfRule type="cellIs" dxfId="2754" priority="4448" operator="equal">
      <formula>"SIM"</formula>
    </cfRule>
  </conditionalFormatting>
  <conditionalFormatting sqref="Z25:Z26">
    <cfRule type="cellIs" dxfId="2753" priority="4446" operator="equal">
      <formula>"OPORTUNIDADE"</formula>
    </cfRule>
  </conditionalFormatting>
  <conditionalFormatting sqref="Z25:Z26">
    <cfRule type="cellIs" dxfId="2752" priority="4444" operator="equal">
      <formula>"NÃO"</formula>
    </cfRule>
    <cfRule type="cellIs" dxfId="2751" priority="4445" operator="equal">
      <formula>"SIM"</formula>
    </cfRule>
  </conditionalFormatting>
  <conditionalFormatting sqref="Z25:Z26">
    <cfRule type="cellIs" dxfId="2750" priority="4443" operator="equal">
      <formula>"OPORTUNIDADE"</formula>
    </cfRule>
  </conditionalFormatting>
  <conditionalFormatting sqref="Z25:Z26">
    <cfRule type="cellIs" dxfId="2749" priority="4441" operator="equal">
      <formula>"NÃO"</formula>
    </cfRule>
    <cfRule type="cellIs" dxfId="2748" priority="4442" operator="equal">
      <formula>"SIM"</formula>
    </cfRule>
  </conditionalFormatting>
  <conditionalFormatting sqref="Z25:Z26">
    <cfRule type="cellIs" dxfId="2747" priority="4440" operator="equal">
      <formula>"OPORTUNIDADE"</formula>
    </cfRule>
  </conditionalFormatting>
  <conditionalFormatting sqref="Z25:Z26">
    <cfRule type="cellIs" dxfId="2746" priority="4438" operator="equal">
      <formula>"NÃO"</formula>
    </cfRule>
    <cfRule type="cellIs" dxfId="2745" priority="4439" operator="equal">
      <formula>"SIM"</formula>
    </cfRule>
  </conditionalFormatting>
  <conditionalFormatting sqref="Z25:Z26">
    <cfRule type="cellIs" dxfId="2744" priority="4437" operator="equal">
      <formula>"OPORTUNIDADE"</formula>
    </cfRule>
  </conditionalFormatting>
  <conditionalFormatting sqref="Z25:Z26">
    <cfRule type="cellIs" dxfId="2743" priority="4435" operator="equal">
      <formula>"NÃO"</formula>
    </cfRule>
    <cfRule type="cellIs" dxfId="2742" priority="4436" operator="equal">
      <formula>"SIM"</formula>
    </cfRule>
  </conditionalFormatting>
  <conditionalFormatting sqref="Z25:Z26">
    <cfRule type="cellIs" dxfId="2741" priority="4434" operator="equal">
      <formula>"OPORTUNIDADE"</formula>
    </cfRule>
  </conditionalFormatting>
  <conditionalFormatting sqref="Z25:Z26">
    <cfRule type="cellIs" dxfId="2740" priority="4432" operator="equal">
      <formula>"NÃO"</formula>
    </cfRule>
    <cfRule type="cellIs" dxfId="2739" priority="4433" operator="equal">
      <formula>"SIM"</formula>
    </cfRule>
  </conditionalFormatting>
  <conditionalFormatting sqref="Z25:Z26">
    <cfRule type="cellIs" dxfId="2738" priority="4431" operator="equal">
      <formula>"OPORTUNIDADE"</formula>
    </cfRule>
  </conditionalFormatting>
  <conditionalFormatting sqref="Z25:Z26">
    <cfRule type="cellIs" dxfId="2737" priority="4429" operator="equal">
      <formula>"NÃO"</formula>
    </cfRule>
    <cfRule type="cellIs" dxfId="2736" priority="4430" operator="equal">
      <formula>"SIM"</formula>
    </cfRule>
  </conditionalFormatting>
  <conditionalFormatting sqref="Z24:Z25">
    <cfRule type="cellIs" dxfId="2735" priority="4425" operator="equal">
      <formula>"OPORTUNIDADE"</formula>
    </cfRule>
  </conditionalFormatting>
  <conditionalFormatting sqref="Z24:Z25">
    <cfRule type="cellIs" dxfId="2734" priority="4423" operator="equal">
      <formula>"NÃO"</formula>
    </cfRule>
    <cfRule type="cellIs" dxfId="2733" priority="4424" operator="equal">
      <formula>"SIM"</formula>
    </cfRule>
  </conditionalFormatting>
  <conditionalFormatting sqref="Z24:Z25">
    <cfRule type="cellIs" dxfId="2732" priority="4422" operator="equal">
      <formula>"OPORTUNIDADE"</formula>
    </cfRule>
  </conditionalFormatting>
  <conditionalFormatting sqref="Z24:Z25">
    <cfRule type="cellIs" dxfId="2731" priority="4420" operator="equal">
      <formula>"NÃO"</formula>
    </cfRule>
    <cfRule type="cellIs" dxfId="2730" priority="4421" operator="equal">
      <formula>"SIM"</formula>
    </cfRule>
  </conditionalFormatting>
  <conditionalFormatting sqref="Y24:Y25">
    <cfRule type="cellIs" dxfId="2729" priority="4419" operator="equal">
      <formula>"OPORTUNIDADE"</formula>
    </cfRule>
  </conditionalFormatting>
  <conditionalFormatting sqref="Y24:Y25">
    <cfRule type="cellIs" dxfId="2728" priority="4417" operator="equal">
      <formula>"NÃO"</formula>
    </cfRule>
    <cfRule type="cellIs" dxfId="2727" priority="4418" operator="equal">
      <formula>"SIM"</formula>
    </cfRule>
  </conditionalFormatting>
  <conditionalFormatting sqref="Z29:Z30">
    <cfRule type="cellIs" dxfId="2726" priority="4416" operator="equal">
      <formula>"OPORTUNIDADE"</formula>
    </cfRule>
  </conditionalFormatting>
  <conditionalFormatting sqref="Z29:Z30">
    <cfRule type="cellIs" dxfId="2725" priority="4414" operator="equal">
      <formula>"NÃO"</formula>
    </cfRule>
    <cfRule type="cellIs" dxfId="2724" priority="4415" operator="equal">
      <formula>"SIM"</formula>
    </cfRule>
  </conditionalFormatting>
  <conditionalFormatting sqref="Z30:Z31">
    <cfRule type="cellIs" dxfId="2723" priority="4413" operator="equal">
      <formula>"OPORTUNIDADE"</formula>
    </cfRule>
  </conditionalFormatting>
  <conditionalFormatting sqref="Z30:Z31">
    <cfRule type="cellIs" dxfId="2722" priority="4411" operator="equal">
      <formula>"NÃO"</formula>
    </cfRule>
    <cfRule type="cellIs" dxfId="2721" priority="4412" operator="equal">
      <formula>"SIM"</formula>
    </cfRule>
  </conditionalFormatting>
  <conditionalFormatting sqref="Z30:Z31">
    <cfRule type="cellIs" dxfId="2720" priority="4410" operator="equal">
      <formula>"OPORTUNIDADE"</formula>
    </cfRule>
  </conditionalFormatting>
  <conditionalFormatting sqref="Z30:Z31">
    <cfRule type="cellIs" dxfId="2719" priority="4408" operator="equal">
      <formula>"NÃO"</formula>
    </cfRule>
    <cfRule type="cellIs" dxfId="2718" priority="4409" operator="equal">
      <formula>"SIM"</formula>
    </cfRule>
  </conditionalFormatting>
  <conditionalFormatting sqref="Z30:Z31">
    <cfRule type="cellIs" dxfId="2717" priority="4407" operator="equal">
      <formula>"OPORTUNIDADE"</formula>
    </cfRule>
  </conditionalFormatting>
  <conditionalFormatting sqref="Z30:Z31">
    <cfRule type="cellIs" dxfId="2716" priority="4405" operator="equal">
      <formula>"NÃO"</formula>
    </cfRule>
    <cfRule type="cellIs" dxfId="2715" priority="4406" operator="equal">
      <formula>"SIM"</formula>
    </cfRule>
  </conditionalFormatting>
  <conditionalFormatting sqref="Z32:Z33">
    <cfRule type="cellIs" dxfId="2714" priority="4398" operator="equal">
      <formula>"OPORTUNIDADE"</formula>
    </cfRule>
  </conditionalFormatting>
  <conditionalFormatting sqref="Z32:Z33">
    <cfRule type="cellIs" dxfId="2713" priority="4396" operator="equal">
      <formula>"NÃO"</formula>
    </cfRule>
    <cfRule type="cellIs" dxfId="2712" priority="4397" operator="equal">
      <formula>"SIM"</formula>
    </cfRule>
  </conditionalFormatting>
  <conditionalFormatting sqref="Z32:Z34">
    <cfRule type="cellIs" dxfId="2711" priority="4392" operator="equal">
      <formula>"OPORTUNIDADE"</formula>
    </cfRule>
  </conditionalFormatting>
  <conditionalFormatting sqref="Z32:Z34">
    <cfRule type="cellIs" dxfId="2710" priority="4390" operator="equal">
      <formula>"NÃO"</formula>
    </cfRule>
    <cfRule type="cellIs" dxfId="2709" priority="4391" operator="equal">
      <formula>"SIM"</formula>
    </cfRule>
  </conditionalFormatting>
  <conditionalFormatting sqref="Z32:Z33">
    <cfRule type="cellIs" dxfId="2708" priority="4389" operator="equal">
      <formula>"OPORTUNIDADE"</formula>
    </cfRule>
  </conditionalFormatting>
  <conditionalFormatting sqref="Z32:Z33">
    <cfRule type="cellIs" dxfId="2707" priority="4387" operator="equal">
      <formula>"NÃO"</formula>
    </cfRule>
    <cfRule type="cellIs" dxfId="2706" priority="4388" operator="equal">
      <formula>"SIM"</formula>
    </cfRule>
  </conditionalFormatting>
  <conditionalFormatting sqref="Z33:Z34">
    <cfRule type="cellIs" dxfId="2705" priority="4386" operator="equal">
      <formula>"OPORTUNIDADE"</formula>
    </cfRule>
  </conditionalFormatting>
  <conditionalFormatting sqref="Z33:Z34">
    <cfRule type="cellIs" dxfId="2704" priority="4384" operator="equal">
      <formula>"NÃO"</formula>
    </cfRule>
    <cfRule type="cellIs" dxfId="2703" priority="4385" operator="equal">
      <formula>"SIM"</formula>
    </cfRule>
  </conditionalFormatting>
  <conditionalFormatting sqref="Z32:Z33">
    <cfRule type="cellIs" dxfId="2702" priority="4383" operator="equal">
      <formula>"OPORTUNIDADE"</formula>
    </cfRule>
  </conditionalFormatting>
  <conditionalFormatting sqref="Z32:Z33">
    <cfRule type="cellIs" dxfId="2701" priority="4381" operator="equal">
      <formula>"NÃO"</formula>
    </cfRule>
    <cfRule type="cellIs" dxfId="2700" priority="4382" operator="equal">
      <formula>"SIM"</formula>
    </cfRule>
  </conditionalFormatting>
  <conditionalFormatting sqref="Z33:Z34">
    <cfRule type="cellIs" dxfId="2699" priority="4380" operator="equal">
      <formula>"OPORTUNIDADE"</formula>
    </cfRule>
  </conditionalFormatting>
  <conditionalFormatting sqref="Z33:Z34">
    <cfRule type="cellIs" dxfId="2698" priority="4378" operator="equal">
      <formula>"NÃO"</formula>
    </cfRule>
    <cfRule type="cellIs" dxfId="2697" priority="4379" operator="equal">
      <formula>"SIM"</formula>
    </cfRule>
  </conditionalFormatting>
  <conditionalFormatting sqref="Z31:Z32">
    <cfRule type="cellIs" dxfId="2696" priority="4374" operator="equal">
      <formula>"OPORTUNIDADE"</formula>
    </cfRule>
  </conditionalFormatting>
  <conditionalFormatting sqref="Z31:Z32">
    <cfRule type="cellIs" dxfId="2695" priority="4372" operator="equal">
      <formula>"NÃO"</formula>
    </cfRule>
    <cfRule type="cellIs" dxfId="2694" priority="4373" operator="equal">
      <formula>"SIM"</formula>
    </cfRule>
  </conditionalFormatting>
  <conditionalFormatting sqref="BK13">
    <cfRule type="iconSet" priority="437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37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36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368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36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36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36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364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693" priority="4363" operator="equal">
      <formula>"OPORTUNIDADE"</formula>
    </cfRule>
  </conditionalFormatting>
  <conditionalFormatting sqref="Y22:Y24">
    <cfRule type="cellIs" dxfId="2692" priority="4361" operator="equal">
      <formula>"NÃO"</formula>
    </cfRule>
    <cfRule type="cellIs" dxfId="2691" priority="4362" operator="equal">
      <formula>"SIM"</formula>
    </cfRule>
  </conditionalFormatting>
  <conditionalFormatting sqref="Y25:Y26">
    <cfRule type="cellIs" dxfId="2690" priority="4360" operator="equal">
      <formula>"OPORTUNIDADE"</formula>
    </cfRule>
  </conditionalFormatting>
  <conditionalFormatting sqref="Y25:Y26">
    <cfRule type="cellIs" dxfId="2689" priority="4358" operator="equal">
      <formula>"NÃO"</formula>
    </cfRule>
    <cfRule type="cellIs" dxfId="2688" priority="4359" operator="equal">
      <formula>"SIM"</formula>
    </cfRule>
  </conditionalFormatting>
  <conditionalFormatting sqref="Y25:Y26">
    <cfRule type="cellIs" dxfId="2687" priority="4357" operator="equal">
      <formula>"OPORTUNIDADE"</formula>
    </cfRule>
  </conditionalFormatting>
  <conditionalFormatting sqref="Y25:Y26">
    <cfRule type="cellIs" dxfId="2686" priority="4355" operator="equal">
      <formula>"NÃO"</formula>
    </cfRule>
    <cfRule type="cellIs" dxfId="2685" priority="4356" operator="equal">
      <formula>"SIM"</formula>
    </cfRule>
  </conditionalFormatting>
  <conditionalFormatting sqref="Y26:Y27">
    <cfRule type="cellIs" dxfId="2684" priority="4354" operator="equal">
      <formula>"OPORTUNIDADE"</formula>
    </cfRule>
  </conditionalFormatting>
  <conditionalFormatting sqref="Y26:Y27">
    <cfRule type="cellIs" dxfId="2683" priority="4352" operator="equal">
      <formula>"NÃO"</formula>
    </cfRule>
    <cfRule type="cellIs" dxfId="2682" priority="4353" operator="equal">
      <formula>"SIM"</formula>
    </cfRule>
  </conditionalFormatting>
  <conditionalFormatting sqref="Y26:Y27">
    <cfRule type="cellIs" dxfId="2681" priority="4351" operator="equal">
      <formula>"OPORTUNIDADE"</formula>
    </cfRule>
  </conditionalFormatting>
  <conditionalFormatting sqref="Y26:Y27">
    <cfRule type="cellIs" dxfId="2680" priority="4349" operator="equal">
      <formula>"NÃO"</formula>
    </cfRule>
    <cfRule type="cellIs" dxfId="2679" priority="4350" operator="equal">
      <formula>"SIM"</formula>
    </cfRule>
  </conditionalFormatting>
  <conditionalFormatting sqref="Y27:Y28">
    <cfRule type="cellIs" dxfId="2678" priority="4348" operator="equal">
      <formula>"OPORTUNIDADE"</formula>
    </cfRule>
  </conditionalFormatting>
  <conditionalFormatting sqref="Y27:Y28">
    <cfRule type="cellIs" dxfId="2677" priority="4346" operator="equal">
      <formula>"NÃO"</formula>
    </cfRule>
    <cfRule type="cellIs" dxfId="2676" priority="4347" operator="equal">
      <formula>"SIM"</formula>
    </cfRule>
  </conditionalFormatting>
  <conditionalFormatting sqref="Y27:Y28">
    <cfRule type="cellIs" dxfId="2675" priority="4345" operator="equal">
      <formula>"OPORTUNIDADE"</formula>
    </cfRule>
  </conditionalFormatting>
  <conditionalFormatting sqref="Y27:Y28">
    <cfRule type="cellIs" dxfId="2674" priority="4343" operator="equal">
      <formula>"NÃO"</formula>
    </cfRule>
    <cfRule type="cellIs" dxfId="2673" priority="4344" operator="equal">
      <formula>"SIM"</formula>
    </cfRule>
  </conditionalFormatting>
  <conditionalFormatting sqref="Y28:Y29">
    <cfRule type="cellIs" dxfId="2672" priority="4342" operator="equal">
      <formula>"OPORTUNIDADE"</formula>
    </cfRule>
  </conditionalFormatting>
  <conditionalFormatting sqref="Y28:Y29">
    <cfRule type="cellIs" dxfId="2671" priority="4340" operator="equal">
      <formula>"NÃO"</formula>
    </cfRule>
    <cfRule type="cellIs" dxfId="2670" priority="4341" operator="equal">
      <formula>"SIM"</formula>
    </cfRule>
  </conditionalFormatting>
  <conditionalFormatting sqref="Y28:Y29">
    <cfRule type="cellIs" dxfId="2669" priority="4339" operator="equal">
      <formula>"OPORTUNIDADE"</formula>
    </cfRule>
  </conditionalFormatting>
  <conditionalFormatting sqref="Y28:Y29">
    <cfRule type="cellIs" dxfId="2668" priority="4337" operator="equal">
      <formula>"NÃO"</formula>
    </cfRule>
    <cfRule type="cellIs" dxfId="2667" priority="4338" operator="equal">
      <formula>"SIM"</formula>
    </cfRule>
  </conditionalFormatting>
  <conditionalFormatting sqref="Y29:Y30">
    <cfRule type="cellIs" dxfId="2666" priority="4336" operator="equal">
      <formula>"OPORTUNIDADE"</formula>
    </cfRule>
  </conditionalFormatting>
  <conditionalFormatting sqref="Y29:Y30">
    <cfRule type="cellIs" dxfId="2665" priority="4334" operator="equal">
      <formula>"NÃO"</formula>
    </cfRule>
    <cfRule type="cellIs" dxfId="2664" priority="4335" operator="equal">
      <formula>"SIM"</formula>
    </cfRule>
  </conditionalFormatting>
  <conditionalFormatting sqref="Y29:Y30">
    <cfRule type="cellIs" dxfId="2663" priority="4333" operator="equal">
      <formula>"OPORTUNIDADE"</formula>
    </cfRule>
  </conditionalFormatting>
  <conditionalFormatting sqref="Y29:Y30">
    <cfRule type="cellIs" dxfId="2662" priority="4331" operator="equal">
      <formula>"NÃO"</formula>
    </cfRule>
    <cfRule type="cellIs" dxfId="2661" priority="4332" operator="equal">
      <formula>"SIM"</formula>
    </cfRule>
  </conditionalFormatting>
  <conditionalFormatting sqref="Y30:Y31">
    <cfRule type="cellIs" dxfId="2660" priority="4330" operator="equal">
      <formula>"OPORTUNIDADE"</formula>
    </cfRule>
  </conditionalFormatting>
  <conditionalFormatting sqref="Y30:Y31">
    <cfRule type="cellIs" dxfId="2659" priority="4328" operator="equal">
      <formula>"NÃO"</formula>
    </cfRule>
    <cfRule type="cellIs" dxfId="2658" priority="4329" operator="equal">
      <formula>"SIM"</formula>
    </cfRule>
  </conditionalFormatting>
  <conditionalFormatting sqref="Y30:Y31">
    <cfRule type="cellIs" dxfId="2657" priority="4327" operator="equal">
      <formula>"OPORTUNIDADE"</formula>
    </cfRule>
  </conditionalFormatting>
  <conditionalFormatting sqref="Y30:Y31">
    <cfRule type="cellIs" dxfId="2656" priority="4325" operator="equal">
      <formula>"NÃO"</formula>
    </cfRule>
    <cfRule type="cellIs" dxfId="2655" priority="4326" operator="equal">
      <formula>"SIM"</formula>
    </cfRule>
  </conditionalFormatting>
  <conditionalFormatting sqref="Y31:Y32">
    <cfRule type="cellIs" dxfId="2654" priority="4324" operator="equal">
      <formula>"OPORTUNIDADE"</formula>
    </cfRule>
  </conditionalFormatting>
  <conditionalFormatting sqref="Y31:Y32">
    <cfRule type="cellIs" dxfId="2653" priority="4322" operator="equal">
      <formula>"NÃO"</formula>
    </cfRule>
    <cfRule type="cellIs" dxfId="2652" priority="4323" operator="equal">
      <formula>"SIM"</formula>
    </cfRule>
  </conditionalFormatting>
  <conditionalFormatting sqref="Y31:Y32">
    <cfRule type="cellIs" dxfId="2651" priority="4321" operator="equal">
      <formula>"OPORTUNIDADE"</formula>
    </cfRule>
  </conditionalFormatting>
  <conditionalFormatting sqref="Y31:Y32">
    <cfRule type="cellIs" dxfId="2650" priority="4319" operator="equal">
      <formula>"NÃO"</formula>
    </cfRule>
    <cfRule type="cellIs" dxfId="2649" priority="4320" operator="equal">
      <formula>"SIM"</formula>
    </cfRule>
  </conditionalFormatting>
  <conditionalFormatting sqref="Y32:Y33">
    <cfRule type="cellIs" dxfId="2648" priority="4318" operator="equal">
      <formula>"OPORTUNIDADE"</formula>
    </cfRule>
  </conditionalFormatting>
  <conditionalFormatting sqref="Y32:Y33">
    <cfRule type="cellIs" dxfId="2647" priority="4316" operator="equal">
      <formula>"NÃO"</formula>
    </cfRule>
    <cfRule type="cellIs" dxfId="2646" priority="4317" operator="equal">
      <formula>"SIM"</formula>
    </cfRule>
  </conditionalFormatting>
  <conditionalFormatting sqref="Y32:Y33">
    <cfRule type="cellIs" dxfId="2645" priority="4315" operator="equal">
      <formula>"OPORTUNIDADE"</formula>
    </cfRule>
  </conditionalFormatting>
  <conditionalFormatting sqref="Y32:Y33">
    <cfRule type="cellIs" dxfId="2644" priority="4313" operator="equal">
      <formula>"NÃO"</formula>
    </cfRule>
    <cfRule type="cellIs" dxfId="2643" priority="4314" operator="equal">
      <formula>"SIM"</formula>
    </cfRule>
  </conditionalFormatting>
  <conditionalFormatting sqref="Y33:Y34">
    <cfRule type="cellIs" dxfId="2642" priority="4312" operator="equal">
      <formula>"OPORTUNIDADE"</formula>
    </cfRule>
  </conditionalFormatting>
  <conditionalFormatting sqref="Y33:Y34">
    <cfRule type="cellIs" dxfId="2641" priority="4310" operator="equal">
      <formula>"NÃO"</formula>
    </cfRule>
    <cfRule type="cellIs" dxfId="2640" priority="4311" operator="equal">
      <formula>"SIM"</formula>
    </cfRule>
  </conditionalFormatting>
  <conditionalFormatting sqref="Y33:Y34">
    <cfRule type="cellIs" dxfId="2639" priority="4309" operator="equal">
      <formula>"OPORTUNIDADE"</formula>
    </cfRule>
  </conditionalFormatting>
  <conditionalFormatting sqref="Y33:Y34">
    <cfRule type="cellIs" dxfId="2638" priority="4307" operator="equal">
      <formula>"NÃO"</formula>
    </cfRule>
    <cfRule type="cellIs" dxfId="2637" priority="4308" operator="equal">
      <formula>"SIM"</formula>
    </cfRule>
  </conditionalFormatting>
  <conditionalFormatting sqref="Y34:Y36">
    <cfRule type="cellIs" dxfId="2636" priority="4306" operator="equal">
      <formula>"OPORTUNIDADE"</formula>
    </cfRule>
  </conditionalFormatting>
  <conditionalFormatting sqref="Y34:Y36">
    <cfRule type="cellIs" dxfId="2635" priority="4304" operator="equal">
      <formula>"NÃO"</formula>
    </cfRule>
    <cfRule type="cellIs" dxfId="2634" priority="4305" operator="equal">
      <formula>"SIM"</formula>
    </cfRule>
  </conditionalFormatting>
  <conditionalFormatting sqref="Y34:Y36">
    <cfRule type="cellIs" dxfId="2633" priority="4303" operator="equal">
      <formula>"OPORTUNIDADE"</formula>
    </cfRule>
  </conditionalFormatting>
  <conditionalFormatting sqref="Y34:Y36">
    <cfRule type="cellIs" dxfId="2632" priority="4301" operator="equal">
      <formula>"NÃO"</formula>
    </cfRule>
    <cfRule type="cellIs" dxfId="2631" priority="4302" operator="equal">
      <formula>"SIM"</formula>
    </cfRule>
  </conditionalFormatting>
  <conditionalFormatting sqref="Y23:Z23">
    <cfRule type="cellIs" dxfId="2630" priority="4300" operator="equal">
      <formula>"OPORTUNIDADE"</formula>
    </cfRule>
  </conditionalFormatting>
  <conditionalFormatting sqref="Y23:Z23">
    <cfRule type="cellIs" dxfId="2629" priority="4298" operator="equal">
      <formula>"NÃO"</formula>
    </cfRule>
    <cfRule type="cellIs" dxfId="2628" priority="4299" operator="equal">
      <formula>"SIM"</formula>
    </cfRule>
  </conditionalFormatting>
  <conditionalFormatting sqref="Y24:Z24">
    <cfRule type="cellIs" dxfId="2627" priority="4297" operator="equal">
      <formula>"OPORTUNIDADE"</formula>
    </cfRule>
  </conditionalFormatting>
  <conditionalFormatting sqref="Y24:Z24">
    <cfRule type="cellIs" dxfId="2626" priority="4295" operator="equal">
      <formula>"NÃO"</formula>
    </cfRule>
    <cfRule type="cellIs" dxfId="2625" priority="4296" operator="equal">
      <formula>"SIM"</formula>
    </cfRule>
  </conditionalFormatting>
  <conditionalFormatting sqref="Z22">
    <cfRule type="cellIs" dxfId="2624" priority="4294" operator="equal">
      <formula>"OPORTUNIDADE"</formula>
    </cfRule>
  </conditionalFormatting>
  <conditionalFormatting sqref="Z22">
    <cfRule type="cellIs" dxfId="2623" priority="4292" operator="equal">
      <formula>"NÃO"</formula>
    </cfRule>
    <cfRule type="cellIs" dxfId="2622" priority="4293" operator="equal">
      <formula>"SIM"</formula>
    </cfRule>
  </conditionalFormatting>
  <conditionalFormatting sqref="Z22">
    <cfRule type="cellIs" dxfId="2621" priority="4291" operator="equal">
      <formula>"OPORTUNIDADE"</formula>
    </cfRule>
  </conditionalFormatting>
  <conditionalFormatting sqref="Z22">
    <cfRule type="cellIs" dxfId="2620" priority="4289" operator="equal">
      <formula>"NÃO"</formula>
    </cfRule>
    <cfRule type="cellIs" dxfId="2619" priority="4290" operator="equal">
      <formula>"SIM"</formula>
    </cfRule>
  </conditionalFormatting>
  <conditionalFormatting sqref="Z22">
    <cfRule type="cellIs" dxfId="2618" priority="4288" operator="equal">
      <formula>"OPORTUNIDADE"</formula>
    </cfRule>
  </conditionalFormatting>
  <conditionalFormatting sqref="Z22">
    <cfRule type="cellIs" dxfId="2617" priority="4286" operator="equal">
      <formula>"NÃO"</formula>
    </cfRule>
    <cfRule type="cellIs" dxfId="2616" priority="4287" operator="equal">
      <formula>"SIM"</formula>
    </cfRule>
  </conditionalFormatting>
  <conditionalFormatting sqref="Y22">
    <cfRule type="cellIs" dxfId="2615" priority="4282" operator="equal">
      <formula>"OPORTUNIDADE"</formula>
    </cfRule>
  </conditionalFormatting>
  <conditionalFormatting sqref="Y22">
    <cfRule type="cellIs" dxfId="2614" priority="4280" operator="equal">
      <formula>"NÃO"</formula>
    </cfRule>
    <cfRule type="cellIs" dxfId="2613" priority="4281" operator="equal">
      <formula>"SIM"</formula>
    </cfRule>
  </conditionalFormatting>
  <conditionalFormatting sqref="Y22">
    <cfRule type="cellIs" dxfId="2612" priority="4279" operator="equal">
      <formula>"OPORTUNIDADE"</formula>
    </cfRule>
  </conditionalFormatting>
  <conditionalFormatting sqref="Y22">
    <cfRule type="cellIs" dxfId="2611" priority="4277" operator="equal">
      <formula>"NÃO"</formula>
    </cfRule>
    <cfRule type="cellIs" dxfId="2610" priority="4278" operator="equal">
      <formula>"SIM"</formula>
    </cfRule>
  </conditionalFormatting>
  <conditionalFormatting sqref="Y22">
    <cfRule type="cellIs" dxfId="2609" priority="4276" operator="equal">
      <formula>"OPORTUNIDADE"</formula>
    </cfRule>
  </conditionalFormatting>
  <conditionalFormatting sqref="Y22">
    <cfRule type="cellIs" dxfId="2608" priority="4274" operator="equal">
      <formula>"NÃO"</formula>
    </cfRule>
    <cfRule type="cellIs" dxfId="2607" priority="4275" operator="equal">
      <formula>"SIM"</formula>
    </cfRule>
  </conditionalFormatting>
  <conditionalFormatting sqref="BP18">
    <cfRule type="iconSet" priority="4273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272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27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270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606" priority="4269" operator="equal">
      <formula>"OPORTUNIDADE"</formula>
    </cfRule>
  </conditionalFormatting>
  <conditionalFormatting sqref="Y36">
    <cfRule type="cellIs" dxfId="2605" priority="4267" operator="equal">
      <formula>"NÃO"</formula>
    </cfRule>
    <cfRule type="cellIs" dxfId="2604" priority="4268" operator="equal">
      <formula>"SIM"</formula>
    </cfRule>
  </conditionalFormatting>
  <conditionalFormatting sqref="Y42:Z42">
    <cfRule type="cellIs" dxfId="2603" priority="4266" operator="equal">
      <formula>"OPORTUNIDADE"</formula>
    </cfRule>
  </conditionalFormatting>
  <conditionalFormatting sqref="Y42:Z42">
    <cfRule type="cellIs" dxfId="2602" priority="4264" operator="equal">
      <formula>"NÃO"</formula>
    </cfRule>
    <cfRule type="cellIs" dxfId="2601" priority="4265" operator="equal">
      <formula>"SIM"</formula>
    </cfRule>
  </conditionalFormatting>
  <conditionalFormatting sqref="Z43:Z44">
    <cfRule type="cellIs" dxfId="2600" priority="4263" operator="equal">
      <formula>"OPORTUNIDADE"</formula>
    </cfRule>
  </conditionalFormatting>
  <conditionalFormatting sqref="Z43:Z44">
    <cfRule type="cellIs" dxfId="2599" priority="4261" operator="equal">
      <formula>"NÃO"</formula>
    </cfRule>
    <cfRule type="cellIs" dxfId="2598" priority="4262" operator="equal">
      <formula>"SIM"</formula>
    </cfRule>
  </conditionalFormatting>
  <conditionalFormatting sqref="Z43:Z44">
    <cfRule type="cellIs" dxfId="2597" priority="4260" operator="equal">
      <formula>"OPORTUNIDADE"</formula>
    </cfRule>
  </conditionalFormatting>
  <conditionalFormatting sqref="Z43:Z44">
    <cfRule type="cellIs" dxfId="2596" priority="4258" operator="equal">
      <formula>"NÃO"</formula>
    </cfRule>
    <cfRule type="cellIs" dxfId="2595" priority="4259" operator="equal">
      <formula>"SIM"</formula>
    </cfRule>
  </conditionalFormatting>
  <conditionalFormatting sqref="Z43:Z44">
    <cfRule type="cellIs" dxfId="2594" priority="4257" operator="equal">
      <formula>"OPORTUNIDADE"</formula>
    </cfRule>
  </conditionalFormatting>
  <conditionalFormatting sqref="Z43:Z44">
    <cfRule type="cellIs" dxfId="2593" priority="4255" operator="equal">
      <formula>"NÃO"</formula>
    </cfRule>
    <cfRule type="cellIs" dxfId="2592" priority="4256" operator="equal">
      <formula>"SIM"</formula>
    </cfRule>
  </conditionalFormatting>
  <conditionalFormatting sqref="Y43:Y44">
    <cfRule type="cellIs" dxfId="2591" priority="4254" operator="equal">
      <formula>"OPORTUNIDADE"</formula>
    </cfRule>
  </conditionalFormatting>
  <conditionalFormatting sqref="Y43:Y44">
    <cfRule type="cellIs" dxfId="2590" priority="4252" operator="equal">
      <formula>"NÃO"</formula>
    </cfRule>
    <cfRule type="cellIs" dxfId="2589" priority="4253" operator="equal">
      <formula>"SIM"</formula>
    </cfRule>
  </conditionalFormatting>
  <conditionalFormatting sqref="Y42:Z44">
    <cfRule type="cellIs" dxfId="2588" priority="4251" operator="equal">
      <formula>"OPORTUNIDADE"</formula>
    </cfRule>
  </conditionalFormatting>
  <conditionalFormatting sqref="Y42:Z44">
    <cfRule type="cellIs" dxfId="2587" priority="4249" operator="equal">
      <formula>"NÃO"</formula>
    </cfRule>
    <cfRule type="cellIs" dxfId="2586" priority="4250" operator="equal">
      <formula>"SIM"</formula>
    </cfRule>
  </conditionalFormatting>
  <conditionalFormatting sqref="Z43:Z44">
    <cfRule type="cellIs" dxfId="2585" priority="4248" operator="equal">
      <formula>"OPORTUNIDADE"</formula>
    </cfRule>
  </conditionalFormatting>
  <conditionalFormatting sqref="Z43:Z44">
    <cfRule type="cellIs" dxfId="2584" priority="4246" operator="equal">
      <formula>"NÃO"</formula>
    </cfRule>
    <cfRule type="cellIs" dxfId="2583" priority="4247" operator="equal">
      <formula>"SIM"</formula>
    </cfRule>
  </conditionalFormatting>
  <conditionalFormatting sqref="Z43:Z44">
    <cfRule type="cellIs" dxfId="2582" priority="4245" operator="equal">
      <formula>"OPORTUNIDADE"</formula>
    </cfRule>
  </conditionalFormatting>
  <conditionalFormatting sqref="Z43:Z44">
    <cfRule type="cellIs" dxfId="2581" priority="4243" operator="equal">
      <formula>"NÃO"</formula>
    </cfRule>
    <cfRule type="cellIs" dxfId="2580" priority="4244" operator="equal">
      <formula>"SIM"</formula>
    </cfRule>
  </conditionalFormatting>
  <conditionalFormatting sqref="Y43:Y44">
    <cfRule type="cellIs" dxfId="2579" priority="4242" operator="equal">
      <formula>"OPORTUNIDADE"</formula>
    </cfRule>
  </conditionalFormatting>
  <conditionalFormatting sqref="Y43:Y44">
    <cfRule type="cellIs" dxfId="2578" priority="4240" operator="equal">
      <formula>"NÃO"</formula>
    </cfRule>
    <cfRule type="cellIs" dxfId="2577" priority="4241" operator="equal">
      <formula>"SIM"</formula>
    </cfRule>
  </conditionalFormatting>
  <conditionalFormatting sqref="Y42:Y44">
    <cfRule type="cellIs" dxfId="2576" priority="4239" operator="equal">
      <formula>"OPORTUNIDADE"</formula>
    </cfRule>
  </conditionalFormatting>
  <conditionalFormatting sqref="Y42:Y44">
    <cfRule type="cellIs" dxfId="2575" priority="4237" operator="equal">
      <formula>"NÃO"</formula>
    </cfRule>
    <cfRule type="cellIs" dxfId="2574" priority="4238" operator="equal">
      <formula>"SIM"</formula>
    </cfRule>
  </conditionalFormatting>
  <conditionalFormatting sqref="Y42:Z42">
    <cfRule type="cellIs" dxfId="2573" priority="4236" operator="equal">
      <formula>"OPORTUNIDADE"</formula>
    </cfRule>
  </conditionalFormatting>
  <conditionalFormatting sqref="Y42:Z42">
    <cfRule type="cellIs" dxfId="2572" priority="4234" operator="equal">
      <formula>"NÃO"</formula>
    </cfRule>
    <cfRule type="cellIs" dxfId="2571" priority="4235" operator="equal">
      <formula>"SIM"</formula>
    </cfRule>
  </conditionalFormatting>
  <conditionalFormatting sqref="Y43:Z43">
    <cfRule type="cellIs" dxfId="2570" priority="4233" operator="equal">
      <formula>"OPORTUNIDADE"</formula>
    </cfRule>
  </conditionalFormatting>
  <conditionalFormatting sqref="Y43:Z43">
    <cfRule type="cellIs" dxfId="2569" priority="4231" operator="equal">
      <formula>"NÃO"</formula>
    </cfRule>
    <cfRule type="cellIs" dxfId="2568" priority="4232" operator="equal">
      <formula>"SIM"</formula>
    </cfRule>
  </conditionalFormatting>
  <conditionalFormatting sqref="Z44:Z45">
    <cfRule type="cellIs" dxfId="2567" priority="4230" operator="equal">
      <formula>"OPORTUNIDADE"</formula>
    </cfRule>
  </conditionalFormatting>
  <conditionalFormatting sqref="Z44:Z45">
    <cfRule type="cellIs" dxfId="2566" priority="4228" operator="equal">
      <formula>"NÃO"</formula>
    </cfRule>
    <cfRule type="cellIs" dxfId="2565" priority="4229" operator="equal">
      <formula>"SIM"</formula>
    </cfRule>
  </conditionalFormatting>
  <conditionalFormatting sqref="Z44:Z45">
    <cfRule type="cellIs" dxfId="2564" priority="4227" operator="equal">
      <formula>"OPORTUNIDADE"</formula>
    </cfRule>
  </conditionalFormatting>
  <conditionalFormatting sqref="Z44:Z45">
    <cfRule type="cellIs" dxfId="2563" priority="4225" operator="equal">
      <formula>"NÃO"</formula>
    </cfRule>
    <cfRule type="cellIs" dxfId="2562" priority="4226" operator="equal">
      <formula>"SIM"</formula>
    </cfRule>
  </conditionalFormatting>
  <conditionalFormatting sqref="Z44:Z45">
    <cfRule type="cellIs" dxfId="2561" priority="4224" operator="equal">
      <formula>"OPORTUNIDADE"</formula>
    </cfRule>
  </conditionalFormatting>
  <conditionalFormatting sqref="Z44:Z45">
    <cfRule type="cellIs" dxfId="2560" priority="4222" operator="equal">
      <formula>"NÃO"</formula>
    </cfRule>
    <cfRule type="cellIs" dxfId="2559" priority="4223" operator="equal">
      <formula>"SIM"</formula>
    </cfRule>
  </conditionalFormatting>
  <conditionalFormatting sqref="Z44:Z45">
    <cfRule type="cellIs" dxfId="2558" priority="4221" operator="equal">
      <formula>"OPORTUNIDADE"</formula>
    </cfRule>
  </conditionalFormatting>
  <conditionalFormatting sqref="Z44:Z45">
    <cfRule type="cellIs" dxfId="2557" priority="4219" operator="equal">
      <formula>"NÃO"</formula>
    </cfRule>
    <cfRule type="cellIs" dxfId="2556" priority="4220" operator="equal">
      <formula>"SIM"</formula>
    </cfRule>
  </conditionalFormatting>
  <conditionalFormatting sqref="Z44:Z45">
    <cfRule type="cellIs" dxfId="2555" priority="4218" operator="equal">
      <formula>"OPORTUNIDADE"</formula>
    </cfRule>
  </conditionalFormatting>
  <conditionalFormatting sqref="Z44:Z45">
    <cfRule type="cellIs" dxfId="2554" priority="4216" operator="equal">
      <formula>"NÃO"</formula>
    </cfRule>
    <cfRule type="cellIs" dxfId="2553" priority="4217" operator="equal">
      <formula>"SIM"</formula>
    </cfRule>
  </conditionalFormatting>
  <conditionalFormatting sqref="Z44:Z45">
    <cfRule type="cellIs" dxfId="2552" priority="4215" operator="equal">
      <formula>"OPORTUNIDADE"</formula>
    </cfRule>
  </conditionalFormatting>
  <conditionalFormatting sqref="Z44:Z45">
    <cfRule type="cellIs" dxfId="2551" priority="4213" operator="equal">
      <formula>"NÃO"</formula>
    </cfRule>
    <cfRule type="cellIs" dxfId="2550" priority="4214" operator="equal">
      <formula>"SIM"</formula>
    </cfRule>
  </conditionalFormatting>
  <conditionalFormatting sqref="Z44:Z45">
    <cfRule type="cellIs" dxfId="2549" priority="4212" operator="equal">
      <formula>"OPORTUNIDADE"</formula>
    </cfRule>
  </conditionalFormatting>
  <conditionalFormatting sqref="Z44:Z45">
    <cfRule type="cellIs" dxfId="2548" priority="4210" operator="equal">
      <formula>"NÃO"</formula>
    </cfRule>
    <cfRule type="cellIs" dxfId="2547" priority="4211" operator="equal">
      <formula>"SIM"</formula>
    </cfRule>
  </conditionalFormatting>
  <conditionalFormatting sqref="Z44:Z45">
    <cfRule type="cellIs" dxfId="2546" priority="4209" operator="equal">
      <formula>"OPORTUNIDADE"</formula>
    </cfRule>
  </conditionalFormatting>
  <conditionalFormatting sqref="Z44:Z45">
    <cfRule type="cellIs" dxfId="2545" priority="4207" operator="equal">
      <formula>"NÃO"</formula>
    </cfRule>
    <cfRule type="cellIs" dxfId="2544" priority="4208" operator="equal">
      <formula>"SIM"</formula>
    </cfRule>
  </conditionalFormatting>
  <conditionalFormatting sqref="Z44:Z45">
    <cfRule type="cellIs" dxfId="2543" priority="4206" operator="equal">
      <formula>"OPORTUNIDADE"</formula>
    </cfRule>
  </conditionalFormatting>
  <conditionalFormatting sqref="Z44:Z45">
    <cfRule type="cellIs" dxfId="2542" priority="4204" operator="equal">
      <formula>"NÃO"</formula>
    </cfRule>
    <cfRule type="cellIs" dxfId="2541" priority="4205" operator="equal">
      <formula>"SIM"</formula>
    </cfRule>
  </conditionalFormatting>
  <conditionalFormatting sqref="Z44:Z45">
    <cfRule type="cellIs" dxfId="2540" priority="4203" operator="equal">
      <formula>"OPORTUNIDADE"</formula>
    </cfRule>
  </conditionalFormatting>
  <conditionalFormatting sqref="Z44:Z45">
    <cfRule type="cellIs" dxfId="2539" priority="4201" operator="equal">
      <formula>"NÃO"</formula>
    </cfRule>
    <cfRule type="cellIs" dxfId="2538" priority="4202" operator="equal">
      <formula>"SIM"</formula>
    </cfRule>
  </conditionalFormatting>
  <conditionalFormatting sqref="Z44:Z45">
    <cfRule type="cellIs" dxfId="2537" priority="4200" operator="equal">
      <formula>"OPORTUNIDADE"</formula>
    </cfRule>
  </conditionalFormatting>
  <conditionalFormatting sqref="Z44:Z45">
    <cfRule type="cellIs" dxfId="2536" priority="4198" operator="equal">
      <formula>"NÃO"</formula>
    </cfRule>
    <cfRule type="cellIs" dxfId="2535" priority="4199" operator="equal">
      <formula>"SIM"</formula>
    </cfRule>
  </conditionalFormatting>
  <conditionalFormatting sqref="Z44:Z45">
    <cfRule type="cellIs" dxfId="2534" priority="4197" operator="equal">
      <formula>"OPORTUNIDADE"</formula>
    </cfRule>
  </conditionalFormatting>
  <conditionalFormatting sqref="Z44:Z45">
    <cfRule type="cellIs" dxfId="2533" priority="4195" operator="equal">
      <formula>"NÃO"</formula>
    </cfRule>
    <cfRule type="cellIs" dxfId="2532" priority="4196" operator="equal">
      <formula>"SIM"</formula>
    </cfRule>
  </conditionalFormatting>
  <conditionalFormatting sqref="Z44:Z45">
    <cfRule type="cellIs" dxfId="2531" priority="4194" operator="equal">
      <formula>"OPORTUNIDADE"</formula>
    </cfRule>
  </conditionalFormatting>
  <conditionalFormatting sqref="Z44:Z45">
    <cfRule type="cellIs" dxfId="2530" priority="4192" operator="equal">
      <formula>"NÃO"</formula>
    </cfRule>
    <cfRule type="cellIs" dxfId="2529" priority="4193" operator="equal">
      <formula>"SIM"</formula>
    </cfRule>
  </conditionalFormatting>
  <conditionalFormatting sqref="Z44:Z45">
    <cfRule type="cellIs" dxfId="2528" priority="4191" operator="equal">
      <formula>"OPORTUNIDADE"</formula>
    </cfRule>
  </conditionalFormatting>
  <conditionalFormatting sqref="Z44:Z45">
    <cfRule type="cellIs" dxfId="2527" priority="4189" operator="equal">
      <formula>"NÃO"</formula>
    </cfRule>
    <cfRule type="cellIs" dxfId="2526" priority="4190" operator="equal">
      <formula>"SIM"</formula>
    </cfRule>
  </conditionalFormatting>
  <conditionalFormatting sqref="Z44:Z45">
    <cfRule type="cellIs" dxfId="2525" priority="4188" operator="equal">
      <formula>"OPORTUNIDADE"</formula>
    </cfRule>
  </conditionalFormatting>
  <conditionalFormatting sqref="Z44:Z45">
    <cfRule type="cellIs" dxfId="2524" priority="4186" operator="equal">
      <formula>"NÃO"</formula>
    </cfRule>
    <cfRule type="cellIs" dxfId="2523" priority="4187" operator="equal">
      <formula>"SIM"</formula>
    </cfRule>
  </conditionalFormatting>
  <conditionalFormatting sqref="Z44:Z45">
    <cfRule type="cellIs" dxfId="2522" priority="4185" operator="equal">
      <formula>"OPORTUNIDADE"</formula>
    </cfRule>
  </conditionalFormatting>
  <conditionalFormatting sqref="Z44:Z45">
    <cfRule type="cellIs" dxfId="2521" priority="4183" operator="equal">
      <formula>"NÃO"</formula>
    </cfRule>
    <cfRule type="cellIs" dxfId="2520" priority="4184" operator="equal">
      <formula>"SIM"</formula>
    </cfRule>
  </conditionalFormatting>
  <conditionalFormatting sqref="Z44:Z45">
    <cfRule type="cellIs" dxfId="2519" priority="4182" operator="equal">
      <formula>"OPORTUNIDADE"</formula>
    </cfRule>
  </conditionalFormatting>
  <conditionalFormatting sqref="Z44:Z45">
    <cfRule type="cellIs" dxfId="2518" priority="4180" operator="equal">
      <formula>"NÃO"</formula>
    </cfRule>
    <cfRule type="cellIs" dxfId="2517" priority="4181" operator="equal">
      <formula>"SIM"</formula>
    </cfRule>
  </conditionalFormatting>
  <conditionalFormatting sqref="Z44:Z45">
    <cfRule type="cellIs" dxfId="2516" priority="4179" operator="equal">
      <formula>"OPORTUNIDADE"</formula>
    </cfRule>
  </conditionalFormatting>
  <conditionalFormatting sqref="Z44:Z45">
    <cfRule type="cellIs" dxfId="2515" priority="4177" operator="equal">
      <formula>"NÃO"</formula>
    </cfRule>
    <cfRule type="cellIs" dxfId="2514" priority="4178" operator="equal">
      <formula>"SIM"</formula>
    </cfRule>
  </conditionalFormatting>
  <conditionalFormatting sqref="Z44:Z45">
    <cfRule type="cellIs" dxfId="2513" priority="4176" operator="equal">
      <formula>"OPORTUNIDADE"</formula>
    </cfRule>
  </conditionalFormatting>
  <conditionalFormatting sqref="Z44:Z45">
    <cfRule type="cellIs" dxfId="2512" priority="4174" operator="equal">
      <formula>"NÃO"</formula>
    </cfRule>
    <cfRule type="cellIs" dxfId="2511" priority="4175" operator="equal">
      <formula>"SIM"</formula>
    </cfRule>
  </conditionalFormatting>
  <conditionalFormatting sqref="Z44:Z45">
    <cfRule type="cellIs" dxfId="2510" priority="4173" operator="equal">
      <formula>"OPORTUNIDADE"</formula>
    </cfRule>
  </conditionalFormatting>
  <conditionalFormatting sqref="Z44:Z45">
    <cfRule type="cellIs" dxfId="2509" priority="4171" operator="equal">
      <formula>"NÃO"</formula>
    </cfRule>
    <cfRule type="cellIs" dxfId="2508" priority="4172" operator="equal">
      <formula>"SIM"</formula>
    </cfRule>
  </conditionalFormatting>
  <conditionalFormatting sqref="Z44:Z45">
    <cfRule type="cellIs" dxfId="2507" priority="4170" operator="equal">
      <formula>"OPORTUNIDADE"</formula>
    </cfRule>
  </conditionalFormatting>
  <conditionalFormatting sqref="Z44:Z45">
    <cfRule type="cellIs" dxfId="2506" priority="4168" operator="equal">
      <formula>"NÃO"</formula>
    </cfRule>
    <cfRule type="cellIs" dxfId="2505" priority="4169" operator="equal">
      <formula>"SIM"</formula>
    </cfRule>
  </conditionalFormatting>
  <conditionalFormatting sqref="Z44:Z45">
    <cfRule type="cellIs" dxfId="2504" priority="4167" operator="equal">
      <formula>"OPORTUNIDADE"</formula>
    </cfRule>
  </conditionalFormatting>
  <conditionalFormatting sqref="Z44:Z45">
    <cfRule type="cellIs" dxfId="2503" priority="4165" operator="equal">
      <formula>"NÃO"</formula>
    </cfRule>
    <cfRule type="cellIs" dxfId="2502" priority="4166" operator="equal">
      <formula>"SIM"</formula>
    </cfRule>
  </conditionalFormatting>
  <conditionalFormatting sqref="Z44:Z45">
    <cfRule type="cellIs" dxfId="2501" priority="4164" operator="equal">
      <formula>"OPORTUNIDADE"</formula>
    </cfRule>
  </conditionalFormatting>
  <conditionalFormatting sqref="Z44:Z45">
    <cfRule type="cellIs" dxfId="2500" priority="4162" operator="equal">
      <formula>"NÃO"</formula>
    </cfRule>
    <cfRule type="cellIs" dxfId="2499" priority="4163" operator="equal">
      <formula>"SIM"</formula>
    </cfRule>
  </conditionalFormatting>
  <conditionalFormatting sqref="Z44:Z45">
    <cfRule type="cellIs" dxfId="2498" priority="4161" operator="equal">
      <formula>"OPORTUNIDADE"</formula>
    </cfRule>
  </conditionalFormatting>
  <conditionalFormatting sqref="Z44:Z45">
    <cfRule type="cellIs" dxfId="2497" priority="4159" operator="equal">
      <formula>"NÃO"</formula>
    </cfRule>
    <cfRule type="cellIs" dxfId="2496" priority="4160" operator="equal">
      <formula>"SIM"</formula>
    </cfRule>
  </conditionalFormatting>
  <conditionalFormatting sqref="Z44:Z45">
    <cfRule type="cellIs" dxfId="2495" priority="4158" operator="equal">
      <formula>"OPORTUNIDADE"</formula>
    </cfRule>
  </conditionalFormatting>
  <conditionalFormatting sqref="Z44:Z45">
    <cfRule type="cellIs" dxfId="2494" priority="4156" operator="equal">
      <formula>"NÃO"</formula>
    </cfRule>
    <cfRule type="cellIs" dxfId="2493" priority="4157" operator="equal">
      <formula>"SIM"</formula>
    </cfRule>
  </conditionalFormatting>
  <conditionalFormatting sqref="Z44:Z45">
    <cfRule type="cellIs" dxfId="2492" priority="4155" operator="equal">
      <formula>"OPORTUNIDADE"</formula>
    </cfRule>
  </conditionalFormatting>
  <conditionalFormatting sqref="Z44:Z45">
    <cfRule type="cellIs" dxfId="2491" priority="4153" operator="equal">
      <formula>"NÃO"</formula>
    </cfRule>
    <cfRule type="cellIs" dxfId="2490" priority="4154" operator="equal">
      <formula>"SIM"</formula>
    </cfRule>
  </conditionalFormatting>
  <conditionalFormatting sqref="Z44:Z45">
    <cfRule type="cellIs" dxfId="2489" priority="4152" operator="equal">
      <formula>"OPORTUNIDADE"</formula>
    </cfRule>
  </conditionalFormatting>
  <conditionalFormatting sqref="Z44:Z45">
    <cfRule type="cellIs" dxfId="2488" priority="4150" operator="equal">
      <formula>"NÃO"</formula>
    </cfRule>
    <cfRule type="cellIs" dxfId="2487" priority="4151" operator="equal">
      <formula>"SIM"</formula>
    </cfRule>
  </conditionalFormatting>
  <conditionalFormatting sqref="Z44:Z45">
    <cfRule type="cellIs" dxfId="2486" priority="4149" operator="equal">
      <formula>"OPORTUNIDADE"</formula>
    </cfRule>
  </conditionalFormatting>
  <conditionalFormatting sqref="Z44:Z45">
    <cfRule type="cellIs" dxfId="2485" priority="4147" operator="equal">
      <formula>"NÃO"</formula>
    </cfRule>
    <cfRule type="cellIs" dxfId="2484" priority="4148" operator="equal">
      <formula>"SIM"</formula>
    </cfRule>
  </conditionalFormatting>
  <conditionalFormatting sqref="Z44:Z45">
    <cfRule type="cellIs" dxfId="2483" priority="4146" operator="equal">
      <formula>"OPORTUNIDADE"</formula>
    </cfRule>
  </conditionalFormatting>
  <conditionalFormatting sqref="Z44:Z45">
    <cfRule type="cellIs" dxfId="2482" priority="4144" operator="equal">
      <formula>"NÃO"</formula>
    </cfRule>
    <cfRule type="cellIs" dxfId="2481" priority="4145" operator="equal">
      <formula>"SIM"</formula>
    </cfRule>
  </conditionalFormatting>
  <conditionalFormatting sqref="Z44:Z45">
    <cfRule type="cellIs" dxfId="2480" priority="4143" operator="equal">
      <formula>"OPORTUNIDADE"</formula>
    </cfRule>
  </conditionalFormatting>
  <conditionalFormatting sqref="Z44:Z45">
    <cfRule type="cellIs" dxfId="2479" priority="4141" operator="equal">
      <formula>"NÃO"</formula>
    </cfRule>
    <cfRule type="cellIs" dxfId="2478" priority="4142" operator="equal">
      <formula>"SIM"</formula>
    </cfRule>
  </conditionalFormatting>
  <conditionalFormatting sqref="Z44:Z45">
    <cfRule type="cellIs" dxfId="2477" priority="4140" operator="equal">
      <formula>"OPORTUNIDADE"</formula>
    </cfRule>
  </conditionalFormatting>
  <conditionalFormatting sqref="Z44:Z45">
    <cfRule type="cellIs" dxfId="2476" priority="4138" operator="equal">
      <formula>"NÃO"</formula>
    </cfRule>
    <cfRule type="cellIs" dxfId="2475" priority="4139" operator="equal">
      <formula>"SIM"</formula>
    </cfRule>
  </conditionalFormatting>
  <conditionalFormatting sqref="Y44:Y45">
    <cfRule type="cellIs" dxfId="2474" priority="4137" operator="equal">
      <formula>"OPORTUNIDADE"</formula>
    </cfRule>
  </conditionalFormatting>
  <conditionalFormatting sqref="Y44:Y45">
    <cfRule type="cellIs" dxfId="2473" priority="4135" operator="equal">
      <formula>"NÃO"</formula>
    </cfRule>
    <cfRule type="cellIs" dxfId="2472" priority="4136" operator="equal">
      <formula>"SIM"</formula>
    </cfRule>
  </conditionalFormatting>
  <conditionalFormatting sqref="Y44:Y45">
    <cfRule type="cellIs" dxfId="2471" priority="4134" operator="equal">
      <formula>"OPORTUNIDADE"</formula>
    </cfRule>
  </conditionalFormatting>
  <conditionalFormatting sqref="Y44:Y45">
    <cfRule type="cellIs" dxfId="2470" priority="4132" operator="equal">
      <formula>"NÃO"</formula>
    </cfRule>
    <cfRule type="cellIs" dxfId="2469" priority="4133" operator="equal">
      <formula>"SIM"</formula>
    </cfRule>
  </conditionalFormatting>
  <conditionalFormatting sqref="Y44:Y45">
    <cfRule type="cellIs" dxfId="2468" priority="4131" operator="equal">
      <formula>"OPORTUNIDADE"</formula>
    </cfRule>
  </conditionalFormatting>
  <conditionalFormatting sqref="Y44:Y45">
    <cfRule type="cellIs" dxfId="2467" priority="4129" operator="equal">
      <formula>"NÃO"</formula>
    </cfRule>
    <cfRule type="cellIs" dxfId="2466" priority="4130" operator="equal">
      <formula>"SIM"</formula>
    </cfRule>
  </conditionalFormatting>
  <conditionalFormatting sqref="Y44:Y45">
    <cfRule type="cellIs" dxfId="2465" priority="4128" operator="equal">
      <formula>"OPORTUNIDADE"</formula>
    </cfRule>
  </conditionalFormatting>
  <conditionalFormatting sqref="Y44:Y45">
    <cfRule type="cellIs" dxfId="2464" priority="4126" operator="equal">
      <formula>"NÃO"</formula>
    </cfRule>
    <cfRule type="cellIs" dxfId="2463" priority="4127" operator="equal">
      <formula>"SIM"</formula>
    </cfRule>
  </conditionalFormatting>
  <conditionalFormatting sqref="Z45">
    <cfRule type="cellIs" dxfId="2462" priority="4041" operator="equal">
      <formula>"OPORTUNIDADE"</formula>
    </cfRule>
  </conditionalFormatting>
  <conditionalFormatting sqref="Z45">
    <cfRule type="cellIs" dxfId="2461" priority="4039" operator="equal">
      <formula>"NÃO"</formula>
    </cfRule>
    <cfRule type="cellIs" dxfId="2460" priority="4040" operator="equal">
      <formula>"SIM"</formula>
    </cfRule>
  </conditionalFormatting>
  <conditionalFormatting sqref="Z45">
    <cfRule type="cellIs" dxfId="2459" priority="4038" operator="equal">
      <formula>"OPORTUNIDADE"</formula>
    </cfRule>
  </conditionalFormatting>
  <conditionalFormatting sqref="Z45">
    <cfRule type="cellIs" dxfId="2458" priority="4036" operator="equal">
      <formula>"NÃO"</formula>
    </cfRule>
    <cfRule type="cellIs" dxfId="2457" priority="4037" operator="equal">
      <formula>"SIM"</formula>
    </cfRule>
  </conditionalFormatting>
  <conditionalFormatting sqref="Z45">
    <cfRule type="cellIs" dxfId="2456" priority="4035" operator="equal">
      <formula>"OPORTUNIDADE"</formula>
    </cfRule>
  </conditionalFormatting>
  <conditionalFormatting sqref="Z45">
    <cfRule type="cellIs" dxfId="2455" priority="4033" operator="equal">
      <formula>"NÃO"</formula>
    </cfRule>
    <cfRule type="cellIs" dxfId="2454" priority="4034" operator="equal">
      <formula>"SIM"</formula>
    </cfRule>
  </conditionalFormatting>
  <conditionalFormatting sqref="Z45">
    <cfRule type="cellIs" dxfId="2453" priority="4032" operator="equal">
      <formula>"OPORTUNIDADE"</formula>
    </cfRule>
  </conditionalFormatting>
  <conditionalFormatting sqref="Z45">
    <cfRule type="cellIs" dxfId="2452" priority="4030" operator="equal">
      <formula>"NÃO"</formula>
    </cfRule>
    <cfRule type="cellIs" dxfId="2451" priority="4031" operator="equal">
      <formula>"SIM"</formula>
    </cfRule>
  </conditionalFormatting>
  <conditionalFormatting sqref="Z45">
    <cfRule type="cellIs" dxfId="2450" priority="4029" operator="equal">
      <formula>"OPORTUNIDADE"</formula>
    </cfRule>
  </conditionalFormatting>
  <conditionalFormatting sqref="Z45">
    <cfRule type="cellIs" dxfId="2449" priority="4027" operator="equal">
      <formula>"NÃO"</formula>
    </cfRule>
    <cfRule type="cellIs" dxfId="2448" priority="4028" operator="equal">
      <formula>"SIM"</formula>
    </cfRule>
  </conditionalFormatting>
  <conditionalFormatting sqref="Z45">
    <cfRule type="cellIs" dxfId="2447" priority="4026" operator="equal">
      <formula>"OPORTUNIDADE"</formula>
    </cfRule>
  </conditionalFormatting>
  <conditionalFormatting sqref="Z45">
    <cfRule type="cellIs" dxfId="2446" priority="4024" operator="equal">
      <formula>"NÃO"</formula>
    </cfRule>
    <cfRule type="cellIs" dxfId="2445" priority="4025" operator="equal">
      <formula>"SIM"</formula>
    </cfRule>
  </conditionalFormatting>
  <conditionalFormatting sqref="Z45">
    <cfRule type="cellIs" dxfId="2444" priority="4023" operator="equal">
      <formula>"OPORTUNIDADE"</formula>
    </cfRule>
  </conditionalFormatting>
  <conditionalFormatting sqref="Z45">
    <cfRule type="cellIs" dxfId="2443" priority="4021" operator="equal">
      <formula>"NÃO"</formula>
    </cfRule>
    <cfRule type="cellIs" dxfId="2442" priority="4022" operator="equal">
      <formula>"SIM"</formula>
    </cfRule>
  </conditionalFormatting>
  <conditionalFormatting sqref="Z45">
    <cfRule type="cellIs" dxfId="2441" priority="4020" operator="equal">
      <formula>"OPORTUNIDADE"</formula>
    </cfRule>
  </conditionalFormatting>
  <conditionalFormatting sqref="Z45">
    <cfRule type="cellIs" dxfId="2440" priority="4018" operator="equal">
      <formula>"NÃO"</formula>
    </cfRule>
    <cfRule type="cellIs" dxfId="2439" priority="4019" operator="equal">
      <formula>"SIM"</formula>
    </cfRule>
  </conditionalFormatting>
  <conditionalFormatting sqref="Z45">
    <cfRule type="cellIs" dxfId="2438" priority="4017" operator="equal">
      <formula>"OPORTUNIDADE"</formula>
    </cfRule>
  </conditionalFormatting>
  <conditionalFormatting sqref="Z45">
    <cfRule type="cellIs" dxfId="2437" priority="4015" operator="equal">
      <formula>"NÃO"</formula>
    </cfRule>
    <cfRule type="cellIs" dxfId="2436" priority="4016" operator="equal">
      <formula>"SIM"</formula>
    </cfRule>
  </conditionalFormatting>
  <conditionalFormatting sqref="Z45">
    <cfRule type="cellIs" dxfId="2435" priority="4014" operator="equal">
      <formula>"OPORTUNIDADE"</formula>
    </cfRule>
  </conditionalFormatting>
  <conditionalFormatting sqref="Z45">
    <cfRule type="cellIs" dxfId="2434" priority="4012" operator="equal">
      <formula>"NÃO"</formula>
    </cfRule>
    <cfRule type="cellIs" dxfId="2433" priority="4013" operator="equal">
      <formula>"SIM"</formula>
    </cfRule>
  </conditionalFormatting>
  <conditionalFormatting sqref="Z45">
    <cfRule type="cellIs" dxfId="2432" priority="4011" operator="equal">
      <formula>"OPORTUNIDADE"</formula>
    </cfRule>
  </conditionalFormatting>
  <conditionalFormatting sqref="Z45">
    <cfRule type="cellIs" dxfId="2431" priority="4009" operator="equal">
      <formula>"NÃO"</formula>
    </cfRule>
    <cfRule type="cellIs" dxfId="2430" priority="4010" operator="equal">
      <formula>"SIM"</formula>
    </cfRule>
  </conditionalFormatting>
  <conditionalFormatting sqref="Z45">
    <cfRule type="cellIs" dxfId="2429" priority="4008" operator="equal">
      <formula>"OPORTUNIDADE"</formula>
    </cfRule>
  </conditionalFormatting>
  <conditionalFormatting sqref="Z45">
    <cfRule type="cellIs" dxfId="2428" priority="4006" operator="equal">
      <formula>"NÃO"</formula>
    </cfRule>
    <cfRule type="cellIs" dxfId="2427" priority="4007" operator="equal">
      <formula>"SIM"</formula>
    </cfRule>
  </conditionalFormatting>
  <conditionalFormatting sqref="Z45">
    <cfRule type="cellIs" dxfId="2426" priority="4005" operator="equal">
      <formula>"OPORTUNIDADE"</formula>
    </cfRule>
  </conditionalFormatting>
  <conditionalFormatting sqref="Z45">
    <cfRule type="cellIs" dxfId="2425" priority="4003" operator="equal">
      <formula>"NÃO"</formula>
    </cfRule>
    <cfRule type="cellIs" dxfId="2424" priority="4004" operator="equal">
      <formula>"SIM"</formula>
    </cfRule>
  </conditionalFormatting>
  <conditionalFormatting sqref="Y45">
    <cfRule type="cellIs" dxfId="2423" priority="4002" operator="equal">
      <formula>"OPORTUNIDADE"</formula>
    </cfRule>
  </conditionalFormatting>
  <conditionalFormatting sqref="Y45">
    <cfRule type="cellIs" dxfId="2422" priority="4000" operator="equal">
      <formula>"NÃO"</formula>
    </cfRule>
    <cfRule type="cellIs" dxfId="2421" priority="4001" operator="equal">
      <formula>"SIM"</formula>
    </cfRule>
  </conditionalFormatting>
  <conditionalFormatting sqref="Y45">
    <cfRule type="cellIs" dxfId="2420" priority="3999" operator="equal">
      <formula>"OPORTUNIDADE"</formula>
    </cfRule>
  </conditionalFormatting>
  <conditionalFormatting sqref="Y45">
    <cfRule type="cellIs" dxfId="2419" priority="3997" operator="equal">
      <formula>"NÃO"</formula>
    </cfRule>
    <cfRule type="cellIs" dxfId="2418" priority="3998" operator="equal">
      <formula>"SIM"</formula>
    </cfRule>
  </conditionalFormatting>
  <conditionalFormatting sqref="Y45">
    <cfRule type="cellIs" dxfId="2417" priority="3996" operator="equal">
      <formula>"OPORTUNIDADE"</formula>
    </cfRule>
  </conditionalFormatting>
  <conditionalFormatting sqref="Y45">
    <cfRule type="cellIs" dxfId="2416" priority="3994" operator="equal">
      <formula>"NÃO"</formula>
    </cfRule>
    <cfRule type="cellIs" dxfId="2415" priority="3995" operator="equal">
      <formula>"SIM"</formula>
    </cfRule>
  </conditionalFormatting>
  <conditionalFormatting sqref="Y45">
    <cfRule type="cellIs" dxfId="2414" priority="3993" operator="equal">
      <formula>"OPORTUNIDADE"</formula>
    </cfRule>
  </conditionalFormatting>
  <conditionalFormatting sqref="Y45">
    <cfRule type="cellIs" dxfId="2413" priority="3991" operator="equal">
      <formula>"NÃO"</formula>
    </cfRule>
    <cfRule type="cellIs" dxfId="2412" priority="3992" operator="equal">
      <formula>"SIM"</formula>
    </cfRule>
  </conditionalFormatting>
  <conditionalFormatting sqref="Z50:Z52">
    <cfRule type="cellIs" dxfId="2411" priority="3990" operator="equal">
      <formula>"OPORTUNIDADE"</formula>
    </cfRule>
  </conditionalFormatting>
  <conditionalFormatting sqref="Z50:Z52">
    <cfRule type="cellIs" dxfId="2410" priority="3988" operator="equal">
      <formula>"NÃO"</formula>
    </cfRule>
    <cfRule type="cellIs" dxfId="2409" priority="3989" operator="equal">
      <formula>"SIM"</formula>
    </cfRule>
  </conditionalFormatting>
  <conditionalFormatting sqref="Z50:Z52">
    <cfRule type="cellIs" dxfId="2408" priority="3987" operator="equal">
      <formula>"OPORTUNIDADE"</formula>
    </cfRule>
  </conditionalFormatting>
  <conditionalFormatting sqref="Z50:Z52">
    <cfRule type="cellIs" dxfId="2407" priority="3985" operator="equal">
      <formula>"NÃO"</formula>
    </cfRule>
    <cfRule type="cellIs" dxfId="2406" priority="3986" operator="equal">
      <formula>"SIM"</formula>
    </cfRule>
  </conditionalFormatting>
  <conditionalFormatting sqref="Z50:Z52">
    <cfRule type="cellIs" dxfId="2405" priority="3984" operator="equal">
      <formula>"OPORTUNIDADE"</formula>
    </cfRule>
  </conditionalFormatting>
  <conditionalFormatting sqref="Z50:Z52">
    <cfRule type="cellIs" dxfId="2404" priority="3982" operator="equal">
      <formula>"NÃO"</formula>
    </cfRule>
    <cfRule type="cellIs" dxfId="2403" priority="3983" operator="equal">
      <formula>"SIM"</formula>
    </cfRule>
  </conditionalFormatting>
  <conditionalFormatting sqref="Z50:Z52">
    <cfRule type="cellIs" dxfId="2402" priority="3981" operator="equal">
      <formula>"OPORTUNIDADE"</formula>
    </cfRule>
  </conditionalFormatting>
  <conditionalFormatting sqref="Z50:Z52">
    <cfRule type="cellIs" dxfId="2401" priority="3979" operator="equal">
      <formula>"NÃO"</formula>
    </cfRule>
    <cfRule type="cellIs" dxfId="2400" priority="3980" operator="equal">
      <formula>"SIM"</formula>
    </cfRule>
  </conditionalFormatting>
  <conditionalFormatting sqref="Z50:Z52">
    <cfRule type="cellIs" dxfId="2399" priority="3978" operator="equal">
      <formula>"OPORTUNIDADE"</formula>
    </cfRule>
  </conditionalFormatting>
  <conditionalFormatting sqref="Z50:Z52">
    <cfRule type="cellIs" dxfId="2398" priority="3976" operator="equal">
      <formula>"NÃO"</formula>
    </cfRule>
    <cfRule type="cellIs" dxfId="2397" priority="3977" operator="equal">
      <formula>"SIM"</formula>
    </cfRule>
  </conditionalFormatting>
  <conditionalFormatting sqref="Z50:Z52">
    <cfRule type="cellIs" dxfId="2396" priority="3975" operator="equal">
      <formula>"OPORTUNIDADE"</formula>
    </cfRule>
  </conditionalFormatting>
  <conditionalFormatting sqref="Z50:Z52">
    <cfRule type="cellIs" dxfId="2395" priority="3973" operator="equal">
      <formula>"NÃO"</formula>
    </cfRule>
    <cfRule type="cellIs" dxfId="2394" priority="3974" operator="equal">
      <formula>"SIM"</formula>
    </cfRule>
  </conditionalFormatting>
  <conditionalFormatting sqref="Z50:Z52">
    <cfRule type="cellIs" dxfId="2393" priority="3972" operator="equal">
      <formula>"OPORTUNIDADE"</formula>
    </cfRule>
  </conditionalFormatting>
  <conditionalFormatting sqref="Z50:Z52">
    <cfRule type="cellIs" dxfId="2392" priority="3970" operator="equal">
      <formula>"NÃO"</formula>
    </cfRule>
    <cfRule type="cellIs" dxfId="2391" priority="3971" operator="equal">
      <formula>"SIM"</formula>
    </cfRule>
  </conditionalFormatting>
  <conditionalFormatting sqref="Z50:Z52">
    <cfRule type="cellIs" dxfId="2390" priority="3969" operator="equal">
      <formula>"OPORTUNIDADE"</formula>
    </cfRule>
  </conditionalFormatting>
  <conditionalFormatting sqref="Z50:Z52">
    <cfRule type="cellIs" dxfId="2389" priority="3967" operator="equal">
      <formula>"NÃO"</formula>
    </cfRule>
    <cfRule type="cellIs" dxfId="2388" priority="3968" operator="equal">
      <formula>"SIM"</formula>
    </cfRule>
  </conditionalFormatting>
  <conditionalFormatting sqref="Z50:Z52">
    <cfRule type="cellIs" dxfId="2387" priority="3966" operator="equal">
      <formula>"OPORTUNIDADE"</formula>
    </cfRule>
  </conditionalFormatting>
  <conditionalFormatting sqref="Z50:Z52">
    <cfRule type="cellIs" dxfId="2386" priority="3964" operator="equal">
      <formula>"NÃO"</formula>
    </cfRule>
    <cfRule type="cellIs" dxfId="2385" priority="3965" operator="equal">
      <formula>"SIM"</formula>
    </cfRule>
  </conditionalFormatting>
  <conditionalFormatting sqref="Z50:Z52">
    <cfRule type="cellIs" dxfId="2384" priority="3963" operator="equal">
      <formula>"OPORTUNIDADE"</formula>
    </cfRule>
  </conditionalFormatting>
  <conditionalFormatting sqref="Z50:Z52">
    <cfRule type="cellIs" dxfId="2383" priority="3961" operator="equal">
      <formula>"NÃO"</formula>
    </cfRule>
    <cfRule type="cellIs" dxfId="2382" priority="3962" operator="equal">
      <formula>"SIM"</formula>
    </cfRule>
  </conditionalFormatting>
  <conditionalFormatting sqref="Z50:Z52">
    <cfRule type="cellIs" dxfId="2381" priority="3960" operator="equal">
      <formula>"OPORTUNIDADE"</formula>
    </cfRule>
  </conditionalFormatting>
  <conditionalFormatting sqref="Z50:Z52">
    <cfRule type="cellIs" dxfId="2380" priority="3958" operator="equal">
      <formula>"NÃO"</formula>
    </cfRule>
    <cfRule type="cellIs" dxfId="2379" priority="3959" operator="equal">
      <formula>"SIM"</formula>
    </cfRule>
  </conditionalFormatting>
  <conditionalFormatting sqref="Z50:Z52">
    <cfRule type="cellIs" dxfId="2378" priority="3957" operator="equal">
      <formula>"OPORTUNIDADE"</formula>
    </cfRule>
  </conditionalFormatting>
  <conditionalFormatting sqref="Z50:Z52">
    <cfRule type="cellIs" dxfId="2377" priority="3955" operator="equal">
      <formula>"NÃO"</formula>
    </cfRule>
    <cfRule type="cellIs" dxfId="2376" priority="3956" operator="equal">
      <formula>"SIM"</formula>
    </cfRule>
  </conditionalFormatting>
  <conditionalFormatting sqref="Z50:Z51">
    <cfRule type="cellIs" dxfId="2375" priority="3954" operator="equal">
      <formula>"OPORTUNIDADE"</formula>
    </cfRule>
  </conditionalFormatting>
  <conditionalFormatting sqref="Z50:Z51">
    <cfRule type="cellIs" dxfId="2374" priority="3952" operator="equal">
      <formula>"NÃO"</formula>
    </cfRule>
    <cfRule type="cellIs" dxfId="2373" priority="3953" operator="equal">
      <formula>"SIM"</formula>
    </cfRule>
  </conditionalFormatting>
  <conditionalFormatting sqref="Z50:Z51">
    <cfRule type="cellIs" dxfId="2372" priority="3951" operator="equal">
      <formula>"OPORTUNIDADE"</formula>
    </cfRule>
  </conditionalFormatting>
  <conditionalFormatting sqref="Z50:Z51">
    <cfRule type="cellIs" dxfId="2371" priority="3949" operator="equal">
      <formula>"NÃO"</formula>
    </cfRule>
    <cfRule type="cellIs" dxfId="2370" priority="3950" operator="equal">
      <formula>"SIM"</formula>
    </cfRule>
  </conditionalFormatting>
  <conditionalFormatting sqref="Z50:Z51">
    <cfRule type="cellIs" dxfId="2369" priority="3948" operator="equal">
      <formula>"OPORTUNIDADE"</formula>
    </cfRule>
  </conditionalFormatting>
  <conditionalFormatting sqref="Z50:Z51">
    <cfRule type="cellIs" dxfId="2368" priority="3946" operator="equal">
      <formula>"NÃO"</formula>
    </cfRule>
    <cfRule type="cellIs" dxfId="2367" priority="3947" operator="equal">
      <formula>"SIM"</formula>
    </cfRule>
  </conditionalFormatting>
  <conditionalFormatting sqref="Z50:Z51">
    <cfRule type="cellIs" dxfId="2366" priority="3945" operator="equal">
      <formula>"OPORTUNIDADE"</formula>
    </cfRule>
  </conditionalFormatting>
  <conditionalFormatting sqref="Z50:Z51">
    <cfRule type="cellIs" dxfId="2365" priority="3943" operator="equal">
      <formula>"NÃO"</formula>
    </cfRule>
    <cfRule type="cellIs" dxfId="2364" priority="3944" operator="equal">
      <formula>"SIM"</formula>
    </cfRule>
  </conditionalFormatting>
  <conditionalFormatting sqref="Z50:Z51">
    <cfRule type="cellIs" dxfId="2363" priority="3942" operator="equal">
      <formula>"OPORTUNIDADE"</formula>
    </cfRule>
  </conditionalFormatting>
  <conditionalFormatting sqref="Z50:Z51">
    <cfRule type="cellIs" dxfId="2362" priority="3940" operator="equal">
      <formula>"NÃO"</formula>
    </cfRule>
    <cfRule type="cellIs" dxfId="2361" priority="3941" operator="equal">
      <formula>"SIM"</formula>
    </cfRule>
  </conditionalFormatting>
  <conditionalFormatting sqref="Z50:Z51">
    <cfRule type="cellIs" dxfId="2360" priority="3939" operator="equal">
      <formula>"OPORTUNIDADE"</formula>
    </cfRule>
  </conditionalFormatting>
  <conditionalFormatting sqref="Z50:Z51">
    <cfRule type="cellIs" dxfId="2359" priority="3937" operator="equal">
      <formula>"NÃO"</formula>
    </cfRule>
    <cfRule type="cellIs" dxfId="2358" priority="3938" operator="equal">
      <formula>"SIM"</formula>
    </cfRule>
  </conditionalFormatting>
  <conditionalFormatting sqref="Z50:Z51">
    <cfRule type="cellIs" dxfId="2357" priority="3936" operator="equal">
      <formula>"OPORTUNIDADE"</formula>
    </cfRule>
  </conditionalFormatting>
  <conditionalFormatting sqref="Z50:Z51">
    <cfRule type="cellIs" dxfId="2356" priority="3934" operator="equal">
      <formula>"NÃO"</formula>
    </cfRule>
    <cfRule type="cellIs" dxfId="2355" priority="3935" operator="equal">
      <formula>"SIM"</formula>
    </cfRule>
  </conditionalFormatting>
  <conditionalFormatting sqref="Z50:Z51">
    <cfRule type="cellIs" dxfId="2354" priority="3933" operator="equal">
      <formula>"OPORTUNIDADE"</formula>
    </cfRule>
  </conditionalFormatting>
  <conditionalFormatting sqref="Z50:Z51">
    <cfRule type="cellIs" dxfId="2353" priority="3931" operator="equal">
      <formula>"NÃO"</formula>
    </cfRule>
    <cfRule type="cellIs" dxfId="2352" priority="3932" operator="equal">
      <formula>"SIM"</formula>
    </cfRule>
  </conditionalFormatting>
  <conditionalFormatting sqref="Z50:Z51">
    <cfRule type="cellIs" dxfId="2351" priority="3930" operator="equal">
      <formula>"OPORTUNIDADE"</formula>
    </cfRule>
  </conditionalFormatting>
  <conditionalFormatting sqref="Z50:Z51">
    <cfRule type="cellIs" dxfId="2350" priority="3928" operator="equal">
      <formula>"NÃO"</formula>
    </cfRule>
    <cfRule type="cellIs" dxfId="2349" priority="3929" operator="equal">
      <formula>"SIM"</formula>
    </cfRule>
  </conditionalFormatting>
  <conditionalFormatting sqref="Z50:Z51">
    <cfRule type="cellIs" dxfId="2348" priority="3927" operator="equal">
      <formula>"OPORTUNIDADE"</formula>
    </cfRule>
  </conditionalFormatting>
  <conditionalFormatting sqref="Z50:Z51">
    <cfRule type="cellIs" dxfId="2347" priority="3925" operator="equal">
      <formula>"NÃO"</formula>
    </cfRule>
    <cfRule type="cellIs" dxfId="2346" priority="3926" operator="equal">
      <formula>"SIM"</formula>
    </cfRule>
  </conditionalFormatting>
  <conditionalFormatting sqref="Z50:Z51">
    <cfRule type="cellIs" dxfId="2345" priority="3924" operator="equal">
      <formula>"OPORTUNIDADE"</formula>
    </cfRule>
  </conditionalFormatting>
  <conditionalFormatting sqref="Z50:Z51">
    <cfRule type="cellIs" dxfId="2344" priority="3922" operator="equal">
      <formula>"NÃO"</formula>
    </cfRule>
    <cfRule type="cellIs" dxfId="2343" priority="3923" operator="equal">
      <formula>"SIM"</formula>
    </cfRule>
  </conditionalFormatting>
  <conditionalFormatting sqref="Z50:Z51">
    <cfRule type="cellIs" dxfId="2342" priority="3921" operator="equal">
      <formula>"OPORTUNIDADE"</formula>
    </cfRule>
  </conditionalFormatting>
  <conditionalFormatting sqref="Z50:Z51">
    <cfRule type="cellIs" dxfId="2341" priority="3919" operator="equal">
      <formula>"NÃO"</formula>
    </cfRule>
    <cfRule type="cellIs" dxfId="2340" priority="3920" operator="equal">
      <formula>"SIM"</formula>
    </cfRule>
  </conditionalFormatting>
  <conditionalFormatting sqref="Z50:Z51">
    <cfRule type="cellIs" dxfId="2339" priority="3918" operator="equal">
      <formula>"OPORTUNIDADE"</formula>
    </cfRule>
  </conditionalFormatting>
  <conditionalFormatting sqref="Z50:Z51">
    <cfRule type="cellIs" dxfId="2338" priority="3916" operator="equal">
      <formula>"NÃO"</formula>
    </cfRule>
    <cfRule type="cellIs" dxfId="2337" priority="3917" operator="equal">
      <formula>"SIM"</formula>
    </cfRule>
  </conditionalFormatting>
  <conditionalFormatting sqref="Z50:Z51">
    <cfRule type="cellIs" dxfId="2336" priority="3915" operator="equal">
      <formula>"OPORTUNIDADE"</formula>
    </cfRule>
  </conditionalFormatting>
  <conditionalFormatting sqref="Z50:Z51">
    <cfRule type="cellIs" dxfId="2335" priority="3913" operator="equal">
      <formula>"NÃO"</formula>
    </cfRule>
    <cfRule type="cellIs" dxfId="2334" priority="3914" operator="equal">
      <formula>"SIM"</formula>
    </cfRule>
  </conditionalFormatting>
  <conditionalFormatting sqref="Z50:Z51">
    <cfRule type="cellIs" dxfId="2333" priority="3912" operator="equal">
      <formula>"OPORTUNIDADE"</formula>
    </cfRule>
  </conditionalFormatting>
  <conditionalFormatting sqref="Z50:Z51">
    <cfRule type="cellIs" dxfId="2332" priority="3910" operator="equal">
      <formula>"NÃO"</formula>
    </cfRule>
    <cfRule type="cellIs" dxfId="2331" priority="3911" operator="equal">
      <formula>"SIM"</formula>
    </cfRule>
  </conditionalFormatting>
  <conditionalFormatting sqref="Z50:Z51">
    <cfRule type="cellIs" dxfId="2330" priority="3909" operator="equal">
      <formula>"OPORTUNIDADE"</formula>
    </cfRule>
  </conditionalFormatting>
  <conditionalFormatting sqref="Z50:Z51">
    <cfRule type="cellIs" dxfId="2329" priority="3907" operator="equal">
      <formula>"NÃO"</formula>
    </cfRule>
    <cfRule type="cellIs" dxfId="2328" priority="3908" operator="equal">
      <formula>"SIM"</formula>
    </cfRule>
  </conditionalFormatting>
  <conditionalFormatting sqref="Z50:Z51">
    <cfRule type="cellIs" dxfId="2327" priority="3906" operator="equal">
      <formula>"OPORTUNIDADE"</formula>
    </cfRule>
  </conditionalFormatting>
  <conditionalFormatting sqref="Z50:Z51">
    <cfRule type="cellIs" dxfId="2326" priority="3904" operator="equal">
      <formula>"NÃO"</formula>
    </cfRule>
    <cfRule type="cellIs" dxfId="2325" priority="3905" operator="equal">
      <formula>"SIM"</formula>
    </cfRule>
  </conditionalFormatting>
  <conditionalFormatting sqref="Z50:Z51">
    <cfRule type="cellIs" dxfId="2324" priority="3903" operator="equal">
      <formula>"OPORTUNIDADE"</formula>
    </cfRule>
  </conditionalFormatting>
  <conditionalFormatting sqref="Z50:Z51">
    <cfRule type="cellIs" dxfId="2323" priority="3901" operator="equal">
      <formula>"NÃO"</formula>
    </cfRule>
    <cfRule type="cellIs" dxfId="2322" priority="3902" operator="equal">
      <formula>"SIM"</formula>
    </cfRule>
  </conditionalFormatting>
  <conditionalFormatting sqref="Z50:Z51">
    <cfRule type="cellIs" dxfId="2321" priority="3900" operator="equal">
      <formula>"OPORTUNIDADE"</formula>
    </cfRule>
  </conditionalFormatting>
  <conditionalFormatting sqref="Z50:Z51">
    <cfRule type="cellIs" dxfId="2320" priority="3898" operator="equal">
      <formula>"NÃO"</formula>
    </cfRule>
    <cfRule type="cellIs" dxfId="2319" priority="3899" operator="equal">
      <formula>"SIM"</formula>
    </cfRule>
  </conditionalFormatting>
  <conditionalFormatting sqref="Z50:Z51">
    <cfRule type="cellIs" dxfId="2318" priority="3897" operator="equal">
      <formula>"OPORTUNIDADE"</formula>
    </cfRule>
  </conditionalFormatting>
  <conditionalFormatting sqref="Z50:Z51">
    <cfRule type="cellIs" dxfId="2317" priority="3895" operator="equal">
      <formula>"NÃO"</formula>
    </cfRule>
    <cfRule type="cellIs" dxfId="2316" priority="3896" operator="equal">
      <formula>"SIM"</formula>
    </cfRule>
  </conditionalFormatting>
  <conditionalFormatting sqref="Z50:Z52">
    <cfRule type="cellIs" dxfId="2315" priority="3894" operator="equal">
      <formula>"OPORTUNIDADE"</formula>
    </cfRule>
  </conditionalFormatting>
  <conditionalFormatting sqref="Z50:Z52">
    <cfRule type="cellIs" dxfId="2314" priority="3892" operator="equal">
      <formula>"NÃO"</formula>
    </cfRule>
    <cfRule type="cellIs" dxfId="2313" priority="3893" operator="equal">
      <formula>"SIM"</formula>
    </cfRule>
  </conditionalFormatting>
  <conditionalFormatting sqref="Z50:Z52">
    <cfRule type="cellIs" dxfId="2312" priority="3891" operator="equal">
      <formula>"OPORTUNIDADE"</formula>
    </cfRule>
  </conditionalFormatting>
  <conditionalFormatting sqref="Z50:Z52">
    <cfRule type="cellIs" dxfId="2311" priority="3889" operator="equal">
      <formula>"NÃO"</formula>
    </cfRule>
    <cfRule type="cellIs" dxfId="2310" priority="3890" operator="equal">
      <formula>"SIM"</formula>
    </cfRule>
  </conditionalFormatting>
  <conditionalFormatting sqref="Z50:Z52">
    <cfRule type="cellIs" dxfId="2309" priority="3888" operator="equal">
      <formula>"OPORTUNIDADE"</formula>
    </cfRule>
  </conditionalFormatting>
  <conditionalFormatting sqref="Z50:Z52">
    <cfRule type="cellIs" dxfId="2308" priority="3886" operator="equal">
      <formula>"NÃO"</formula>
    </cfRule>
    <cfRule type="cellIs" dxfId="2307" priority="3887" operator="equal">
      <formula>"SIM"</formula>
    </cfRule>
  </conditionalFormatting>
  <conditionalFormatting sqref="Z51:Z52">
    <cfRule type="cellIs" dxfId="2306" priority="3885" operator="equal">
      <formula>"OPORTUNIDADE"</formula>
    </cfRule>
  </conditionalFormatting>
  <conditionalFormatting sqref="Z51:Z52">
    <cfRule type="cellIs" dxfId="2305" priority="3883" operator="equal">
      <formula>"NÃO"</formula>
    </cfRule>
    <cfRule type="cellIs" dxfId="2304" priority="3884" operator="equal">
      <formula>"SIM"</formula>
    </cfRule>
  </conditionalFormatting>
  <conditionalFormatting sqref="Z52:Z54">
    <cfRule type="cellIs" dxfId="2303" priority="3861" operator="equal">
      <formula>"OPORTUNIDADE"</formula>
    </cfRule>
  </conditionalFormatting>
  <conditionalFormatting sqref="Z52:Z54">
    <cfRule type="cellIs" dxfId="2302" priority="3859" operator="equal">
      <formula>"NÃO"</formula>
    </cfRule>
    <cfRule type="cellIs" dxfId="2301" priority="3860" operator="equal">
      <formula>"SIM"</formula>
    </cfRule>
  </conditionalFormatting>
  <conditionalFormatting sqref="Z54 Z56">
    <cfRule type="cellIs" dxfId="2300" priority="3858" operator="equal">
      <formula>"OPORTUNIDADE"</formula>
    </cfRule>
  </conditionalFormatting>
  <conditionalFormatting sqref="Z54 Z56">
    <cfRule type="cellIs" dxfId="2299" priority="3856" operator="equal">
      <formula>"NÃO"</formula>
    </cfRule>
    <cfRule type="cellIs" dxfId="2298" priority="3857" operator="equal">
      <formula>"SIM"</formula>
    </cfRule>
  </conditionalFormatting>
  <conditionalFormatting sqref="Z53:Z54 Z56">
    <cfRule type="cellIs" dxfId="2297" priority="3855" operator="equal">
      <formula>"OPORTUNIDADE"</formula>
    </cfRule>
  </conditionalFormatting>
  <conditionalFormatting sqref="Z53:Z54 Z56">
    <cfRule type="cellIs" dxfId="2296" priority="3853" operator="equal">
      <formula>"NÃO"</formula>
    </cfRule>
    <cfRule type="cellIs" dxfId="2295" priority="3854" operator="equal">
      <formula>"SIM"</formula>
    </cfRule>
  </conditionalFormatting>
  <conditionalFormatting sqref="Z53:Z54 Z56">
    <cfRule type="cellIs" dxfId="2294" priority="3852" operator="equal">
      <formula>"OPORTUNIDADE"</formula>
    </cfRule>
  </conditionalFormatting>
  <conditionalFormatting sqref="Z53:Z54 Z56">
    <cfRule type="cellIs" dxfId="2293" priority="3850" operator="equal">
      <formula>"NÃO"</formula>
    </cfRule>
    <cfRule type="cellIs" dxfId="2292" priority="3851" operator="equal">
      <formula>"SIM"</formula>
    </cfRule>
  </conditionalFormatting>
  <conditionalFormatting sqref="Z53:Z54 Z56">
    <cfRule type="cellIs" dxfId="2291" priority="3849" operator="equal">
      <formula>"OPORTUNIDADE"</formula>
    </cfRule>
  </conditionalFormatting>
  <conditionalFormatting sqref="Z53:Z54 Z56">
    <cfRule type="cellIs" dxfId="2290" priority="3847" operator="equal">
      <formula>"NÃO"</formula>
    </cfRule>
    <cfRule type="cellIs" dxfId="2289" priority="3848" operator="equal">
      <formula>"SIM"</formula>
    </cfRule>
  </conditionalFormatting>
  <conditionalFormatting sqref="Z52:Z54">
    <cfRule type="cellIs" dxfId="2288" priority="3846" operator="equal">
      <formula>"OPORTUNIDADE"</formula>
    </cfRule>
  </conditionalFormatting>
  <conditionalFormatting sqref="Z52:Z54">
    <cfRule type="cellIs" dxfId="2287" priority="3844" operator="equal">
      <formula>"NÃO"</formula>
    </cfRule>
    <cfRule type="cellIs" dxfId="2286" priority="3845" operator="equal">
      <formula>"SIM"</formula>
    </cfRule>
  </conditionalFormatting>
  <conditionalFormatting sqref="Z52:Z54 Z56">
    <cfRule type="cellIs" dxfId="2285" priority="3843" operator="equal">
      <formula>"OPORTUNIDADE"</formula>
    </cfRule>
  </conditionalFormatting>
  <conditionalFormatting sqref="Z52:Z54 Z56">
    <cfRule type="cellIs" dxfId="2284" priority="3841" operator="equal">
      <formula>"NÃO"</formula>
    </cfRule>
    <cfRule type="cellIs" dxfId="2283" priority="3842" operator="equal">
      <formula>"SIM"</formula>
    </cfRule>
  </conditionalFormatting>
  <conditionalFormatting sqref="Z52:Z54">
    <cfRule type="cellIs" dxfId="2282" priority="3840" operator="equal">
      <formula>"OPORTUNIDADE"</formula>
    </cfRule>
  </conditionalFormatting>
  <conditionalFormatting sqref="Z52:Z54">
    <cfRule type="cellIs" dxfId="2281" priority="3838" operator="equal">
      <formula>"NÃO"</formula>
    </cfRule>
    <cfRule type="cellIs" dxfId="2280" priority="3839" operator="equal">
      <formula>"SIM"</formula>
    </cfRule>
  </conditionalFormatting>
  <conditionalFormatting sqref="Z54 Z56">
    <cfRule type="cellIs" dxfId="2279" priority="3837" operator="equal">
      <formula>"OPORTUNIDADE"</formula>
    </cfRule>
  </conditionalFormatting>
  <conditionalFormatting sqref="Z54 Z56">
    <cfRule type="cellIs" dxfId="2278" priority="3835" operator="equal">
      <formula>"NÃO"</formula>
    </cfRule>
    <cfRule type="cellIs" dxfId="2277" priority="3836" operator="equal">
      <formula>"SIM"</formula>
    </cfRule>
  </conditionalFormatting>
  <conditionalFormatting sqref="Z52:Z54">
    <cfRule type="cellIs" dxfId="2276" priority="3834" operator="equal">
      <formula>"OPORTUNIDADE"</formula>
    </cfRule>
  </conditionalFormatting>
  <conditionalFormatting sqref="Z52:Z54">
    <cfRule type="cellIs" dxfId="2275" priority="3832" operator="equal">
      <formula>"NÃO"</formula>
    </cfRule>
    <cfRule type="cellIs" dxfId="2274" priority="3833" operator="equal">
      <formula>"SIM"</formula>
    </cfRule>
  </conditionalFormatting>
  <conditionalFormatting sqref="Z54 Z56">
    <cfRule type="cellIs" dxfId="2273" priority="3831" operator="equal">
      <formula>"OPORTUNIDADE"</formula>
    </cfRule>
  </conditionalFormatting>
  <conditionalFormatting sqref="Z54 Z56">
    <cfRule type="cellIs" dxfId="2272" priority="3829" operator="equal">
      <formula>"NÃO"</formula>
    </cfRule>
    <cfRule type="cellIs" dxfId="2271" priority="3830" operator="equal">
      <formula>"SIM"</formula>
    </cfRule>
  </conditionalFormatting>
  <conditionalFormatting sqref="Z52:Z53">
    <cfRule type="cellIs" dxfId="2270" priority="3828" operator="equal">
      <formula>"OPORTUNIDADE"</formula>
    </cfRule>
  </conditionalFormatting>
  <conditionalFormatting sqref="Z52:Z53">
    <cfRule type="cellIs" dxfId="2269" priority="3826" operator="equal">
      <formula>"NÃO"</formula>
    </cfRule>
    <cfRule type="cellIs" dxfId="2268" priority="3827" operator="equal">
      <formula>"SIM"</formula>
    </cfRule>
  </conditionalFormatting>
  <conditionalFormatting sqref="Z56">
    <cfRule type="cellIs" dxfId="2267" priority="3801" operator="equal">
      <formula>"OPORTUNIDADE"</formula>
    </cfRule>
  </conditionalFormatting>
  <conditionalFormatting sqref="Z56">
    <cfRule type="cellIs" dxfId="2266" priority="3799" operator="equal">
      <formula>"NÃO"</formula>
    </cfRule>
    <cfRule type="cellIs" dxfId="2265" priority="3800" operator="equal">
      <formula>"SIM"</formula>
    </cfRule>
  </conditionalFormatting>
  <conditionalFormatting sqref="Z53">
    <cfRule type="cellIs" dxfId="2264" priority="3798" operator="equal">
      <formula>"OPORTUNIDADE"</formula>
    </cfRule>
  </conditionalFormatting>
  <conditionalFormatting sqref="Z53">
    <cfRule type="cellIs" dxfId="2263" priority="3796" operator="equal">
      <formula>"NÃO"</formula>
    </cfRule>
    <cfRule type="cellIs" dxfId="2262" priority="3797" operator="equal">
      <formula>"SIM"</formula>
    </cfRule>
  </conditionalFormatting>
  <conditionalFormatting sqref="Z53">
    <cfRule type="cellIs" dxfId="2261" priority="3795" operator="equal">
      <formula>"OPORTUNIDADE"</formula>
    </cfRule>
  </conditionalFormatting>
  <conditionalFormatting sqref="Z53">
    <cfRule type="cellIs" dxfId="2260" priority="3793" operator="equal">
      <formula>"NÃO"</formula>
    </cfRule>
    <cfRule type="cellIs" dxfId="2259" priority="3794" operator="equal">
      <formula>"SIM"</formula>
    </cfRule>
  </conditionalFormatting>
  <conditionalFormatting sqref="Y43:Z43">
    <cfRule type="cellIs" dxfId="2258" priority="3792" operator="equal">
      <formula>"OPORTUNIDADE"</formula>
    </cfRule>
  </conditionalFormatting>
  <conditionalFormatting sqref="Y43:Z43">
    <cfRule type="cellIs" dxfId="2257" priority="3790" operator="equal">
      <formula>"NÃO"</formula>
    </cfRule>
    <cfRule type="cellIs" dxfId="2256" priority="3791" operator="equal">
      <formula>"SIM"</formula>
    </cfRule>
  </conditionalFormatting>
  <conditionalFormatting sqref="Y43:Z43">
    <cfRule type="cellIs" dxfId="2255" priority="3789" operator="equal">
      <formula>"OPORTUNIDADE"</formula>
    </cfRule>
  </conditionalFormatting>
  <conditionalFormatting sqref="Y43:Z43">
    <cfRule type="cellIs" dxfId="2254" priority="3787" operator="equal">
      <formula>"NÃO"</formula>
    </cfRule>
    <cfRule type="cellIs" dxfId="2253" priority="3788" operator="equal">
      <formula>"SIM"</formula>
    </cfRule>
  </conditionalFormatting>
  <conditionalFormatting sqref="Y44:Z44">
    <cfRule type="cellIs" dxfId="2252" priority="3786" operator="equal">
      <formula>"OPORTUNIDADE"</formula>
    </cfRule>
  </conditionalFormatting>
  <conditionalFormatting sqref="Y44:Z44">
    <cfRule type="cellIs" dxfId="2251" priority="3784" operator="equal">
      <formula>"NÃO"</formula>
    </cfRule>
    <cfRule type="cellIs" dxfId="2250" priority="3785" operator="equal">
      <formula>"SIM"</formula>
    </cfRule>
  </conditionalFormatting>
  <conditionalFormatting sqref="Z56">
    <cfRule type="cellIs" dxfId="2249" priority="3780" operator="equal">
      <formula>"OPORTUNIDADE"</formula>
    </cfRule>
  </conditionalFormatting>
  <conditionalFormatting sqref="Z56">
    <cfRule type="cellIs" dxfId="2248" priority="3778" operator="equal">
      <formula>"NÃO"</formula>
    </cfRule>
    <cfRule type="cellIs" dxfId="2247" priority="3779" operator="equal">
      <formula>"SIM"</formula>
    </cfRule>
  </conditionalFormatting>
  <conditionalFormatting sqref="Z54">
    <cfRule type="cellIs" dxfId="2246" priority="3777" operator="equal">
      <formula>"OPORTUNIDADE"</formula>
    </cfRule>
  </conditionalFormatting>
  <conditionalFormatting sqref="Z54">
    <cfRule type="cellIs" dxfId="2245" priority="3775" operator="equal">
      <formula>"NÃO"</formula>
    </cfRule>
    <cfRule type="cellIs" dxfId="2244" priority="3776" operator="equal">
      <formula>"SIM"</formula>
    </cfRule>
  </conditionalFormatting>
  <conditionalFormatting sqref="Z54">
    <cfRule type="cellIs" dxfId="2243" priority="3774" operator="equal">
      <formula>"OPORTUNIDADE"</formula>
    </cfRule>
  </conditionalFormatting>
  <conditionalFormatting sqref="Z54">
    <cfRule type="cellIs" dxfId="2242" priority="3772" operator="equal">
      <formula>"NÃO"</formula>
    </cfRule>
    <cfRule type="cellIs" dxfId="2241" priority="3773" operator="equal">
      <formula>"SIM"</formula>
    </cfRule>
  </conditionalFormatting>
  <conditionalFormatting sqref="BP26">
    <cfRule type="iconSet" priority="3771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77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769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76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76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766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240" priority="3765" operator="equal">
      <formula>"OPORTUNIDADE"</formula>
    </cfRule>
  </conditionalFormatting>
  <conditionalFormatting sqref="Z48">
    <cfRule type="cellIs" dxfId="2239" priority="3763" operator="equal">
      <formula>"NÃO"</formula>
    </cfRule>
    <cfRule type="cellIs" dxfId="2238" priority="3764" operator="equal">
      <formula>"SIM"</formula>
    </cfRule>
  </conditionalFormatting>
  <conditionalFormatting sqref="Z48">
    <cfRule type="cellIs" dxfId="2237" priority="3762" operator="equal">
      <formula>"OPORTUNIDADE"</formula>
    </cfRule>
  </conditionalFormatting>
  <conditionalFormatting sqref="Z48">
    <cfRule type="cellIs" dxfId="2236" priority="3760" operator="equal">
      <formula>"NÃO"</formula>
    </cfRule>
    <cfRule type="cellIs" dxfId="2235" priority="3761" operator="equal">
      <formula>"SIM"</formula>
    </cfRule>
  </conditionalFormatting>
  <conditionalFormatting sqref="Z48">
    <cfRule type="cellIs" dxfId="2234" priority="3759" operator="equal">
      <formula>"OPORTUNIDADE"</formula>
    </cfRule>
  </conditionalFormatting>
  <conditionalFormatting sqref="Z48">
    <cfRule type="cellIs" dxfId="2233" priority="3757" operator="equal">
      <formula>"NÃO"</formula>
    </cfRule>
    <cfRule type="cellIs" dxfId="2232" priority="3758" operator="equal">
      <formula>"SIM"</formula>
    </cfRule>
  </conditionalFormatting>
  <conditionalFormatting sqref="Z48">
    <cfRule type="cellIs" dxfId="2231" priority="3756" operator="equal">
      <formula>"OPORTUNIDADE"</formula>
    </cfRule>
  </conditionalFormatting>
  <conditionalFormatting sqref="Z48">
    <cfRule type="cellIs" dxfId="2230" priority="3754" operator="equal">
      <formula>"NÃO"</formula>
    </cfRule>
    <cfRule type="cellIs" dxfId="2229" priority="3755" operator="equal">
      <formula>"SIM"</formula>
    </cfRule>
  </conditionalFormatting>
  <conditionalFormatting sqref="Z48">
    <cfRule type="cellIs" dxfId="2228" priority="3753" operator="equal">
      <formula>"OPORTUNIDADE"</formula>
    </cfRule>
  </conditionalFormatting>
  <conditionalFormatting sqref="Z48">
    <cfRule type="cellIs" dxfId="2227" priority="3751" operator="equal">
      <formula>"NÃO"</formula>
    </cfRule>
    <cfRule type="cellIs" dxfId="2226" priority="3752" operator="equal">
      <formula>"SIM"</formula>
    </cfRule>
  </conditionalFormatting>
  <conditionalFormatting sqref="Z48">
    <cfRule type="cellIs" dxfId="2225" priority="3750" operator="equal">
      <formula>"OPORTUNIDADE"</formula>
    </cfRule>
  </conditionalFormatting>
  <conditionalFormatting sqref="Z48">
    <cfRule type="cellIs" dxfId="2224" priority="3748" operator="equal">
      <formula>"NÃO"</formula>
    </cfRule>
    <cfRule type="cellIs" dxfId="2223" priority="3749" operator="equal">
      <formula>"SIM"</formula>
    </cfRule>
  </conditionalFormatting>
  <conditionalFormatting sqref="Z48">
    <cfRule type="cellIs" dxfId="2222" priority="3747" operator="equal">
      <formula>"OPORTUNIDADE"</formula>
    </cfRule>
  </conditionalFormatting>
  <conditionalFormatting sqref="Z48">
    <cfRule type="cellIs" dxfId="2221" priority="3745" operator="equal">
      <formula>"NÃO"</formula>
    </cfRule>
    <cfRule type="cellIs" dxfId="2220" priority="3746" operator="equal">
      <formula>"SIM"</formula>
    </cfRule>
  </conditionalFormatting>
  <conditionalFormatting sqref="Z48">
    <cfRule type="cellIs" dxfId="2219" priority="3744" operator="equal">
      <formula>"OPORTUNIDADE"</formula>
    </cfRule>
  </conditionalFormatting>
  <conditionalFormatting sqref="Z48">
    <cfRule type="cellIs" dxfId="2218" priority="3742" operator="equal">
      <formula>"NÃO"</formula>
    </cfRule>
    <cfRule type="cellIs" dxfId="2217" priority="3743" operator="equal">
      <formula>"SIM"</formula>
    </cfRule>
  </conditionalFormatting>
  <conditionalFormatting sqref="Z48">
    <cfRule type="cellIs" dxfId="2216" priority="3741" operator="equal">
      <formula>"OPORTUNIDADE"</formula>
    </cfRule>
  </conditionalFormatting>
  <conditionalFormatting sqref="Z48">
    <cfRule type="cellIs" dxfId="2215" priority="3739" operator="equal">
      <formula>"NÃO"</formula>
    </cfRule>
    <cfRule type="cellIs" dxfId="2214" priority="3740" operator="equal">
      <formula>"SIM"</formula>
    </cfRule>
  </conditionalFormatting>
  <conditionalFormatting sqref="Z48">
    <cfRule type="cellIs" dxfId="2213" priority="3738" operator="equal">
      <formula>"OPORTUNIDADE"</formula>
    </cfRule>
  </conditionalFormatting>
  <conditionalFormatting sqref="Z48">
    <cfRule type="cellIs" dxfId="2212" priority="3736" operator="equal">
      <formula>"NÃO"</formula>
    </cfRule>
    <cfRule type="cellIs" dxfId="2211" priority="3737" operator="equal">
      <formula>"SIM"</formula>
    </cfRule>
  </conditionalFormatting>
  <conditionalFormatting sqref="Z48">
    <cfRule type="cellIs" dxfId="2210" priority="3735" operator="equal">
      <formula>"OPORTUNIDADE"</formula>
    </cfRule>
  </conditionalFormatting>
  <conditionalFormatting sqref="Z48">
    <cfRule type="cellIs" dxfId="2209" priority="3733" operator="equal">
      <formula>"NÃO"</formula>
    </cfRule>
    <cfRule type="cellIs" dxfId="2208" priority="3734" operator="equal">
      <formula>"SIM"</formula>
    </cfRule>
  </conditionalFormatting>
  <conditionalFormatting sqref="Z48">
    <cfRule type="cellIs" dxfId="2207" priority="3732" operator="equal">
      <formula>"OPORTUNIDADE"</formula>
    </cfRule>
  </conditionalFormatting>
  <conditionalFormatting sqref="Z48">
    <cfRule type="cellIs" dxfId="2206" priority="3730" operator="equal">
      <formula>"NÃO"</formula>
    </cfRule>
    <cfRule type="cellIs" dxfId="2205" priority="3731" operator="equal">
      <formula>"SIM"</formula>
    </cfRule>
  </conditionalFormatting>
  <conditionalFormatting sqref="Z48">
    <cfRule type="cellIs" dxfId="2204" priority="3729" operator="equal">
      <formula>"OPORTUNIDADE"</formula>
    </cfRule>
  </conditionalFormatting>
  <conditionalFormatting sqref="Z48">
    <cfRule type="cellIs" dxfId="2203" priority="3727" operator="equal">
      <formula>"NÃO"</formula>
    </cfRule>
    <cfRule type="cellIs" dxfId="2202" priority="3728" operator="equal">
      <formula>"SIM"</formula>
    </cfRule>
  </conditionalFormatting>
  <conditionalFormatting sqref="Z48">
    <cfRule type="cellIs" dxfId="2201" priority="3726" operator="equal">
      <formula>"OPORTUNIDADE"</formula>
    </cfRule>
  </conditionalFormatting>
  <conditionalFormatting sqref="Z48">
    <cfRule type="cellIs" dxfId="2200" priority="3724" operator="equal">
      <formula>"NÃO"</formula>
    </cfRule>
    <cfRule type="cellIs" dxfId="2199" priority="3725" operator="equal">
      <formula>"SIM"</formula>
    </cfRule>
  </conditionalFormatting>
  <conditionalFormatting sqref="Z48">
    <cfRule type="cellIs" dxfId="2198" priority="3723" operator="equal">
      <formula>"OPORTUNIDADE"</formula>
    </cfRule>
  </conditionalFormatting>
  <conditionalFormatting sqref="Z48">
    <cfRule type="cellIs" dxfId="2197" priority="3721" operator="equal">
      <formula>"NÃO"</formula>
    </cfRule>
    <cfRule type="cellIs" dxfId="2196" priority="3722" operator="equal">
      <formula>"SIM"</formula>
    </cfRule>
  </conditionalFormatting>
  <conditionalFormatting sqref="Z48">
    <cfRule type="cellIs" dxfId="2195" priority="3720" operator="equal">
      <formula>"OPORTUNIDADE"</formula>
    </cfRule>
  </conditionalFormatting>
  <conditionalFormatting sqref="Z48">
    <cfRule type="cellIs" dxfId="2194" priority="3718" operator="equal">
      <formula>"NÃO"</formula>
    </cfRule>
    <cfRule type="cellIs" dxfId="2193" priority="3719" operator="equal">
      <formula>"SIM"</formula>
    </cfRule>
  </conditionalFormatting>
  <conditionalFormatting sqref="Z48">
    <cfRule type="cellIs" dxfId="2192" priority="3717" operator="equal">
      <formula>"OPORTUNIDADE"</formula>
    </cfRule>
  </conditionalFormatting>
  <conditionalFormatting sqref="Z48">
    <cfRule type="cellIs" dxfId="2191" priority="3715" operator="equal">
      <formula>"NÃO"</formula>
    </cfRule>
    <cfRule type="cellIs" dxfId="2190" priority="3716" operator="equal">
      <formula>"SIM"</formula>
    </cfRule>
  </conditionalFormatting>
  <conditionalFormatting sqref="Z48">
    <cfRule type="cellIs" dxfId="2189" priority="3714" operator="equal">
      <formula>"OPORTUNIDADE"</formula>
    </cfRule>
  </conditionalFormatting>
  <conditionalFormatting sqref="Z48">
    <cfRule type="cellIs" dxfId="2188" priority="3712" operator="equal">
      <formula>"NÃO"</formula>
    </cfRule>
    <cfRule type="cellIs" dxfId="2187" priority="3713" operator="equal">
      <formula>"SIM"</formula>
    </cfRule>
  </conditionalFormatting>
  <conditionalFormatting sqref="Z48">
    <cfRule type="cellIs" dxfId="2186" priority="3711" operator="equal">
      <formula>"OPORTUNIDADE"</formula>
    </cfRule>
  </conditionalFormatting>
  <conditionalFormatting sqref="Z48">
    <cfRule type="cellIs" dxfId="2185" priority="3709" operator="equal">
      <formula>"NÃO"</formula>
    </cfRule>
    <cfRule type="cellIs" dxfId="2184" priority="3710" operator="equal">
      <formula>"SIM"</formula>
    </cfRule>
  </conditionalFormatting>
  <conditionalFormatting sqref="Z48">
    <cfRule type="cellIs" dxfId="2183" priority="3708" operator="equal">
      <formula>"OPORTUNIDADE"</formula>
    </cfRule>
  </conditionalFormatting>
  <conditionalFormatting sqref="Z48">
    <cfRule type="cellIs" dxfId="2182" priority="3706" operator="equal">
      <formula>"NÃO"</formula>
    </cfRule>
    <cfRule type="cellIs" dxfId="2181" priority="3707" operator="equal">
      <formula>"SIM"</formula>
    </cfRule>
  </conditionalFormatting>
  <conditionalFormatting sqref="Z48">
    <cfRule type="cellIs" dxfId="2180" priority="3705" operator="equal">
      <formula>"OPORTUNIDADE"</formula>
    </cfRule>
  </conditionalFormatting>
  <conditionalFormatting sqref="Z48">
    <cfRule type="cellIs" dxfId="2179" priority="3703" operator="equal">
      <formula>"NÃO"</formula>
    </cfRule>
    <cfRule type="cellIs" dxfId="2178" priority="3704" operator="equal">
      <formula>"SIM"</formula>
    </cfRule>
  </conditionalFormatting>
  <conditionalFormatting sqref="Y58:Z58 Y65:Y67 Y72:Y75 Y59:Y63 Y69:Y70">
    <cfRule type="cellIs" dxfId="2177" priority="3699" operator="equal">
      <formula>"OPORTUNIDADE"</formula>
    </cfRule>
  </conditionalFormatting>
  <conditionalFormatting sqref="Y58:Z58 Y65:Y67 Y72:Y75 Y59:Y63 Y69:Y70">
    <cfRule type="cellIs" dxfId="2176" priority="3697" operator="equal">
      <formula>"NÃO"</formula>
    </cfRule>
    <cfRule type="cellIs" dxfId="2175" priority="3698" operator="equal">
      <formula>"SIM"</formula>
    </cfRule>
  </conditionalFormatting>
  <conditionalFormatting sqref="Z59">
    <cfRule type="cellIs" dxfId="2174" priority="3696" operator="equal">
      <formula>"OPORTUNIDADE"</formula>
    </cfRule>
  </conditionalFormatting>
  <conditionalFormatting sqref="Z59">
    <cfRule type="cellIs" dxfId="2173" priority="3694" operator="equal">
      <formula>"NÃO"</formula>
    </cfRule>
    <cfRule type="cellIs" dxfId="2172" priority="3695" operator="equal">
      <formula>"SIM"</formula>
    </cfRule>
  </conditionalFormatting>
  <conditionalFormatting sqref="Z59">
    <cfRule type="cellIs" dxfId="2171" priority="3693" operator="equal">
      <formula>"OPORTUNIDADE"</formula>
    </cfRule>
  </conditionalFormatting>
  <conditionalFormatting sqref="Z59">
    <cfRule type="cellIs" dxfId="2170" priority="3691" operator="equal">
      <formula>"NÃO"</formula>
    </cfRule>
    <cfRule type="cellIs" dxfId="2169" priority="3692" operator="equal">
      <formula>"SIM"</formula>
    </cfRule>
  </conditionalFormatting>
  <conditionalFormatting sqref="Z59">
    <cfRule type="cellIs" dxfId="2168" priority="3690" operator="equal">
      <formula>"OPORTUNIDADE"</formula>
    </cfRule>
  </conditionalFormatting>
  <conditionalFormatting sqref="Z59">
    <cfRule type="cellIs" dxfId="2167" priority="3688" operator="equal">
      <formula>"NÃO"</formula>
    </cfRule>
    <cfRule type="cellIs" dxfId="2166" priority="3689" operator="equal">
      <formula>"SIM"</formula>
    </cfRule>
  </conditionalFormatting>
  <conditionalFormatting sqref="Z59">
    <cfRule type="cellIs" dxfId="2165" priority="3687" operator="equal">
      <formula>"OPORTUNIDADE"</formula>
    </cfRule>
  </conditionalFormatting>
  <conditionalFormatting sqref="Z59">
    <cfRule type="cellIs" dxfId="2164" priority="3685" operator="equal">
      <formula>"NÃO"</formula>
    </cfRule>
    <cfRule type="cellIs" dxfId="2163" priority="3686" operator="equal">
      <formula>"SIM"</formula>
    </cfRule>
  </conditionalFormatting>
  <conditionalFormatting sqref="Z59">
    <cfRule type="cellIs" dxfId="2162" priority="3684" operator="equal">
      <formula>"OPORTUNIDADE"</formula>
    </cfRule>
  </conditionalFormatting>
  <conditionalFormatting sqref="Z59">
    <cfRule type="cellIs" dxfId="2161" priority="3682" operator="equal">
      <formula>"NÃO"</formula>
    </cfRule>
    <cfRule type="cellIs" dxfId="2160" priority="3683" operator="equal">
      <formula>"SIM"</formula>
    </cfRule>
  </conditionalFormatting>
  <conditionalFormatting sqref="Z59">
    <cfRule type="cellIs" dxfId="2159" priority="3681" operator="equal">
      <formula>"OPORTUNIDADE"</formula>
    </cfRule>
  </conditionalFormatting>
  <conditionalFormatting sqref="Z59">
    <cfRule type="cellIs" dxfId="2158" priority="3679" operator="equal">
      <formula>"NÃO"</formula>
    </cfRule>
    <cfRule type="cellIs" dxfId="2157" priority="3680" operator="equal">
      <formula>"SIM"</formula>
    </cfRule>
  </conditionalFormatting>
  <conditionalFormatting sqref="Z59">
    <cfRule type="cellIs" dxfId="2156" priority="3678" operator="equal">
      <formula>"OPORTUNIDADE"</formula>
    </cfRule>
  </conditionalFormatting>
  <conditionalFormatting sqref="Z59">
    <cfRule type="cellIs" dxfId="2155" priority="3676" operator="equal">
      <formula>"NÃO"</formula>
    </cfRule>
    <cfRule type="cellIs" dxfId="2154" priority="3677" operator="equal">
      <formula>"SIM"</formula>
    </cfRule>
  </conditionalFormatting>
  <conditionalFormatting sqref="Z59">
    <cfRule type="cellIs" dxfId="2153" priority="3675" operator="equal">
      <formula>"OPORTUNIDADE"</formula>
    </cfRule>
  </conditionalFormatting>
  <conditionalFormatting sqref="Z59">
    <cfRule type="cellIs" dxfId="2152" priority="3673" operator="equal">
      <formula>"NÃO"</formula>
    </cfRule>
    <cfRule type="cellIs" dxfId="2151" priority="3674" operator="equal">
      <formula>"SIM"</formula>
    </cfRule>
  </conditionalFormatting>
  <conditionalFormatting sqref="Z59">
    <cfRule type="cellIs" dxfId="2150" priority="3672" operator="equal">
      <formula>"OPORTUNIDADE"</formula>
    </cfRule>
  </conditionalFormatting>
  <conditionalFormatting sqref="Z59">
    <cfRule type="cellIs" dxfId="2149" priority="3670" operator="equal">
      <formula>"NÃO"</formula>
    </cfRule>
    <cfRule type="cellIs" dxfId="2148" priority="3671" operator="equal">
      <formula>"SIM"</formula>
    </cfRule>
  </conditionalFormatting>
  <conditionalFormatting sqref="Z59">
    <cfRule type="cellIs" dxfId="2147" priority="3669" operator="equal">
      <formula>"OPORTUNIDADE"</formula>
    </cfRule>
  </conditionalFormatting>
  <conditionalFormatting sqref="Z59">
    <cfRule type="cellIs" dxfId="2146" priority="3667" operator="equal">
      <formula>"NÃO"</formula>
    </cfRule>
    <cfRule type="cellIs" dxfId="2145" priority="3668" operator="equal">
      <formula>"SIM"</formula>
    </cfRule>
  </conditionalFormatting>
  <conditionalFormatting sqref="Z59">
    <cfRule type="cellIs" dxfId="2144" priority="3666" operator="equal">
      <formula>"OPORTUNIDADE"</formula>
    </cfRule>
  </conditionalFormatting>
  <conditionalFormatting sqref="Z59">
    <cfRule type="cellIs" dxfId="2143" priority="3664" operator="equal">
      <formula>"NÃO"</formula>
    </cfRule>
    <cfRule type="cellIs" dxfId="2142" priority="3665" operator="equal">
      <formula>"SIM"</formula>
    </cfRule>
  </conditionalFormatting>
  <conditionalFormatting sqref="Z59">
    <cfRule type="cellIs" dxfId="2141" priority="3663" operator="equal">
      <formula>"OPORTUNIDADE"</formula>
    </cfRule>
  </conditionalFormatting>
  <conditionalFormatting sqref="Z59">
    <cfRule type="cellIs" dxfId="2140" priority="3661" operator="equal">
      <formula>"NÃO"</formula>
    </cfRule>
    <cfRule type="cellIs" dxfId="2139" priority="3662" operator="equal">
      <formula>"SIM"</formula>
    </cfRule>
  </conditionalFormatting>
  <conditionalFormatting sqref="Z59">
    <cfRule type="cellIs" dxfId="2138" priority="3660" operator="equal">
      <formula>"OPORTUNIDADE"</formula>
    </cfRule>
  </conditionalFormatting>
  <conditionalFormatting sqref="Z59">
    <cfRule type="cellIs" dxfId="2137" priority="3658" operator="equal">
      <formula>"NÃO"</formula>
    </cfRule>
    <cfRule type="cellIs" dxfId="2136" priority="3659" operator="equal">
      <formula>"SIM"</formula>
    </cfRule>
  </conditionalFormatting>
  <conditionalFormatting sqref="Z59">
    <cfRule type="cellIs" dxfId="2135" priority="3657" operator="equal">
      <formula>"OPORTUNIDADE"</formula>
    </cfRule>
  </conditionalFormatting>
  <conditionalFormatting sqref="Z59">
    <cfRule type="cellIs" dxfId="2134" priority="3655" operator="equal">
      <formula>"NÃO"</formula>
    </cfRule>
    <cfRule type="cellIs" dxfId="2133" priority="3656" operator="equal">
      <formula>"SIM"</formula>
    </cfRule>
  </conditionalFormatting>
  <conditionalFormatting sqref="Z59">
    <cfRule type="cellIs" dxfId="2132" priority="3654" operator="equal">
      <formula>"OPORTUNIDADE"</formula>
    </cfRule>
  </conditionalFormatting>
  <conditionalFormatting sqref="Z59">
    <cfRule type="cellIs" dxfId="2131" priority="3652" operator="equal">
      <formula>"NÃO"</formula>
    </cfRule>
    <cfRule type="cellIs" dxfId="2130" priority="3653" operator="equal">
      <formula>"SIM"</formula>
    </cfRule>
  </conditionalFormatting>
  <conditionalFormatting sqref="Z59">
    <cfRule type="cellIs" dxfId="2129" priority="3651" operator="equal">
      <formula>"OPORTUNIDADE"</formula>
    </cfRule>
  </conditionalFormatting>
  <conditionalFormatting sqref="Z59">
    <cfRule type="cellIs" dxfId="2128" priority="3649" operator="equal">
      <formula>"NÃO"</formula>
    </cfRule>
    <cfRule type="cellIs" dxfId="2127" priority="3650" operator="equal">
      <formula>"SIM"</formula>
    </cfRule>
  </conditionalFormatting>
  <conditionalFormatting sqref="Z59">
    <cfRule type="cellIs" dxfId="2126" priority="3648" operator="equal">
      <formula>"OPORTUNIDADE"</formula>
    </cfRule>
  </conditionalFormatting>
  <conditionalFormatting sqref="Z59">
    <cfRule type="cellIs" dxfId="2125" priority="3646" operator="equal">
      <formula>"NÃO"</formula>
    </cfRule>
    <cfRule type="cellIs" dxfId="2124" priority="3647" operator="equal">
      <formula>"SIM"</formula>
    </cfRule>
  </conditionalFormatting>
  <conditionalFormatting sqref="Z59">
    <cfRule type="cellIs" dxfId="2123" priority="3645" operator="equal">
      <formula>"OPORTUNIDADE"</formula>
    </cfRule>
  </conditionalFormatting>
  <conditionalFormatting sqref="Z59">
    <cfRule type="cellIs" dxfId="2122" priority="3643" operator="equal">
      <formula>"NÃO"</formula>
    </cfRule>
    <cfRule type="cellIs" dxfId="2121" priority="3644" operator="equal">
      <formula>"SIM"</formula>
    </cfRule>
  </conditionalFormatting>
  <conditionalFormatting sqref="Z59">
    <cfRule type="cellIs" dxfId="2120" priority="3642" operator="equal">
      <formula>"OPORTUNIDADE"</formula>
    </cfRule>
  </conditionalFormatting>
  <conditionalFormatting sqref="Z59">
    <cfRule type="cellIs" dxfId="2119" priority="3640" operator="equal">
      <formula>"NÃO"</formula>
    </cfRule>
    <cfRule type="cellIs" dxfId="2118" priority="3641" operator="equal">
      <formula>"SIM"</formula>
    </cfRule>
  </conditionalFormatting>
  <conditionalFormatting sqref="Z59">
    <cfRule type="cellIs" dxfId="2117" priority="3639" operator="equal">
      <formula>"OPORTUNIDADE"</formula>
    </cfRule>
  </conditionalFormatting>
  <conditionalFormatting sqref="Z59">
    <cfRule type="cellIs" dxfId="2116" priority="3637" operator="equal">
      <formula>"NÃO"</formula>
    </cfRule>
    <cfRule type="cellIs" dxfId="2115" priority="3638" operator="equal">
      <formula>"SIM"</formula>
    </cfRule>
  </conditionalFormatting>
  <conditionalFormatting sqref="Z59">
    <cfRule type="cellIs" dxfId="2114" priority="3636" operator="equal">
      <formula>"OPORTUNIDADE"</formula>
    </cfRule>
  </conditionalFormatting>
  <conditionalFormatting sqref="Z59">
    <cfRule type="cellIs" dxfId="2113" priority="3634" operator="equal">
      <formula>"NÃO"</formula>
    </cfRule>
    <cfRule type="cellIs" dxfId="2112" priority="3635" operator="equal">
      <formula>"SIM"</formula>
    </cfRule>
  </conditionalFormatting>
  <conditionalFormatting sqref="Z59">
    <cfRule type="cellIs" dxfId="2111" priority="3633" operator="equal">
      <formula>"OPORTUNIDADE"</formula>
    </cfRule>
  </conditionalFormatting>
  <conditionalFormatting sqref="Z59">
    <cfRule type="cellIs" dxfId="2110" priority="3631" operator="equal">
      <formula>"NÃO"</formula>
    </cfRule>
    <cfRule type="cellIs" dxfId="2109" priority="3632" operator="equal">
      <formula>"SIM"</formula>
    </cfRule>
  </conditionalFormatting>
  <conditionalFormatting sqref="Z59">
    <cfRule type="cellIs" dxfId="2108" priority="3630" operator="equal">
      <formula>"OPORTUNIDADE"</formula>
    </cfRule>
  </conditionalFormatting>
  <conditionalFormatting sqref="Z59">
    <cfRule type="cellIs" dxfId="2107" priority="3628" operator="equal">
      <formula>"NÃO"</formula>
    </cfRule>
    <cfRule type="cellIs" dxfId="2106" priority="3629" operator="equal">
      <formula>"SIM"</formula>
    </cfRule>
  </conditionalFormatting>
  <conditionalFormatting sqref="Y59">
    <cfRule type="cellIs" dxfId="2105" priority="3627" operator="equal">
      <formula>"OPORTUNIDADE"</formula>
    </cfRule>
  </conditionalFormatting>
  <conditionalFormatting sqref="Y59">
    <cfRule type="cellIs" dxfId="2104" priority="3625" operator="equal">
      <formula>"NÃO"</formula>
    </cfRule>
    <cfRule type="cellIs" dxfId="2103" priority="3626" operator="equal">
      <formula>"SIM"</formula>
    </cfRule>
  </conditionalFormatting>
  <conditionalFormatting sqref="Y59">
    <cfRule type="cellIs" dxfId="2102" priority="3624" operator="equal">
      <formula>"OPORTUNIDADE"</formula>
    </cfRule>
  </conditionalFormatting>
  <conditionalFormatting sqref="Y59">
    <cfRule type="cellIs" dxfId="2101" priority="3622" operator="equal">
      <formula>"NÃO"</formula>
    </cfRule>
    <cfRule type="cellIs" dxfId="2100" priority="3623" operator="equal">
      <formula>"SIM"</formula>
    </cfRule>
  </conditionalFormatting>
  <conditionalFormatting sqref="Y59">
    <cfRule type="cellIs" dxfId="2099" priority="3621" operator="equal">
      <formula>"OPORTUNIDADE"</formula>
    </cfRule>
  </conditionalFormatting>
  <conditionalFormatting sqref="Y59">
    <cfRule type="cellIs" dxfId="2098" priority="3619" operator="equal">
      <formula>"NÃO"</formula>
    </cfRule>
    <cfRule type="cellIs" dxfId="2097" priority="3620" operator="equal">
      <formula>"SIM"</formula>
    </cfRule>
  </conditionalFormatting>
  <conditionalFormatting sqref="Y59">
    <cfRule type="cellIs" dxfId="2096" priority="3618" operator="equal">
      <formula>"OPORTUNIDADE"</formula>
    </cfRule>
  </conditionalFormatting>
  <conditionalFormatting sqref="Y59">
    <cfRule type="cellIs" dxfId="2095" priority="3616" operator="equal">
      <formula>"NÃO"</formula>
    </cfRule>
    <cfRule type="cellIs" dxfId="2094" priority="3617" operator="equal">
      <formula>"SIM"</formula>
    </cfRule>
  </conditionalFormatting>
  <conditionalFormatting sqref="Z59">
    <cfRule type="cellIs" dxfId="2093" priority="3615" operator="equal">
      <formula>"OPORTUNIDADE"</formula>
    </cfRule>
  </conditionalFormatting>
  <conditionalFormatting sqref="Z59">
    <cfRule type="cellIs" dxfId="2092" priority="3613" operator="equal">
      <formula>"NÃO"</formula>
    </cfRule>
    <cfRule type="cellIs" dxfId="2091" priority="3614" operator="equal">
      <formula>"SIM"</formula>
    </cfRule>
  </conditionalFormatting>
  <conditionalFormatting sqref="Z59">
    <cfRule type="cellIs" dxfId="2090" priority="3612" operator="equal">
      <formula>"OPORTUNIDADE"</formula>
    </cfRule>
  </conditionalFormatting>
  <conditionalFormatting sqref="Z59">
    <cfRule type="cellIs" dxfId="2089" priority="3610" operator="equal">
      <formula>"NÃO"</formula>
    </cfRule>
    <cfRule type="cellIs" dxfId="2088" priority="3611" operator="equal">
      <formula>"SIM"</formula>
    </cfRule>
  </conditionalFormatting>
  <conditionalFormatting sqref="Z59">
    <cfRule type="cellIs" dxfId="2087" priority="3609" operator="equal">
      <formula>"OPORTUNIDADE"</formula>
    </cfRule>
  </conditionalFormatting>
  <conditionalFormatting sqref="Z59">
    <cfRule type="cellIs" dxfId="2086" priority="3607" operator="equal">
      <formula>"NÃO"</formula>
    </cfRule>
    <cfRule type="cellIs" dxfId="2085" priority="3608" operator="equal">
      <formula>"SIM"</formula>
    </cfRule>
  </conditionalFormatting>
  <conditionalFormatting sqref="Z59">
    <cfRule type="cellIs" dxfId="2084" priority="3606" operator="equal">
      <formula>"OPORTUNIDADE"</formula>
    </cfRule>
  </conditionalFormatting>
  <conditionalFormatting sqref="Z59">
    <cfRule type="cellIs" dxfId="2083" priority="3604" operator="equal">
      <formula>"NÃO"</formula>
    </cfRule>
    <cfRule type="cellIs" dxfId="2082" priority="3605" operator="equal">
      <formula>"SIM"</formula>
    </cfRule>
  </conditionalFormatting>
  <conditionalFormatting sqref="Z59">
    <cfRule type="cellIs" dxfId="2081" priority="3603" operator="equal">
      <formula>"OPORTUNIDADE"</formula>
    </cfRule>
  </conditionalFormatting>
  <conditionalFormatting sqref="Z59">
    <cfRule type="cellIs" dxfId="2080" priority="3601" operator="equal">
      <formula>"NÃO"</formula>
    </cfRule>
    <cfRule type="cellIs" dxfId="2079" priority="3602" operator="equal">
      <formula>"SIM"</formula>
    </cfRule>
  </conditionalFormatting>
  <conditionalFormatting sqref="Z59">
    <cfRule type="cellIs" dxfId="2078" priority="3600" operator="equal">
      <formula>"OPORTUNIDADE"</formula>
    </cfRule>
  </conditionalFormatting>
  <conditionalFormatting sqref="Z59">
    <cfRule type="cellIs" dxfId="2077" priority="3598" operator="equal">
      <formula>"NÃO"</formula>
    </cfRule>
    <cfRule type="cellIs" dxfId="2076" priority="3599" operator="equal">
      <formula>"SIM"</formula>
    </cfRule>
  </conditionalFormatting>
  <conditionalFormatting sqref="Z59">
    <cfRule type="cellIs" dxfId="2075" priority="3597" operator="equal">
      <formula>"OPORTUNIDADE"</formula>
    </cfRule>
  </conditionalFormatting>
  <conditionalFormatting sqref="Z59">
    <cfRule type="cellIs" dxfId="2074" priority="3595" operator="equal">
      <formula>"NÃO"</formula>
    </cfRule>
    <cfRule type="cellIs" dxfId="2073" priority="3596" operator="equal">
      <formula>"SIM"</formula>
    </cfRule>
  </conditionalFormatting>
  <conditionalFormatting sqref="Z59">
    <cfRule type="cellIs" dxfId="2072" priority="3594" operator="equal">
      <formula>"OPORTUNIDADE"</formula>
    </cfRule>
  </conditionalFormatting>
  <conditionalFormatting sqref="Z59">
    <cfRule type="cellIs" dxfId="2071" priority="3592" operator="equal">
      <formula>"NÃO"</formula>
    </cfRule>
    <cfRule type="cellIs" dxfId="2070" priority="3593" operator="equal">
      <formula>"SIM"</formula>
    </cfRule>
  </conditionalFormatting>
  <conditionalFormatting sqref="Z59">
    <cfRule type="cellIs" dxfId="2069" priority="3591" operator="equal">
      <formula>"OPORTUNIDADE"</formula>
    </cfRule>
  </conditionalFormatting>
  <conditionalFormatting sqref="Z59">
    <cfRule type="cellIs" dxfId="2068" priority="3589" operator="equal">
      <formula>"NÃO"</formula>
    </cfRule>
    <cfRule type="cellIs" dxfId="2067" priority="3590" operator="equal">
      <formula>"SIM"</formula>
    </cfRule>
  </conditionalFormatting>
  <conditionalFormatting sqref="Z59">
    <cfRule type="cellIs" dxfId="2066" priority="3588" operator="equal">
      <formula>"OPORTUNIDADE"</formula>
    </cfRule>
  </conditionalFormatting>
  <conditionalFormatting sqref="Z59">
    <cfRule type="cellIs" dxfId="2065" priority="3586" operator="equal">
      <formula>"NÃO"</formula>
    </cfRule>
    <cfRule type="cellIs" dxfId="2064" priority="3587" operator="equal">
      <formula>"SIM"</formula>
    </cfRule>
  </conditionalFormatting>
  <conditionalFormatting sqref="Z59">
    <cfRule type="cellIs" dxfId="2063" priority="3585" operator="equal">
      <formula>"OPORTUNIDADE"</formula>
    </cfRule>
  </conditionalFormatting>
  <conditionalFormatting sqref="Z59">
    <cfRule type="cellIs" dxfId="2062" priority="3583" operator="equal">
      <formula>"NÃO"</formula>
    </cfRule>
    <cfRule type="cellIs" dxfId="2061" priority="3584" operator="equal">
      <formula>"SIM"</formula>
    </cfRule>
  </conditionalFormatting>
  <conditionalFormatting sqref="Z59">
    <cfRule type="cellIs" dxfId="2060" priority="3582" operator="equal">
      <formula>"OPORTUNIDADE"</formula>
    </cfRule>
  </conditionalFormatting>
  <conditionalFormatting sqref="Z59">
    <cfRule type="cellIs" dxfId="2059" priority="3580" operator="equal">
      <formula>"NÃO"</formula>
    </cfRule>
    <cfRule type="cellIs" dxfId="2058" priority="3581" operator="equal">
      <formula>"SIM"</formula>
    </cfRule>
  </conditionalFormatting>
  <conditionalFormatting sqref="Z59">
    <cfRule type="cellIs" dxfId="2057" priority="3579" operator="equal">
      <formula>"OPORTUNIDADE"</formula>
    </cfRule>
  </conditionalFormatting>
  <conditionalFormatting sqref="Z59">
    <cfRule type="cellIs" dxfId="2056" priority="3577" operator="equal">
      <formula>"NÃO"</formula>
    </cfRule>
    <cfRule type="cellIs" dxfId="2055" priority="3578" operator="equal">
      <formula>"SIM"</formula>
    </cfRule>
  </conditionalFormatting>
  <conditionalFormatting sqref="Y59">
    <cfRule type="cellIs" dxfId="2054" priority="3576" operator="equal">
      <formula>"OPORTUNIDADE"</formula>
    </cfRule>
  </conditionalFormatting>
  <conditionalFormatting sqref="Y59">
    <cfRule type="cellIs" dxfId="2053" priority="3574" operator="equal">
      <formula>"NÃO"</formula>
    </cfRule>
    <cfRule type="cellIs" dxfId="2052" priority="3575" operator="equal">
      <formula>"SIM"</formula>
    </cfRule>
  </conditionalFormatting>
  <conditionalFormatting sqref="Y59">
    <cfRule type="cellIs" dxfId="2051" priority="3573" operator="equal">
      <formula>"OPORTUNIDADE"</formula>
    </cfRule>
  </conditionalFormatting>
  <conditionalFormatting sqref="Y59">
    <cfRule type="cellIs" dxfId="2050" priority="3571" operator="equal">
      <formula>"NÃO"</formula>
    </cfRule>
    <cfRule type="cellIs" dxfId="2049" priority="3572" operator="equal">
      <formula>"SIM"</formula>
    </cfRule>
  </conditionalFormatting>
  <conditionalFormatting sqref="Y59">
    <cfRule type="cellIs" dxfId="2048" priority="3570" operator="equal">
      <formula>"OPORTUNIDADE"</formula>
    </cfRule>
  </conditionalFormatting>
  <conditionalFormatting sqref="Y59">
    <cfRule type="cellIs" dxfId="2047" priority="3568" operator="equal">
      <formula>"NÃO"</formula>
    </cfRule>
    <cfRule type="cellIs" dxfId="2046" priority="3569" operator="equal">
      <formula>"SIM"</formula>
    </cfRule>
  </conditionalFormatting>
  <conditionalFormatting sqref="Y59">
    <cfRule type="cellIs" dxfId="2045" priority="3567" operator="equal">
      <formula>"OPORTUNIDADE"</formula>
    </cfRule>
  </conditionalFormatting>
  <conditionalFormatting sqref="Y59">
    <cfRule type="cellIs" dxfId="2044" priority="3565" operator="equal">
      <formula>"NÃO"</formula>
    </cfRule>
    <cfRule type="cellIs" dxfId="2043" priority="3566" operator="equal">
      <formula>"SIM"</formula>
    </cfRule>
  </conditionalFormatting>
  <conditionalFormatting sqref="Y46:Z46">
    <cfRule type="cellIs" dxfId="2042" priority="3564" operator="equal">
      <formula>"OPORTUNIDADE"</formula>
    </cfRule>
  </conditionalFormatting>
  <conditionalFormatting sqref="Y46:Z46">
    <cfRule type="cellIs" dxfId="2041" priority="3562" operator="equal">
      <formula>"NÃO"</formula>
    </cfRule>
    <cfRule type="cellIs" dxfId="2040" priority="3563" operator="equal">
      <formula>"SIM"</formula>
    </cfRule>
  </conditionalFormatting>
  <conditionalFormatting sqref="Z47">
    <cfRule type="cellIs" dxfId="2039" priority="3561" operator="equal">
      <formula>"OPORTUNIDADE"</formula>
    </cfRule>
  </conditionalFormatting>
  <conditionalFormatting sqref="Z47">
    <cfRule type="cellIs" dxfId="2038" priority="3559" operator="equal">
      <formula>"NÃO"</formula>
    </cfRule>
    <cfRule type="cellIs" dxfId="2037" priority="3560" operator="equal">
      <formula>"SIM"</formula>
    </cfRule>
  </conditionalFormatting>
  <conditionalFormatting sqref="Z47">
    <cfRule type="cellIs" dxfId="2036" priority="3558" operator="equal">
      <formula>"OPORTUNIDADE"</formula>
    </cfRule>
  </conditionalFormatting>
  <conditionalFormatting sqref="Z47">
    <cfRule type="cellIs" dxfId="2035" priority="3556" operator="equal">
      <formula>"NÃO"</formula>
    </cfRule>
    <cfRule type="cellIs" dxfId="2034" priority="3557" operator="equal">
      <formula>"SIM"</formula>
    </cfRule>
  </conditionalFormatting>
  <conditionalFormatting sqref="Z47">
    <cfRule type="cellIs" dxfId="2033" priority="3555" operator="equal">
      <formula>"OPORTUNIDADE"</formula>
    </cfRule>
  </conditionalFormatting>
  <conditionalFormatting sqref="Z47">
    <cfRule type="cellIs" dxfId="2032" priority="3553" operator="equal">
      <formula>"NÃO"</formula>
    </cfRule>
    <cfRule type="cellIs" dxfId="2031" priority="3554" operator="equal">
      <formula>"SIM"</formula>
    </cfRule>
  </conditionalFormatting>
  <conditionalFormatting sqref="Z47">
    <cfRule type="cellIs" dxfId="2030" priority="3552" operator="equal">
      <formula>"OPORTUNIDADE"</formula>
    </cfRule>
  </conditionalFormatting>
  <conditionalFormatting sqref="Z47">
    <cfRule type="cellIs" dxfId="2029" priority="3550" operator="equal">
      <formula>"NÃO"</formula>
    </cfRule>
    <cfRule type="cellIs" dxfId="2028" priority="3551" operator="equal">
      <formula>"SIM"</formula>
    </cfRule>
  </conditionalFormatting>
  <conditionalFormatting sqref="Z47">
    <cfRule type="cellIs" dxfId="2027" priority="3549" operator="equal">
      <formula>"OPORTUNIDADE"</formula>
    </cfRule>
  </conditionalFormatting>
  <conditionalFormatting sqref="Z47">
    <cfRule type="cellIs" dxfId="2026" priority="3547" operator="equal">
      <formula>"NÃO"</formula>
    </cfRule>
    <cfRule type="cellIs" dxfId="2025" priority="3548" operator="equal">
      <formula>"SIM"</formula>
    </cfRule>
  </conditionalFormatting>
  <conditionalFormatting sqref="Z47">
    <cfRule type="cellIs" dxfId="2024" priority="3546" operator="equal">
      <formula>"OPORTUNIDADE"</formula>
    </cfRule>
  </conditionalFormatting>
  <conditionalFormatting sqref="Z47">
    <cfRule type="cellIs" dxfId="2023" priority="3544" operator="equal">
      <formula>"NÃO"</formula>
    </cfRule>
    <cfRule type="cellIs" dxfId="2022" priority="3545" operator="equal">
      <formula>"SIM"</formula>
    </cfRule>
  </conditionalFormatting>
  <conditionalFormatting sqref="Z47">
    <cfRule type="cellIs" dxfId="2021" priority="3543" operator="equal">
      <formula>"OPORTUNIDADE"</formula>
    </cfRule>
  </conditionalFormatting>
  <conditionalFormatting sqref="Z47">
    <cfRule type="cellIs" dxfId="2020" priority="3541" operator="equal">
      <formula>"NÃO"</formula>
    </cfRule>
    <cfRule type="cellIs" dxfId="2019" priority="3542" operator="equal">
      <formula>"SIM"</formula>
    </cfRule>
  </conditionalFormatting>
  <conditionalFormatting sqref="Z47">
    <cfRule type="cellIs" dxfId="2018" priority="3540" operator="equal">
      <formula>"OPORTUNIDADE"</formula>
    </cfRule>
  </conditionalFormatting>
  <conditionalFormatting sqref="Z47">
    <cfRule type="cellIs" dxfId="2017" priority="3538" operator="equal">
      <formula>"NÃO"</formula>
    </cfRule>
    <cfRule type="cellIs" dxfId="2016" priority="3539" operator="equal">
      <formula>"SIM"</formula>
    </cfRule>
  </conditionalFormatting>
  <conditionalFormatting sqref="Z47">
    <cfRule type="cellIs" dxfId="2015" priority="3537" operator="equal">
      <formula>"OPORTUNIDADE"</formula>
    </cfRule>
  </conditionalFormatting>
  <conditionalFormatting sqref="Z47">
    <cfRule type="cellIs" dxfId="2014" priority="3535" operator="equal">
      <formula>"NÃO"</formula>
    </cfRule>
    <cfRule type="cellIs" dxfId="2013" priority="3536" operator="equal">
      <formula>"SIM"</formula>
    </cfRule>
  </conditionalFormatting>
  <conditionalFormatting sqref="Z47">
    <cfRule type="cellIs" dxfId="2012" priority="3534" operator="equal">
      <formula>"OPORTUNIDADE"</formula>
    </cfRule>
  </conditionalFormatting>
  <conditionalFormatting sqref="Z47">
    <cfRule type="cellIs" dxfId="2011" priority="3532" operator="equal">
      <formula>"NÃO"</formula>
    </cfRule>
    <cfRule type="cellIs" dxfId="2010" priority="3533" operator="equal">
      <formula>"SIM"</formula>
    </cfRule>
  </conditionalFormatting>
  <conditionalFormatting sqref="Z47">
    <cfRule type="cellIs" dxfId="2009" priority="3531" operator="equal">
      <formula>"OPORTUNIDADE"</formula>
    </cfRule>
  </conditionalFormatting>
  <conditionalFormatting sqref="Z47">
    <cfRule type="cellIs" dxfId="2008" priority="3529" operator="equal">
      <formula>"NÃO"</formula>
    </cfRule>
    <cfRule type="cellIs" dxfId="2007" priority="3530" operator="equal">
      <formula>"SIM"</formula>
    </cfRule>
  </conditionalFormatting>
  <conditionalFormatting sqref="Z47">
    <cfRule type="cellIs" dxfId="2006" priority="3528" operator="equal">
      <formula>"OPORTUNIDADE"</formula>
    </cfRule>
  </conditionalFormatting>
  <conditionalFormatting sqref="Z47">
    <cfRule type="cellIs" dxfId="2005" priority="3526" operator="equal">
      <formula>"NÃO"</formula>
    </cfRule>
    <cfRule type="cellIs" dxfId="2004" priority="3527" operator="equal">
      <formula>"SIM"</formula>
    </cfRule>
  </conditionalFormatting>
  <conditionalFormatting sqref="Z47">
    <cfRule type="cellIs" dxfId="2003" priority="3525" operator="equal">
      <formula>"OPORTUNIDADE"</formula>
    </cfRule>
  </conditionalFormatting>
  <conditionalFormatting sqref="Z47">
    <cfRule type="cellIs" dxfId="2002" priority="3523" operator="equal">
      <formula>"NÃO"</formula>
    </cfRule>
    <cfRule type="cellIs" dxfId="2001" priority="3524" operator="equal">
      <formula>"SIM"</formula>
    </cfRule>
  </conditionalFormatting>
  <conditionalFormatting sqref="Z47">
    <cfRule type="cellIs" dxfId="2000" priority="3522" operator="equal">
      <formula>"OPORTUNIDADE"</formula>
    </cfRule>
  </conditionalFormatting>
  <conditionalFormatting sqref="Z47">
    <cfRule type="cellIs" dxfId="1999" priority="3520" operator="equal">
      <formula>"NÃO"</formula>
    </cfRule>
    <cfRule type="cellIs" dxfId="1998" priority="3521" operator="equal">
      <formula>"SIM"</formula>
    </cfRule>
  </conditionalFormatting>
  <conditionalFormatting sqref="Z47">
    <cfRule type="cellIs" dxfId="1997" priority="3519" operator="equal">
      <formula>"OPORTUNIDADE"</formula>
    </cfRule>
  </conditionalFormatting>
  <conditionalFormatting sqref="Z47">
    <cfRule type="cellIs" dxfId="1996" priority="3517" operator="equal">
      <formula>"NÃO"</formula>
    </cfRule>
    <cfRule type="cellIs" dxfId="1995" priority="3518" operator="equal">
      <formula>"SIM"</formula>
    </cfRule>
  </conditionalFormatting>
  <conditionalFormatting sqref="Z47">
    <cfRule type="cellIs" dxfId="1994" priority="3516" operator="equal">
      <formula>"OPORTUNIDADE"</formula>
    </cfRule>
  </conditionalFormatting>
  <conditionalFormatting sqref="Z47">
    <cfRule type="cellIs" dxfId="1993" priority="3514" operator="equal">
      <formula>"NÃO"</formula>
    </cfRule>
    <cfRule type="cellIs" dxfId="1992" priority="3515" operator="equal">
      <formula>"SIM"</formula>
    </cfRule>
  </conditionalFormatting>
  <conditionalFormatting sqref="Z47">
    <cfRule type="cellIs" dxfId="1991" priority="3513" operator="equal">
      <formula>"OPORTUNIDADE"</formula>
    </cfRule>
  </conditionalFormatting>
  <conditionalFormatting sqref="Z47">
    <cfRule type="cellIs" dxfId="1990" priority="3511" operator="equal">
      <formula>"NÃO"</formula>
    </cfRule>
    <cfRule type="cellIs" dxfId="1989" priority="3512" operator="equal">
      <formula>"SIM"</formula>
    </cfRule>
  </conditionalFormatting>
  <conditionalFormatting sqref="Z47">
    <cfRule type="cellIs" dxfId="1988" priority="3510" operator="equal">
      <formula>"OPORTUNIDADE"</formula>
    </cfRule>
  </conditionalFormatting>
  <conditionalFormatting sqref="Z47">
    <cfRule type="cellIs" dxfId="1987" priority="3508" operator="equal">
      <formula>"NÃO"</formula>
    </cfRule>
    <cfRule type="cellIs" dxfId="1986" priority="3509" operator="equal">
      <formula>"SIM"</formula>
    </cfRule>
  </conditionalFormatting>
  <conditionalFormatting sqref="Z47">
    <cfRule type="cellIs" dxfId="1985" priority="3507" operator="equal">
      <formula>"OPORTUNIDADE"</formula>
    </cfRule>
  </conditionalFormatting>
  <conditionalFormatting sqref="Z47">
    <cfRule type="cellIs" dxfId="1984" priority="3505" operator="equal">
      <formula>"NÃO"</formula>
    </cfRule>
    <cfRule type="cellIs" dxfId="1983" priority="3506" operator="equal">
      <formula>"SIM"</formula>
    </cfRule>
  </conditionalFormatting>
  <conditionalFormatting sqref="Z47">
    <cfRule type="cellIs" dxfId="1982" priority="3504" operator="equal">
      <formula>"OPORTUNIDADE"</formula>
    </cfRule>
  </conditionalFormatting>
  <conditionalFormatting sqref="Z47">
    <cfRule type="cellIs" dxfId="1981" priority="3502" operator="equal">
      <formula>"NÃO"</formula>
    </cfRule>
    <cfRule type="cellIs" dxfId="1980" priority="3503" operator="equal">
      <formula>"SIM"</formula>
    </cfRule>
  </conditionalFormatting>
  <conditionalFormatting sqref="Z47">
    <cfRule type="cellIs" dxfId="1979" priority="3501" operator="equal">
      <formula>"OPORTUNIDADE"</formula>
    </cfRule>
  </conditionalFormatting>
  <conditionalFormatting sqref="Z47">
    <cfRule type="cellIs" dxfId="1978" priority="3499" operator="equal">
      <formula>"NÃO"</formula>
    </cfRule>
    <cfRule type="cellIs" dxfId="1977" priority="3500" operator="equal">
      <formula>"SIM"</formula>
    </cfRule>
  </conditionalFormatting>
  <conditionalFormatting sqref="Z47">
    <cfRule type="cellIs" dxfId="1976" priority="3498" operator="equal">
      <formula>"OPORTUNIDADE"</formula>
    </cfRule>
  </conditionalFormatting>
  <conditionalFormatting sqref="Z47">
    <cfRule type="cellIs" dxfId="1975" priority="3496" operator="equal">
      <formula>"NÃO"</formula>
    </cfRule>
    <cfRule type="cellIs" dxfId="1974" priority="3497" operator="equal">
      <formula>"SIM"</formula>
    </cfRule>
  </conditionalFormatting>
  <conditionalFormatting sqref="Z47">
    <cfRule type="cellIs" dxfId="1973" priority="3495" operator="equal">
      <formula>"OPORTUNIDADE"</formula>
    </cfRule>
  </conditionalFormatting>
  <conditionalFormatting sqref="Z47">
    <cfRule type="cellIs" dxfId="1972" priority="3493" operator="equal">
      <formula>"NÃO"</formula>
    </cfRule>
    <cfRule type="cellIs" dxfId="1971" priority="3494" operator="equal">
      <formula>"SIM"</formula>
    </cfRule>
  </conditionalFormatting>
  <conditionalFormatting sqref="Y47:Y56">
    <cfRule type="cellIs" dxfId="1970" priority="3492" operator="equal">
      <formula>"OPORTUNIDADE"</formula>
    </cfRule>
  </conditionalFormatting>
  <conditionalFormatting sqref="Y47:Y56">
    <cfRule type="cellIs" dxfId="1969" priority="3490" operator="equal">
      <formula>"NÃO"</formula>
    </cfRule>
    <cfRule type="cellIs" dxfId="1968" priority="3491" operator="equal">
      <formula>"SIM"</formula>
    </cfRule>
  </conditionalFormatting>
  <conditionalFormatting sqref="Y47:Y56">
    <cfRule type="cellIs" dxfId="1967" priority="3489" operator="equal">
      <formula>"OPORTUNIDADE"</formula>
    </cfRule>
  </conditionalFormatting>
  <conditionalFormatting sqref="Y47:Y56">
    <cfRule type="cellIs" dxfId="1966" priority="3487" operator="equal">
      <formula>"NÃO"</formula>
    </cfRule>
    <cfRule type="cellIs" dxfId="1965" priority="3488" operator="equal">
      <formula>"SIM"</formula>
    </cfRule>
  </conditionalFormatting>
  <conditionalFormatting sqref="Y47:Y56">
    <cfRule type="cellIs" dxfId="1964" priority="3486" operator="equal">
      <formula>"OPORTUNIDADE"</formula>
    </cfRule>
  </conditionalFormatting>
  <conditionalFormatting sqref="Y47:Y56">
    <cfRule type="cellIs" dxfId="1963" priority="3484" operator="equal">
      <formula>"NÃO"</formula>
    </cfRule>
    <cfRule type="cellIs" dxfId="1962" priority="3485" operator="equal">
      <formula>"SIM"</formula>
    </cfRule>
  </conditionalFormatting>
  <conditionalFormatting sqref="Y47:Y56">
    <cfRule type="cellIs" dxfId="1961" priority="3483" operator="equal">
      <formula>"OPORTUNIDADE"</formula>
    </cfRule>
  </conditionalFormatting>
  <conditionalFormatting sqref="Y47:Y56">
    <cfRule type="cellIs" dxfId="1960" priority="3481" operator="equal">
      <formula>"NÃO"</formula>
    </cfRule>
    <cfRule type="cellIs" dxfId="1959" priority="3482" operator="equal">
      <formula>"SIM"</formula>
    </cfRule>
  </conditionalFormatting>
  <conditionalFormatting sqref="Z47">
    <cfRule type="cellIs" dxfId="1958" priority="3480" operator="equal">
      <formula>"OPORTUNIDADE"</formula>
    </cfRule>
  </conditionalFormatting>
  <conditionalFormatting sqref="Z47">
    <cfRule type="cellIs" dxfId="1957" priority="3478" operator="equal">
      <formula>"NÃO"</formula>
    </cfRule>
    <cfRule type="cellIs" dxfId="1956" priority="3479" operator="equal">
      <formula>"SIM"</formula>
    </cfRule>
  </conditionalFormatting>
  <conditionalFormatting sqref="Z47">
    <cfRule type="cellIs" dxfId="1955" priority="3477" operator="equal">
      <formula>"OPORTUNIDADE"</formula>
    </cfRule>
  </conditionalFormatting>
  <conditionalFormatting sqref="Z47">
    <cfRule type="cellIs" dxfId="1954" priority="3475" operator="equal">
      <formula>"NÃO"</formula>
    </cfRule>
    <cfRule type="cellIs" dxfId="1953" priority="3476" operator="equal">
      <formula>"SIM"</formula>
    </cfRule>
  </conditionalFormatting>
  <conditionalFormatting sqref="Z47">
    <cfRule type="cellIs" dxfId="1952" priority="3474" operator="equal">
      <formula>"OPORTUNIDADE"</formula>
    </cfRule>
  </conditionalFormatting>
  <conditionalFormatting sqref="Z47">
    <cfRule type="cellIs" dxfId="1951" priority="3472" operator="equal">
      <formula>"NÃO"</formula>
    </cfRule>
    <cfRule type="cellIs" dxfId="1950" priority="3473" operator="equal">
      <formula>"SIM"</formula>
    </cfRule>
  </conditionalFormatting>
  <conditionalFormatting sqref="Z47">
    <cfRule type="cellIs" dxfId="1949" priority="3471" operator="equal">
      <formula>"OPORTUNIDADE"</formula>
    </cfRule>
  </conditionalFormatting>
  <conditionalFormatting sqref="Z47">
    <cfRule type="cellIs" dxfId="1948" priority="3469" operator="equal">
      <formula>"NÃO"</formula>
    </cfRule>
    <cfRule type="cellIs" dxfId="1947" priority="3470" operator="equal">
      <formula>"SIM"</formula>
    </cfRule>
  </conditionalFormatting>
  <conditionalFormatting sqref="Z47">
    <cfRule type="cellIs" dxfId="1946" priority="3468" operator="equal">
      <formula>"OPORTUNIDADE"</formula>
    </cfRule>
  </conditionalFormatting>
  <conditionalFormatting sqref="Z47">
    <cfRule type="cellIs" dxfId="1945" priority="3466" operator="equal">
      <formula>"NÃO"</formula>
    </cfRule>
    <cfRule type="cellIs" dxfId="1944" priority="3467" operator="equal">
      <formula>"SIM"</formula>
    </cfRule>
  </conditionalFormatting>
  <conditionalFormatting sqref="Z47">
    <cfRule type="cellIs" dxfId="1943" priority="3465" operator="equal">
      <formula>"OPORTUNIDADE"</formula>
    </cfRule>
  </conditionalFormatting>
  <conditionalFormatting sqref="Z47">
    <cfRule type="cellIs" dxfId="1942" priority="3463" operator="equal">
      <formula>"NÃO"</formula>
    </cfRule>
    <cfRule type="cellIs" dxfId="1941" priority="3464" operator="equal">
      <formula>"SIM"</formula>
    </cfRule>
  </conditionalFormatting>
  <conditionalFormatting sqref="Z47">
    <cfRule type="cellIs" dxfId="1940" priority="3462" operator="equal">
      <formula>"OPORTUNIDADE"</formula>
    </cfRule>
  </conditionalFormatting>
  <conditionalFormatting sqref="Z47">
    <cfRule type="cellIs" dxfId="1939" priority="3460" operator="equal">
      <formula>"NÃO"</formula>
    </cfRule>
    <cfRule type="cellIs" dxfId="1938" priority="3461" operator="equal">
      <formula>"SIM"</formula>
    </cfRule>
  </conditionalFormatting>
  <conditionalFormatting sqref="Z47">
    <cfRule type="cellIs" dxfId="1937" priority="3459" operator="equal">
      <formula>"OPORTUNIDADE"</formula>
    </cfRule>
  </conditionalFormatting>
  <conditionalFormatting sqref="Z47">
    <cfRule type="cellIs" dxfId="1936" priority="3457" operator="equal">
      <formula>"NÃO"</formula>
    </cfRule>
    <cfRule type="cellIs" dxfId="1935" priority="3458" operator="equal">
      <formula>"SIM"</formula>
    </cfRule>
  </conditionalFormatting>
  <conditionalFormatting sqref="Z47">
    <cfRule type="cellIs" dxfId="1934" priority="3456" operator="equal">
      <formula>"OPORTUNIDADE"</formula>
    </cfRule>
  </conditionalFormatting>
  <conditionalFormatting sqref="Z47">
    <cfRule type="cellIs" dxfId="1933" priority="3454" operator="equal">
      <formula>"NÃO"</formula>
    </cfRule>
    <cfRule type="cellIs" dxfId="1932" priority="3455" operator="equal">
      <formula>"SIM"</formula>
    </cfRule>
  </conditionalFormatting>
  <conditionalFormatting sqref="Z47">
    <cfRule type="cellIs" dxfId="1931" priority="3453" operator="equal">
      <formula>"OPORTUNIDADE"</formula>
    </cfRule>
  </conditionalFormatting>
  <conditionalFormatting sqref="Z47">
    <cfRule type="cellIs" dxfId="1930" priority="3451" operator="equal">
      <formula>"NÃO"</formula>
    </cfRule>
    <cfRule type="cellIs" dxfId="1929" priority="3452" operator="equal">
      <formula>"SIM"</formula>
    </cfRule>
  </conditionalFormatting>
  <conditionalFormatting sqref="Z47">
    <cfRule type="cellIs" dxfId="1928" priority="3450" operator="equal">
      <formula>"OPORTUNIDADE"</formula>
    </cfRule>
  </conditionalFormatting>
  <conditionalFormatting sqref="Z47">
    <cfRule type="cellIs" dxfId="1927" priority="3448" operator="equal">
      <formula>"NÃO"</formula>
    </cfRule>
    <cfRule type="cellIs" dxfId="1926" priority="3449" operator="equal">
      <formula>"SIM"</formula>
    </cfRule>
  </conditionalFormatting>
  <conditionalFormatting sqref="Z47">
    <cfRule type="cellIs" dxfId="1925" priority="3447" operator="equal">
      <formula>"OPORTUNIDADE"</formula>
    </cfRule>
  </conditionalFormatting>
  <conditionalFormatting sqref="Z47">
    <cfRule type="cellIs" dxfId="1924" priority="3445" operator="equal">
      <formula>"NÃO"</formula>
    </cfRule>
    <cfRule type="cellIs" dxfId="1923" priority="3446" operator="equal">
      <formula>"SIM"</formula>
    </cfRule>
  </conditionalFormatting>
  <conditionalFormatting sqref="Z47">
    <cfRule type="cellIs" dxfId="1922" priority="3444" operator="equal">
      <formula>"OPORTUNIDADE"</formula>
    </cfRule>
  </conditionalFormatting>
  <conditionalFormatting sqref="Z47">
    <cfRule type="cellIs" dxfId="1921" priority="3442" operator="equal">
      <formula>"NÃO"</formula>
    </cfRule>
    <cfRule type="cellIs" dxfId="1920" priority="3443" operator="equal">
      <formula>"SIM"</formula>
    </cfRule>
  </conditionalFormatting>
  <conditionalFormatting sqref="Y47:Y56">
    <cfRule type="cellIs" dxfId="1919" priority="3441" operator="equal">
      <formula>"OPORTUNIDADE"</formula>
    </cfRule>
  </conditionalFormatting>
  <conditionalFormatting sqref="Y47:Y56">
    <cfRule type="cellIs" dxfId="1918" priority="3439" operator="equal">
      <formula>"NÃO"</formula>
    </cfRule>
    <cfRule type="cellIs" dxfId="1917" priority="3440" operator="equal">
      <formula>"SIM"</formula>
    </cfRule>
  </conditionalFormatting>
  <conditionalFormatting sqref="Y47:Y56">
    <cfRule type="cellIs" dxfId="1916" priority="3438" operator="equal">
      <formula>"OPORTUNIDADE"</formula>
    </cfRule>
  </conditionalFormatting>
  <conditionalFormatting sqref="Y47:Y56">
    <cfRule type="cellIs" dxfId="1915" priority="3436" operator="equal">
      <formula>"NÃO"</formula>
    </cfRule>
    <cfRule type="cellIs" dxfId="1914" priority="3437" operator="equal">
      <formula>"SIM"</formula>
    </cfRule>
  </conditionalFormatting>
  <conditionalFormatting sqref="Y47:Y56">
    <cfRule type="cellIs" dxfId="1913" priority="3435" operator="equal">
      <formula>"OPORTUNIDADE"</formula>
    </cfRule>
  </conditionalFormatting>
  <conditionalFormatting sqref="Y47:Y56">
    <cfRule type="cellIs" dxfId="1912" priority="3433" operator="equal">
      <formula>"NÃO"</formula>
    </cfRule>
    <cfRule type="cellIs" dxfId="1911" priority="3434" operator="equal">
      <formula>"SIM"</formula>
    </cfRule>
  </conditionalFormatting>
  <conditionalFormatting sqref="Y47:Y56">
    <cfRule type="cellIs" dxfId="1910" priority="3432" operator="equal">
      <formula>"OPORTUNIDADE"</formula>
    </cfRule>
  </conditionalFormatting>
  <conditionalFormatting sqref="Y47:Y56">
    <cfRule type="cellIs" dxfId="1909" priority="3430" operator="equal">
      <formula>"NÃO"</formula>
    </cfRule>
    <cfRule type="cellIs" dxfId="1908" priority="3431" operator="equal">
      <formula>"SIM"</formula>
    </cfRule>
  </conditionalFormatting>
  <conditionalFormatting sqref="Z55">
    <cfRule type="cellIs" dxfId="1907" priority="3429" operator="equal">
      <formula>"OPORTUNIDADE"</formula>
    </cfRule>
  </conditionalFormatting>
  <conditionalFormatting sqref="Z55">
    <cfRule type="cellIs" dxfId="1906" priority="3427" operator="equal">
      <formula>"NÃO"</formula>
    </cfRule>
    <cfRule type="cellIs" dxfId="1905" priority="3428" operator="equal">
      <formula>"SIM"</formula>
    </cfRule>
  </conditionalFormatting>
  <conditionalFormatting sqref="Z55">
    <cfRule type="cellIs" dxfId="1904" priority="3426" operator="equal">
      <formula>"OPORTUNIDADE"</formula>
    </cfRule>
  </conditionalFormatting>
  <conditionalFormatting sqref="Z55">
    <cfRule type="cellIs" dxfId="1903" priority="3424" operator="equal">
      <formula>"NÃO"</formula>
    </cfRule>
    <cfRule type="cellIs" dxfId="1902" priority="3425" operator="equal">
      <formula>"SIM"</formula>
    </cfRule>
  </conditionalFormatting>
  <conditionalFormatting sqref="Z55">
    <cfRule type="cellIs" dxfId="1901" priority="3423" operator="equal">
      <formula>"OPORTUNIDADE"</formula>
    </cfRule>
  </conditionalFormatting>
  <conditionalFormatting sqref="Z55">
    <cfRule type="cellIs" dxfId="1900" priority="3421" operator="equal">
      <formula>"NÃO"</formula>
    </cfRule>
    <cfRule type="cellIs" dxfId="1899" priority="3422" operator="equal">
      <formula>"SIM"</formula>
    </cfRule>
  </conditionalFormatting>
  <conditionalFormatting sqref="Z55">
    <cfRule type="cellIs" dxfId="1898" priority="3420" operator="equal">
      <formula>"OPORTUNIDADE"</formula>
    </cfRule>
  </conditionalFormatting>
  <conditionalFormatting sqref="Z55">
    <cfRule type="cellIs" dxfId="1897" priority="3418" operator="equal">
      <formula>"NÃO"</formula>
    </cfRule>
    <cfRule type="cellIs" dxfId="1896" priority="3419" operator="equal">
      <formula>"SIM"</formula>
    </cfRule>
  </conditionalFormatting>
  <conditionalFormatting sqref="Z55">
    <cfRule type="cellIs" dxfId="1895" priority="3417" operator="equal">
      <formula>"OPORTUNIDADE"</formula>
    </cfRule>
  </conditionalFormatting>
  <conditionalFormatting sqref="Z55">
    <cfRule type="cellIs" dxfId="1894" priority="3415" operator="equal">
      <formula>"NÃO"</formula>
    </cfRule>
    <cfRule type="cellIs" dxfId="1893" priority="3416" operator="equal">
      <formula>"SIM"</formula>
    </cfRule>
  </conditionalFormatting>
  <conditionalFormatting sqref="Z55">
    <cfRule type="cellIs" dxfId="1892" priority="3414" operator="equal">
      <formula>"OPORTUNIDADE"</formula>
    </cfRule>
  </conditionalFormatting>
  <conditionalFormatting sqref="Z55">
    <cfRule type="cellIs" dxfId="1891" priority="3412" operator="equal">
      <formula>"NÃO"</formula>
    </cfRule>
    <cfRule type="cellIs" dxfId="1890" priority="3413" operator="equal">
      <formula>"SIM"</formula>
    </cfRule>
  </conditionalFormatting>
  <conditionalFormatting sqref="Z55">
    <cfRule type="cellIs" dxfId="1889" priority="3411" operator="equal">
      <formula>"OPORTUNIDADE"</formula>
    </cfRule>
  </conditionalFormatting>
  <conditionalFormatting sqref="Z55">
    <cfRule type="cellIs" dxfId="1888" priority="3409" operator="equal">
      <formula>"NÃO"</formula>
    </cfRule>
    <cfRule type="cellIs" dxfId="1887" priority="3410" operator="equal">
      <formula>"SIM"</formula>
    </cfRule>
  </conditionalFormatting>
  <conditionalFormatting sqref="BK44">
    <cfRule type="iconSet" priority="339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39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39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39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39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390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38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388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886" priority="3387" operator="equal">
      <formula>"OPORTUNIDADE"</formula>
    </cfRule>
  </conditionalFormatting>
  <conditionalFormatting sqref="Y82:Z82">
    <cfRule type="cellIs" dxfId="1885" priority="3385" operator="equal">
      <formula>"NÃO"</formula>
    </cfRule>
    <cfRule type="cellIs" dxfId="1884" priority="3386" operator="equal">
      <formula>"SIM"</formula>
    </cfRule>
  </conditionalFormatting>
  <conditionalFormatting sqref="Y82:Z82">
    <cfRule type="cellIs" dxfId="1883" priority="3384" operator="equal">
      <formula>"OPORTUNIDADE"</formula>
    </cfRule>
  </conditionalFormatting>
  <conditionalFormatting sqref="Y82:Z82">
    <cfRule type="cellIs" dxfId="1882" priority="3382" operator="equal">
      <formula>"NÃO"</formula>
    </cfRule>
    <cfRule type="cellIs" dxfId="1881" priority="3383" operator="equal">
      <formula>"SIM"</formula>
    </cfRule>
  </conditionalFormatting>
  <conditionalFormatting sqref="Y82">
    <cfRule type="cellIs" dxfId="1880" priority="3381" operator="equal">
      <formula>"OPORTUNIDADE"</formula>
    </cfRule>
  </conditionalFormatting>
  <conditionalFormatting sqref="Y82">
    <cfRule type="cellIs" dxfId="1879" priority="3379" operator="equal">
      <formula>"NÃO"</formula>
    </cfRule>
    <cfRule type="cellIs" dxfId="1878" priority="3380" operator="equal">
      <formula>"SIM"</formula>
    </cfRule>
  </conditionalFormatting>
  <conditionalFormatting sqref="Y82:Z82">
    <cfRule type="cellIs" dxfId="1877" priority="3378" operator="equal">
      <formula>"OPORTUNIDADE"</formula>
    </cfRule>
  </conditionalFormatting>
  <conditionalFormatting sqref="Y82:Z82">
    <cfRule type="cellIs" dxfId="1876" priority="3376" operator="equal">
      <formula>"NÃO"</formula>
    </cfRule>
    <cfRule type="cellIs" dxfId="1875" priority="3377" operator="equal">
      <formula>"SIM"</formula>
    </cfRule>
  </conditionalFormatting>
  <conditionalFormatting sqref="Y83">
    <cfRule type="cellIs" dxfId="1874" priority="3375" operator="equal">
      <formula>"OPORTUNIDADE"</formula>
    </cfRule>
  </conditionalFormatting>
  <conditionalFormatting sqref="Y83">
    <cfRule type="cellIs" dxfId="1873" priority="3373" operator="equal">
      <formula>"NÃO"</formula>
    </cfRule>
    <cfRule type="cellIs" dxfId="1872" priority="3374" operator="equal">
      <formula>"SIM"</formula>
    </cfRule>
  </conditionalFormatting>
  <conditionalFormatting sqref="Y78:Y79">
    <cfRule type="cellIs" dxfId="1871" priority="3372" operator="equal">
      <formula>"OPORTUNIDADE"</formula>
    </cfRule>
  </conditionalFormatting>
  <conditionalFormatting sqref="Y78:Y79">
    <cfRule type="cellIs" dxfId="1870" priority="3370" operator="equal">
      <formula>"NÃO"</formula>
    </cfRule>
    <cfRule type="cellIs" dxfId="1869" priority="3371" operator="equal">
      <formula>"SIM"</formula>
    </cfRule>
  </conditionalFormatting>
  <conditionalFormatting sqref="Y84">
    <cfRule type="cellIs" dxfId="1868" priority="3369" operator="equal">
      <formula>"OPORTUNIDADE"</formula>
    </cfRule>
  </conditionalFormatting>
  <conditionalFormatting sqref="Y84">
    <cfRule type="cellIs" dxfId="1867" priority="3367" operator="equal">
      <formula>"NÃO"</formula>
    </cfRule>
    <cfRule type="cellIs" dxfId="1866" priority="3368" operator="equal">
      <formula>"SIM"</formula>
    </cfRule>
  </conditionalFormatting>
  <conditionalFormatting sqref="Y86">
    <cfRule type="cellIs" dxfId="1865" priority="3366" operator="equal">
      <formula>"OPORTUNIDADE"</formula>
    </cfRule>
  </conditionalFormatting>
  <conditionalFormatting sqref="Y86">
    <cfRule type="cellIs" dxfId="1864" priority="3364" operator="equal">
      <formula>"NÃO"</formula>
    </cfRule>
    <cfRule type="cellIs" dxfId="1863" priority="3365" operator="equal">
      <formula>"SIM"</formula>
    </cfRule>
  </conditionalFormatting>
  <conditionalFormatting sqref="Y87:Y89">
    <cfRule type="cellIs" dxfId="1862" priority="3363" operator="equal">
      <formula>"OPORTUNIDADE"</formula>
    </cfRule>
  </conditionalFormatting>
  <conditionalFormatting sqref="Y87:Y89">
    <cfRule type="cellIs" dxfId="1861" priority="3361" operator="equal">
      <formula>"NÃO"</formula>
    </cfRule>
    <cfRule type="cellIs" dxfId="1860" priority="3362" operator="equal">
      <formula>"SIM"</formula>
    </cfRule>
  </conditionalFormatting>
  <conditionalFormatting sqref="Y90">
    <cfRule type="cellIs" dxfId="1859" priority="3360" operator="equal">
      <formula>"OPORTUNIDADE"</formula>
    </cfRule>
  </conditionalFormatting>
  <conditionalFormatting sqref="Y90">
    <cfRule type="cellIs" dxfId="1858" priority="3358" operator="equal">
      <formula>"NÃO"</formula>
    </cfRule>
    <cfRule type="cellIs" dxfId="1857" priority="3359" operator="equal">
      <formula>"SIM"</formula>
    </cfRule>
  </conditionalFormatting>
  <conditionalFormatting sqref="BP65">
    <cfRule type="iconSet" priority="335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356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35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353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856" priority="3352" operator="equal">
      <formula>"OPORTUNIDADE"</formula>
    </cfRule>
  </conditionalFormatting>
  <conditionalFormatting sqref="Y95:Y96">
    <cfRule type="cellIs" dxfId="1855" priority="3350" operator="equal">
      <formula>"NÃO"</formula>
    </cfRule>
    <cfRule type="cellIs" dxfId="1854" priority="3351" operator="equal">
      <formula>"SIM"</formula>
    </cfRule>
  </conditionalFormatting>
  <conditionalFormatting sqref="Y98:Z98">
    <cfRule type="cellIs" dxfId="1853" priority="3349" operator="equal">
      <formula>"OPORTUNIDADE"</formula>
    </cfRule>
  </conditionalFormatting>
  <conditionalFormatting sqref="Y98:Z98">
    <cfRule type="cellIs" dxfId="1852" priority="3347" operator="equal">
      <formula>"NÃO"</formula>
    </cfRule>
    <cfRule type="cellIs" dxfId="1851" priority="3348" operator="equal">
      <formula>"SIM"</formula>
    </cfRule>
  </conditionalFormatting>
  <conditionalFormatting sqref="Y98:Z98">
    <cfRule type="cellIs" dxfId="1850" priority="3346" operator="equal">
      <formula>"OPORTUNIDADE"</formula>
    </cfRule>
  </conditionalFormatting>
  <conditionalFormatting sqref="Y98:Z98">
    <cfRule type="cellIs" dxfId="1849" priority="3344" operator="equal">
      <formula>"NÃO"</formula>
    </cfRule>
    <cfRule type="cellIs" dxfId="1848" priority="3345" operator="equal">
      <formula>"SIM"</formula>
    </cfRule>
  </conditionalFormatting>
  <conditionalFormatting sqref="Y98:Y101">
    <cfRule type="cellIs" dxfId="1847" priority="3343" operator="equal">
      <formula>"OPORTUNIDADE"</formula>
    </cfRule>
  </conditionalFormatting>
  <conditionalFormatting sqref="Y98:Y101">
    <cfRule type="cellIs" dxfId="1846" priority="3341" operator="equal">
      <formula>"NÃO"</formula>
    </cfRule>
    <cfRule type="cellIs" dxfId="1845" priority="3342" operator="equal">
      <formula>"SIM"</formula>
    </cfRule>
  </conditionalFormatting>
  <conditionalFormatting sqref="Y98:Z98">
    <cfRule type="cellIs" dxfId="1844" priority="3340" operator="equal">
      <formula>"OPORTUNIDADE"</formula>
    </cfRule>
  </conditionalFormatting>
  <conditionalFormatting sqref="Y98:Z98">
    <cfRule type="cellIs" dxfId="1843" priority="3338" operator="equal">
      <formula>"NÃO"</formula>
    </cfRule>
    <cfRule type="cellIs" dxfId="1842" priority="3339" operator="equal">
      <formula>"SIM"</formula>
    </cfRule>
  </conditionalFormatting>
  <conditionalFormatting sqref="Y100:Y102">
    <cfRule type="cellIs" dxfId="1841" priority="3337" operator="equal">
      <formula>"OPORTUNIDADE"</formula>
    </cfRule>
  </conditionalFormatting>
  <conditionalFormatting sqref="Y100:Y102">
    <cfRule type="cellIs" dxfId="1840" priority="3335" operator="equal">
      <formula>"NÃO"</formula>
    </cfRule>
    <cfRule type="cellIs" dxfId="1839" priority="3336" operator="equal">
      <formula>"SIM"</formula>
    </cfRule>
  </conditionalFormatting>
  <conditionalFormatting sqref="Y102:Y104">
    <cfRule type="cellIs" dxfId="1838" priority="3334" operator="equal">
      <formula>"OPORTUNIDADE"</formula>
    </cfRule>
  </conditionalFormatting>
  <conditionalFormatting sqref="Y102:Y104">
    <cfRule type="cellIs" dxfId="1837" priority="3332" operator="equal">
      <formula>"NÃO"</formula>
    </cfRule>
    <cfRule type="cellIs" dxfId="1836" priority="3333" operator="equal">
      <formula>"SIM"</formula>
    </cfRule>
  </conditionalFormatting>
  <conditionalFormatting sqref="Y99:Z99">
    <cfRule type="cellIs" dxfId="1835" priority="3328" operator="equal">
      <formula>"OPORTUNIDADE"</formula>
    </cfRule>
  </conditionalFormatting>
  <conditionalFormatting sqref="Y99:Z99">
    <cfRule type="cellIs" dxfId="1834" priority="3326" operator="equal">
      <formula>"NÃO"</formula>
    </cfRule>
    <cfRule type="cellIs" dxfId="1833" priority="3327" operator="equal">
      <formula>"SIM"</formula>
    </cfRule>
  </conditionalFormatting>
  <conditionalFormatting sqref="Y99:Z99">
    <cfRule type="cellIs" dxfId="1832" priority="3325" operator="equal">
      <formula>"OPORTUNIDADE"</formula>
    </cfRule>
  </conditionalFormatting>
  <conditionalFormatting sqref="Y99:Z99">
    <cfRule type="cellIs" dxfId="1831" priority="3323" operator="equal">
      <formula>"NÃO"</formula>
    </cfRule>
    <cfRule type="cellIs" dxfId="1830" priority="3324" operator="equal">
      <formula>"SIM"</formula>
    </cfRule>
  </conditionalFormatting>
  <conditionalFormatting sqref="Y99:Z99">
    <cfRule type="cellIs" dxfId="1829" priority="3322" operator="equal">
      <formula>"OPORTUNIDADE"</formula>
    </cfRule>
  </conditionalFormatting>
  <conditionalFormatting sqref="Y99:Z99">
    <cfRule type="cellIs" dxfId="1828" priority="3320" operator="equal">
      <formula>"NÃO"</formula>
    </cfRule>
    <cfRule type="cellIs" dxfId="1827" priority="3321" operator="equal">
      <formula>"SIM"</formula>
    </cfRule>
  </conditionalFormatting>
  <conditionalFormatting sqref="Y99:Z99">
    <cfRule type="cellIs" dxfId="1826" priority="3319" operator="equal">
      <formula>"OPORTUNIDADE"</formula>
    </cfRule>
  </conditionalFormatting>
  <conditionalFormatting sqref="Y99:Z99">
    <cfRule type="cellIs" dxfId="1825" priority="3317" operator="equal">
      <formula>"NÃO"</formula>
    </cfRule>
    <cfRule type="cellIs" dxfId="1824" priority="3318" operator="equal">
      <formula>"SIM"</formula>
    </cfRule>
  </conditionalFormatting>
  <conditionalFormatting sqref="Y99:Z99">
    <cfRule type="cellIs" dxfId="1823" priority="3316" operator="equal">
      <formula>"OPORTUNIDADE"</formula>
    </cfRule>
  </conditionalFormatting>
  <conditionalFormatting sqref="Y99:Z99">
    <cfRule type="cellIs" dxfId="1822" priority="3314" operator="equal">
      <formula>"NÃO"</formula>
    </cfRule>
    <cfRule type="cellIs" dxfId="1821" priority="3315" operator="equal">
      <formula>"SIM"</formula>
    </cfRule>
  </conditionalFormatting>
  <conditionalFormatting sqref="Y99:Z99">
    <cfRule type="cellIs" dxfId="1820" priority="3313" operator="equal">
      <formula>"OPORTUNIDADE"</formula>
    </cfRule>
  </conditionalFormatting>
  <conditionalFormatting sqref="Y99:Z99">
    <cfRule type="cellIs" dxfId="1819" priority="3311" operator="equal">
      <formula>"NÃO"</formula>
    </cfRule>
    <cfRule type="cellIs" dxfId="1818" priority="3312" operator="equal">
      <formula>"SIM"</formula>
    </cfRule>
  </conditionalFormatting>
  <conditionalFormatting sqref="Y100:Z100">
    <cfRule type="cellIs" dxfId="1817" priority="3310" operator="equal">
      <formula>"OPORTUNIDADE"</formula>
    </cfRule>
  </conditionalFormatting>
  <conditionalFormatting sqref="Y100:Z100">
    <cfRule type="cellIs" dxfId="1816" priority="3308" operator="equal">
      <formula>"NÃO"</formula>
    </cfRule>
    <cfRule type="cellIs" dxfId="1815" priority="3309" operator="equal">
      <formula>"SIM"</formula>
    </cfRule>
  </conditionalFormatting>
  <conditionalFormatting sqref="Y100:Z100">
    <cfRule type="cellIs" dxfId="1814" priority="3307" operator="equal">
      <formula>"OPORTUNIDADE"</formula>
    </cfRule>
  </conditionalFormatting>
  <conditionalFormatting sqref="Y100:Z100">
    <cfRule type="cellIs" dxfId="1813" priority="3305" operator="equal">
      <formula>"NÃO"</formula>
    </cfRule>
    <cfRule type="cellIs" dxfId="1812" priority="3306" operator="equal">
      <formula>"SIM"</formula>
    </cfRule>
  </conditionalFormatting>
  <conditionalFormatting sqref="Y100:Z100">
    <cfRule type="cellIs" dxfId="1811" priority="3304" operator="equal">
      <formula>"OPORTUNIDADE"</formula>
    </cfRule>
  </conditionalFormatting>
  <conditionalFormatting sqref="Y100:Z100">
    <cfRule type="cellIs" dxfId="1810" priority="3302" operator="equal">
      <formula>"NÃO"</formula>
    </cfRule>
    <cfRule type="cellIs" dxfId="1809" priority="3303" operator="equal">
      <formula>"SIM"</formula>
    </cfRule>
  </conditionalFormatting>
  <conditionalFormatting sqref="Y104:Y106">
    <cfRule type="cellIs" dxfId="1808" priority="3301" operator="equal">
      <formula>"OPORTUNIDADE"</formula>
    </cfRule>
  </conditionalFormatting>
  <conditionalFormatting sqref="Y104:Y106">
    <cfRule type="cellIs" dxfId="1807" priority="3299" operator="equal">
      <formula>"NÃO"</formula>
    </cfRule>
    <cfRule type="cellIs" dxfId="1806" priority="3300" operator="equal">
      <formula>"SIM"</formula>
    </cfRule>
  </conditionalFormatting>
  <conditionalFormatting sqref="BP82">
    <cfRule type="iconSet" priority="3297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29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295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294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805" priority="3293" operator="equal">
      <formula>"OPORTUNIDADE"</formula>
    </cfRule>
  </conditionalFormatting>
  <conditionalFormatting sqref="Y99:Z99">
    <cfRule type="cellIs" dxfId="1804" priority="3291" operator="equal">
      <formula>"NÃO"</formula>
    </cfRule>
    <cfRule type="cellIs" dxfId="1803" priority="3292" operator="equal">
      <formula>"SIM"</formula>
    </cfRule>
  </conditionalFormatting>
  <conditionalFormatting sqref="Y99:Z99">
    <cfRule type="cellIs" dxfId="1802" priority="3290" operator="equal">
      <formula>"OPORTUNIDADE"</formula>
    </cfRule>
  </conditionalFormatting>
  <conditionalFormatting sqref="Y99:Z99">
    <cfRule type="cellIs" dxfId="1801" priority="3288" operator="equal">
      <formula>"NÃO"</formula>
    </cfRule>
    <cfRule type="cellIs" dxfId="1800" priority="3289" operator="equal">
      <formula>"SIM"</formula>
    </cfRule>
  </conditionalFormatting>
  <conditionalFormatting sqref="Y99:Z99">
    <cfRule type="cellIs" dxfId="1799" priority="3287" operator="equal">
      <formula>"OPORTUNIDADE"</formula>
    </cfRule>
  </conditionalFormatting>
  <conditionalFormatting sqref="Y99:Z99">
    <cfRule type="cellIs" dxfId="1798" priority="3285" operator="equal">
      <formula>"NÃO"</formula>
    </cfRule>
    <cfRule type="cellIs" dxfId="1797" priority="3286" operator="equal">
      <formula>"SIM"</formula>
    </cfRule>
  </conditionalFormatting>
  <conditionalFormatting sqref="Y100:Z100">
    <cfRule type="cellIs" dxfId="1796" priority="3284" operator="equal">
      <formula>"OPORTUNIDADE"</formula>
    </cfRule>
  </conditionalFormatting>
  <conditionalFormatting sqref="Y100:Z100">
    <cfRule type="cellIs" dxfId="1795" priority="3282" operator="equal">
      <formula>"NÃO"</formula>
    </cfRule>
    <cfRule type="cellIs" dxfId="1794" priority="3283" operator="equal">
      <formula>"SIM"</formula>
    </cfRule>
  </conditionalFormatting>
  <conditionalFormatting sqref="Y100:Z100">
    <cfRule type="cellIs" dxfId="1793" priority="3281" operator="equal">
      <formula>"OPORTUNIDADE"</formula>
    </cfRule>
  </conditionalFormatting>
  <conditionalFormatting sqref="Y100:Z100">
    <cfRule type="cellIs" dxfId="1792" priority="3279" operator="equal">
      <formula>"NÃO"</formula>
    </cfRule>
    <cfRule type="cellIs" dxfId="1791" priority="3280" operator="equal">
      <formula>"SIM"</formula>
    </cfRule>
  </conditionalFormatting>
  <conditionalFormatting sqref="Y100:Z100">
    <cfRule type="cellIs" dxfId="1790" priority="3278" operator="equal">
      <formula>"OPORTUNIDADE"</formula>
    </cfRule>
  </conditionalFormatting>
  <conditionalFormatting sqref="Y100:Z100">
    <cfRule type="cellIs" dxfId="1789" priority="3276" operator="equal">
      <formula>"NÃO"</formula>
    </cfRule>
    <cfRule type="cellIs" dxfId="1788" priority="3277" operator="equal">
      <formula>"SIM"</formula>
    </cfRule>
  </conditionalFormatting>
  <conditionalFormatting sqref="Y100:Z100">
    <cfRule type="cellIs" dxfId="1787" priority="3275" operator="equal">
      <formula>"OPORTUNIDADE"</formula>
    </cfRule>
  </conditionalFormatting>
  <conditionalFormatting sqref="Y100:Z100">
    <cfRule type="cellIs" dxfId="1786" priority="3273" operator="equal">
      <formula>"NÃO"</formula>
    </cfRule>
    <cfRule type="cellIs" dxfId="1785" priority="3274" operator="equal">
      <formula>"SIM"</formula>
    </cfRule>
  </conditionalFormatting>
  <conditionalFormatting sqref="Y100:Z100">
    <cfRule type="cellIs" dxfId="1784" priority="3272" operator="equal">
      <formula>"OPORTUNIDADE"</formula>
    </cfRule>
  </conditionalFormatting>
  <conditionalFormatting sqref="Y100:Z100">
    <cfRule type="cellIs" dxfId="1783" priority="3270" operator="equal">
      <formula>"NÃO"</formula>
    </cfRule>
    <cfRule type="cellIs" dxfId="1782" priority="3271" operator="equal">
      <formula>"SIM"</formula>
    </cfRule>
  </conditionalFormatting>
  <conditionalFormatting sqref="Y100:Z100">
    <cfRule type="cellIs" dxfId="1781" priority="3269" operator="equal">
      <formula>"OPORTUNIDADE"</formula>
    </cfRule>
  </conditionalFormatting>
  <conditionalFormatting sqref="Y100:Z100">
    <cfRule type="cellIs" dxfId="1780" priority="3267" operator="equal">
      <formula>"NÃO"</formula>
    </cfRule>
    <cfRule type="cellIs" dxfId="1779" priority="3268" operator="equal">
      <formula>"SIM"</formula>
    </cfRule>
  </conditionalFormatting>
  <conditionalFormatting sqref="Y101:Z101">
    <cfRule type="cellIs" dxfId="1778" priority="3266" operator="equal">
      <formula>"OPORTUNIDADE"</formula>
    </cfRule>
  </conditionalFormatting>
  <conditionalFormatting sqref="Y101:Z101">
    <cfRule type="cellIs" dxfId="1777" priority="3264" operator="equal">
      <formula>"NÃO"</formula>
    </cfRule>
    <cfRule type="cellIs" dxfId="1776" priority="3265" operator="equal">
      <formula>"SIM"</formula>
    </cfRule>
  </conditionalFormatting>
  <conditionalFormatting sqref="Y101:Z101">
    <cfRule type="cellIs" dxfId="1775" priority="3263" operator="equal">
      <formula>"OPORTUNIDADE"</formula>
    </cfRule>
  </conditionalFormatting>
  <conditionalFormatting sqref="Y101:Z101">
    <cfRule type="cellIs" dxfId="1774" priority="3261" operator="equal">
      <formula>"NÃO"</formula>
    </cfRule>
    <cfRule type="cellIs" dxfId="1773" priority="3262" operator="equal">
      <formula>"SIM"</formula>
    </cfRule>
  </conditionalFormatting>
  <conditionalFormatting sqref="Y101:Z101">
    <cfRule type="cellIs" dxfId="1772" priority="3260" operator="equal">
      <formula>"OPORTUNIDADE"</formula>
    </cfRule>
  </conditionalFormatting>
  <conditionalFormatting sqref="Y101:Z101">
    <cfRule type="cellIs" dxfId="1771" priority="3258" operator="equal">
      <formula>"NÃO"</formula>
    </cfRule>
    <cfRule type="cellIs" dxfId="1770" priority="3259" operator="equal">
      <formula>"SIM"</formula>
    </cfRule>
  </conditionalFormatting>
  <conditionalFormatting sqref="BK89">
    <cfRule type="iconSet" priority="3257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25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25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253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25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251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25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249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769" priority="3248" operator="equal">
      <formula>"OPORTUNIDADE"</formula>
    </cfRule>
  </conditionalFormatting>
  <conditionalFormatting sqref="Y122:Y123">
    <cfRule type="cellIs" dxfId="1768" priority="3246" operator="equal">
      <formula>"NÃO"</formula>
    </cfRule>
    <cfRule type="cellIs" dxfId="1767" priority="3247" operator="equal">
      <formula>"SIM"</formula>
    </cfRule>
  </conditionalFormatting>
  <conditionalFormatting sqref="Y119">
    <cfRule type="cellIs" dxfId="1766" priority="3215" operator="equal">
      <formula>"OPORTUNIDADE"</formula>
    </cfRule>
  </conditionalFormatting>
  <conditionalFormatting sqref="Y119">
    <cfRule type="cellIs" dxfId="1765" priority="3213" operator="equal">
      <formula>"NÃO"</formula>
    </cfRule>
    <cfRule type="cellIs" dxfId="1764" priority="3214" operator="equal">
      <formula>"SIM"</formula>
    </cfRule>
  </conditionalFormatting>
  <conditionalFormatting sqref="Y119:Z119">
    <cfRule type="cellIs" dxfId="1763" priority="3212" operator="equal">
      <formula>"OPORTUNIDADE"</formula>
    </cfRule>
  </conditionalFormatting>
  <conditionalFormatting sqref="Y119:Z119">
    <cfRule type="cellIs" dxfId="1762" priority="3210" operator="equal">
      <formula>"NÃO"</formula>
    </cfRule>
    <cfRule type="cellIs" dxfId="1761" priority="3211" operator="equal">
      <formula>"SIM"</formula>
    </cfRule>
  </conditionalFormatting>
  <conditionalFormatting sqref="Y119:Z119">
    <cfRule type="cellIs" dxfId="1760" priority="3209" operator="equal">
      <formula>"OPORTUNIDADE"</formula>
    </cfRule>
  </conditionalFormatting>
  <conditionalFormatting sqref="Y119:Z119">
    <cfRule type="cellIs" dxfId="1759" priority="3207" operator="equal">
      <formula>"NÃO"</formula>
    </cfRule>
    <cfRule type="cellIs" dxfId="1758" priority="3208" operator="equal">
      <formula>"SIM"</formula>
    </cfRule>
  </conditionalFormatting>
  <conditionalFormatting sqref="Y119:Z119">
    <cfRule type="cellIs" dxfId="1757" priority="3206" operator="equal">
      <formula>"OPORTUNIDADE"</formula>
    </cfRule>
  </conditionalFormatting>
  <conditionalFormatting sqref="Y119:Z119">
    <cfRule type="cellIs" dxfId="1756" priority="3204" operator="equal">
      <formula>"NÃO"</formula>
    </cfRule>
    <cfRule type="cellIs" dxfId="1755" priority="3205" operator="equal">
      <formula>"SIM"</formula>
    </cfRule>
  </conditionalFormatting>
  <conditionalFormatting sqref="Y119:Z119">
    <cfRule type="cellIs" dxfId="1754" priority="3203" operator="equal">
      <formula>"OPORTUNIDADE"</formula>
    </cfRule>
  </conditionalFormatting>
  <conditionalFormatting sqref="Y119:Z119">
    <cfRule type="cellIs" dxfId="1753" priority="3201" operator="equal">
      <formula>"NÃO"</formula>
    </cfRule>
    <cfRule type="cellIs" dxfId="1752" priority="3202" operator="equal">
      <formula>"SIM"</formula>
    </cfRule>
  </conditionalFormatting>
  <conditionalFormatting sqref="Y119:Z119">
    <cfRule type="cellIs" dxfId="1751" priority="3200" operator="equal">
      <formula>"OPORTUNIDADE"</formula>
    </cfRule>
  </conditionalFormatting>
  <conditionalFormatting sqref="Y119:Z119">
    <cfRule type="cellIs" dxfId="1750" priority="3198" operator="equal">
      <formula>"NÃO"</formula>
    </cfRule>
    <cfRule type="cellIs" dxfId="1749" priority="3199" operator="equal">
      <formula>"SIM"</formula>
    </cfRule>
  </conditionalFormatting>
  <conditionalFormatting sqref="Y119:Z119">
    <cfRule type="cellIs" dxfId="1748" priority="3197" operator="equal">
      <formula>"OPORTUNIDADE"</formula>
    </cfRule>
  </conditionalFormatting>
  <conditionalFormatting sqref="Y119:Z119">
    <cfRule type="cellIs" dxfId="1747" priority="3195" operator="equal">
      <formula>"NÃO"</formula>
    </cfRule>
    <cfRule type="cellIs" dxfId="1746" priority="3196" operator="equal">
      <formula>"SIM"</formula>
    </cfRule>
  </conditionalFormatting>
  <conditionalFormatting sqref="Y119:Z119">
    <cfRule type="cellIs" dxfId="1745" priority="3194" operator="equal">
      <formula>"OPORTUNIDADE"</formula>
    </cfRule>
  </conditionalFormatting>
  <conditionalFormatting sqref="Y119:Z119">
    <cfRule type="cellIs" dxfId="1744" priority="3192" operator="equal">
      <formula>"NÃO"</formula>
    </cfRule>
    <cfRule type="cellIs" dxfId="1743" priority="3193" operator="equal">
      <formula>"SIM"</formula>
    </cfRule>
  </conditionalFormatting>
  <conditionalFormatting sqref="Y119:Z119">
    <cfRule type="cellIs" dxfId="1742" priority="3191" operator="equal">
      <formula>"OPORTUNIDADE"</formula>
    </cfRule>
  </conditionalFormatting>
  <conditionalFormatting sqref="Y119:Z119">
    <cfRule type="cellIs" dxfId="1741" priority="3189" operator="equal">
      <formula>"NÃO"</formula>
    </cfRule>
    <cfRule type="cellIs" dxfId="1740" priority="3190" operator="equal">
      <formula>"SIM"</formula>
    </cfRule>
  </conditionalFormatting>
  <conditionalFormatting sqref="Y119:Z119">
    <cfRule type="cellIs" dxfId="1739" priority="3188" operator="equal">
      <formula>"OPORTUNIDADE"</formula>
    </cfRule>
  </conditionalFormatting>
  <conditionalFormatting sqref="Y119:Z119">
    <cfRule type="cellIs" dxfId="1738" priority="3186" operator="equal">
      <formula>"NÃO"</formula>
    </cfRule>
    <cfRule type="cellIs" dxfId="1737" priority="3187" operator="equal">
      <formula>"SIM"</formula>
    </cfRule>
  </conditionalFormatting>
  <conditionalFormatting sqref="BP106">
    <cfRule type="iconSet" priority="3137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13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135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736" priority="3134" operator="equal">
      <formula>"OPORTUNIDADE"</formula>
    </cfRule>
  </conditionalFormatting>
  <conditionalFormatting sqref="Z114:Z115">
    <cfRule type="cellIs" dxfId="1735" priority="3132" operator="equal">
      <formula>"NÃO"</formula>
    </cfRule>
    <cfRule type="cellIs" dxfId="1734" priority="3133" operator="equal">
      <formula>"SIM"</formula>
    </cfRule>
  </conditionalFormatting>
  <conditionalFormatting sqref="Y121">
    <cfRule type="cellIs" dxfId="1733" priority="2417" operator="equal">
      <formula>"OPORTUNIDADE"</formula>
    </cfRule>
  </conditionalFormatting>
  <conditionalFormatting sqref="Y121">
    <cfRule type="cellIs" dxfId="1732" priority="2415" operator="equal">
      <formula>"NÃO"</formula>
    </cfRule>
    <cfRule type="cellIs" dxfId="1731" priority="2416" operator="equal">
      <formula>"SIM"</formula>
    </cfRule>
  </conditionalFormatting>
  <conditionalFormatting sqref="Y121">
    <cfRule type="cellIs" dxfId="1730" priority="2414" operator="equal">
      <formula>"OPORTUNIDADE"</formula>
    </cfRule>
  </conditionalFormatting>
  <conditionalFormatting sqref="Y121">
    <cfRule type="cellIs" dxfId="1729" priority="2412" operator="equal">
      <formula>"NÃO"</formula>
    </cfRule>
    <cfRule type="cellIs" dxfId="1728" priority="2413" operator="equal">
      <formula>"SIM"</formula>
    </cfRule>
  </conditionalFormatting>
  <conditionalFormatting sqref="BK21">
    <cfRule type="iconSet" priority="240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404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727" priority="2400" operator="equal">
      <formula>"OPORTUNIDADE"</formula>
    </cfRule>
  </conditionalFormatting>
  <conditionalFormatting sqref="Z112">
    <cfRule type="cellIs" dxfId="1726" priority="2398" operator="equal">
      <formula>"NÃO"</formula>
    </cfRule>
    <cfRule type="cellIs" dxfId="1725" priority="2399" operator="equal">
      <formula>"SIM"</formula>
    </cfRule>
  </conditionalFormatting>
  <conditionalFormatting sqref="Z114">
    <cfRule type="cellIs" dxfId="1724" priority="2367" operator="equal">
      <formula>"OPORTUNIDADE"</formula>
    </cfRule>
  </conditionalFormatting>
  <conditionalFormatting sqref="Z114">
    <cfRule type="cellIs" dxfId="1723" priority="2365" operator="equal">
      <formula>"NÃO"</formula>
    </cfRule>
    <cfRule type="cellIs" dxfId="1722" priority="2366" operator="equal">
      <formula>"SIM"</formula>
    </cfRule>
  </conditionalFormatting>
  <conditionalFormatting sqref="Z113">
    <cfRule type="cellIs" dxfId="1721" priority="2364" operator="equal">
      <formula>"OPORTUNIDADE"</formula>
    </cfRule>
  </conditionalFormatting>
  <conditionalFormatting sqref="Z113">
    <cfRule type="cellIs" dxfId="1720" priority="2362" operator="equal">
      <formula>"NÃO"</formula>
    </cfRule>
    <cfRule type="cellIs" dxfId="1719" priority="2363" operator="equal">
      <formula>"SIM"</formula>
    </cfRule>
  </conditionalFormatting>
  <conditionalFormatting sqref="Y120">
    <cfRule type="cellIs" dxfId="1718" priority="2358" operator="equal">
      <formula>"OPORTUNIDADE"</formula>
    </cfRule>
  </conditionalFormatting>
  <conditionalFormatting sqref="Y120">
    <cfRule type="cellIs" dxfId="1717" priority="2356" operator="equal">
      <formula>"NÃO"</formula>
    </cfRule>
    <cfRule type="cellIs" dxfId="1716" priority="2357" operator="equal">
      <formula>"SIM"</formula>
    </cfRule>
  </conditionalFormatting>
  <conditionalFormatting sqref="Y120">
    <cfRule type="cellIs" dxfId="1715" priority="2355" operator="equal">
      <formula>"OPORTUNIDADE"</formula>
    </cfRule>
  </conditionalFormatting>
  <conditionalFormatting sqref="Y120">
    <cfRule type="cellIs" dxfId="1714" priority="2353" operator="equal">
      <formula>"NÃO"</formula>
    </cfRule>
    <cfRule type="cellIs" dxfId="1713" priority="2354" operator="equal">
      <formula>"SIM"</formula>
    </cfRule>
  </conditionalFormatting>
  <conditionalFormatting sqref="Y120">
    <cfRule type="cellIs" dxfId="1712" priority="2352" operator="equal">
      <formula>"OPORTUNIDADE"</formula>
    </cfRule>
  </conditionalFormatting>
  <conditionalFormatting sqref="Y120">
    <cfRule type="cellIs" dxfId="1711" priority="2350" operator="equal">
      <formula>"NÃO"</formula>
    </cfRule>
    <cfRule type="cellIs" dxfId="1710" priority="2351" operator="equal">
      <formula>"SIM"</formula>
    </cfRule>
  </conditionalFormatting>
  <conditionalFormatting sqref="Y120">
    <cfRule type="cellIs" dxfId="1709" priority="2349" operator="equal">
      <formula>"OPORTUNIDADE"</formula>
    </cfRule>
  </conditionalFormatting>
  <conditionalFormatting sqref="Y120">
    <cfRule type="cellIs" dxfId="1708" priority="2347" operator="equal">
      <formula>"NÃO"</formula>
    </cfRule>
    <cfRule type="cellIs" dxfId="1707" priority="2348" operator="equal">
      <formula>"SIM"</formula>
    </cfRule>
  </conditionalFormatting>
  <conditionalFormatting sqref="Y120">
    <cfRule type="cellIs" dxfId="1706" priority="2346" operator="equal">
      <formula>"OPORTUNIDADE"</formula>
    </cfRule>
  </conditionalFormatting>
  <conditionalFormatting sqref="Y120">
    <cfRule type="cellIs" dxfId="1705" priority="2344" operator="equal">
      <formula>"NÃO"</formula>
    </cfRule>
    <cfRule type="cellIs" dxfId="1704" priority="2345" operator="equal">
      <formula>"SIM"</formula>
    </cfRule>
  </conditionalFormatting>
  <conditionalFormatting sqref="Y120">
    <cfRule type="cellIs" dxfId="1703" priority="2343" operator="equal">
      <formula>"OPORTUNIDADE"</formula>
    </cfRule>
  </conditionalFormatting>
  <conditionalFormatting sqref="Y120">
    <cfRule type="cellIs" dxfId="1702" priority="2341" operator="equal">
      <formula>"NÃO"</formula>
    </cfRule>
    <cfRule type="cellIs" dxfId="1701" priority="2342" operator="equal">
      <formula>"SIM"</formula>
    </cfRule>
  </conditionalFormatting>
  <conditionalFormatting sqref="Y120">
    <cfRule type="cellIs" dxfId="1700" priority="2340" operator="equal">
      <formula>"OPORTUNIDADE"</formula>
    </cfRule>
  </conditionalFormatting>
  <conditionalFormatting sqref="Y120">
    <cfRule type="cellIs" dxfId="1699" priority="2338" operator="equal">
      <formula>"NÃO"</formula>
    </cfRule>
    <cfRule type="cellIs" dxfId="1698" priority="2339" operator="equal">
      <formula>"SIM"</formula>
    </cfRule>
  </conditionalFormatting>
  <conditionalFormatting sqref="Y120">
    <cfRule type="cellIs" dxfId="1697" priority="2337" operator="equal">
      <formula>"OPORTUNIDADE"</formula>
    </cfRule>
  </conditionalFormatting>
  <conditionalFormatting sqref="Y120">
    <cfRule type="cellIs" dxfId="1696" priority="2335" operator="equal">
      <formula>"NÃO"</formula>
    </cfRule>
    <cfRule type="cellIs" dxfId="1695" priority="2336" operator="equal">
      <formula>"SIM"</formula>
    </cfRule>
  </conditionalFormatting>
  <conditionalFormatting sqref="Y120">
    <cfRule type="cellIs" dxfId="1694" priority="2334" operator="equal">
      <formula>"OPORTUNIDADE"</formula>
    </cfRule>
  </conditionalFormatting>
  <conditionalFormatting sqref="Y120">
    <cfRule type="cellIs" dxfId="1693" priority="2332" operator="equal">
      <formula>"NÃO"</formula>
    </cfRule>
    <cfRule type="cellIs" dxfId="1692" priority="2333" operator="equal">
      <formula>"SIM"</formula>
    </cfRule>
  </conditionalFormatting>
  <conditionalFormatting sqref="Y120">
    <cfRule type="cellIs" dxfId="1691" priority="2331" operator="equal">
      <formula>"OPORTUNIDADE"</formula>
    </cfRule>
  </conditionalFormatting>
  <conditionalFormatting sqref="Y120">
    <cfRule type="cellIs" dxfId="1690" priority="2329" operator="equal">
      <formula>"NÃO"</formula>
    </cfRule>
    <cfRule type="cellIs" dxfId="1689" priority="2330" operator="equal">
      <formula>"SIM"</formula>
    </cfRule>
  </conditionalFormatting>
  <conditionalFormatting sqref="Y120">
    <cfRule type="cellIs" dxfId="1688" priority="2328" operator="equal">
      <formula>"OPORTUNIDADE"</formula>
    </cfRule>
  </conditionalFormatting>
  <conditionalFormatting sqref="Y120">
    <cfRule type="cellIs" dxfId="1687" priority="2326" operator="equal">
      <formula>"NÃO"</formula>
    </cfRule>
    <cfRule type="cellIs" dxfId="1686" priority="2327" operator="equal">
      <formula>"SIM"</formula>
    </cfRule>
  </conditionalFormatting>
  <conditionalFormatting sqref="Z120">
    <cfRule type="cellIs" dxfId="1685" priority="2325" operator="equal">
      <formula>"OPORTUNIDADE"</formula>
    </cfRule>
  </conditionalFormatting>
  <conditionalFormatting sqref="Z120">
    <cfRule type="cellIs" dxfId="1684" priority="2323" operator="equal">
      <formula>"NÃO"</formula>
    </cfRule>
    <cfRule type="cellIs" dxfId="1683" priority="2324" operator="equal">
      <formula>"SIM"</formula>
    </cfRule>
  </conditionalFormatting>
  <conditionalFormatting sqref="Z123">
    <cfRule type="cellIs" dxfId="1682" priority="2322" operator="equal">
      <formula>"OPORTUNIDADE"</formula>
    </cfRule>
  </conditionalFormatting>
  <conditionalFormatting sqref="Z123">
    <cfRule type="cellIs" dxfId="1681" priority="2320" operator="equal">
      <formula>"NÃO"</formula>
    </cfRule>
    <cfRule type="cellIs" dxfId="1680" priority="2321" operator="equal">
      <formula>"SIM"</formula>
    </cfRule>
  </conditionalFormatting>
  <conditionalFormatting sqref="Z123">
    <cfRule type="cellIs" dxfId="1679" priority="2319" operator="equal">
      <formula>"OPORTUNIDADE"</formula>
    </cfRule>
  </conditionalFormatting>
  <conditionalFormatting sqref="Z123">
    <cfRule type="cellIs" dxfId="1678" priority="2317" operator="equal">
      <formula>"NÃO"</formula>
    </cfRule>
    <cfRule type="cellIs" dxfId="1677" priority="2318" operator="equal">
      <formula>"SIM"</formula>
    </cfRule>
  </conditionalFormatting>
  <conditionalFormatting sqref="Y123">
    <cfRule type="cellIs" dxfId="1676" priority="2313" operator="equal">
      <formula>"OPORTUNIDADE"</formula>
    </cfRule>
  </conditionalFormatting>
  <conditionalFormatting sqref="Y123">
    <cfRule type="cellIs" dxfId="1675" priority="2311" operator="equal">
      <formula>"NÃO"</formula>
    </cfRule>
    <cfRule type="cellIs" dxfId="1674" priority="2312" operator="equal">
      <formula>"SIM"</formula>
    </cfRule>
  </conditionalFormatting>
  <conditionalFormatting sqref="Z110">
    <cfRule type="cellIs" dxfId="1673" priority="2310" operator="equal">
      <formula>"OPORTUNIDADE"</formula>
    </cfRule>
  </conditionalFormatting>
  <conditionalFormatting sqref="Z110">
    <cfRule type="cellIs" dxfId="1672" priority="2308" operator="equal">
      <formula>"NÃO"</formula>
    </cfRule>
    <cfRule type="cellIs" dxfId="1671" priority="2309" operator="equal">
      <formula>"SIM"</formula>
    </cfRule>
  </conditionalFormatting>
  <conditionalFormatting sqref="Z110">
    <cfRule type="cellIs" dxfId="1670" priority="2307" operator="equal">
      <formula>"OPORTUNIDADE"</formula>
    </cfRule>
  </conditionalFormatting>
  <conditionalFormatting sqref="Z110">
    <cfRule type="cellIs" dxfId="1669" priority="2305" operator="equal">
      <formula>"NÃO"</formula>
    </cfRule>
    <cfRule type="cellIs" dxfId="1668" priority="2306" operator="equal">
      <formula>"SIM"</formula>
    </cfRule>
  </conditionalFormatting>
  <conditionalFormatting sqref="Z110">
    <cfRule type="cellIs" dxfId="1667" priority="2304" operator="equal">
      <formula>"OPORTUNIDADE"</formula>
    </cfRule>
  </conditionalFormatting>
  <conditionalFormatting sqref="Z110">
    <cfRule type="cellIs" dxfId="1666" priority="2302" operator="equal">
      <formula>"NÃO"</formula>
    </cfRule>
    <cfRule type="cellIs" dxfId="1665" priority="2303" operator="equal">
      <formula>"SIM"</formula>
    </cfRule>
  </conditionalFormatting>
  <conditionalFormatting sqref="Z110">
    <cfRule type="cellIs" dxfId="1664" priority="2301" operator="equal">
      <formula>"OPORTUNIDADE"</formula>
    </cfRule>
  </conditionalFormatting>
  <conditionalFormatting sqref="Z110">
    <cfRule type="cellIs" dxfId="1663" priority="2299" operator="equal">
      <formula>"NÃO"</formula>
    </cfRule>
    <cfRule type="cellIs" dxfId="1662" priority="2300" operator="equal">
      <formula>"SIM"</formula>
    </cfRule>
  </conditionalFormatting>
  <conditionalFormatting sqref="Z110">
    <cfRule type="cellIs" dxfId="1661" priority="2298" operator="equal">
      <formula>"OPORTUNIDADE"</formula>
    </cfRule>
  </conditionalFormatting>
  <conditionalFormatting sqref="Z110">
    <cfRule type="cellIs" dxfId="1660" priority="2296" operator="equal">
      <formula>"NÃO"</formula>
    </cfRule>
    <cfRule type="cellIs" dxfId="1659" priority="2297" operator="equal">
      <formula>"SIM"</formula>
    </cfRule>
  </conditionalFormatting>
  <conditionalFormatting sqref="Z110">
    <cfRule type="cellIs" dxfId="1658" priority="2295" operator="equal">
      <formula>"OPORTUNIDADE"</formula>
    </cfRule>
  </conditionalFormatting>
  <conditionalFormatting sqref="Z110">
    <cfRule type="cellIs" dxfId="1657" priority="2293" operator="equal">
      <formula>"NÃO"</formula>
    </cfRule>
    <cfRule type="cellIs" dxfId="1656" priority="2294" operator="equal">
      <formula>"SIM"</formula>
    </cfRule>
  </conditionalFormatting>
  <conditionalFormatting sqref="Z110">
    <cfRule type="cellIs" dxfId="1655" priority="2292" operator="equal">
      <formula>"OPORTUNIDADE"</formula>
    </cfRule>
  </conditionalFormatting>
  <conditionalFormatting sqref="Z110">
    <cfRule type="cellIs" dxfId="1654" priority="2290" operator="equal">
      <formula>"NÃO"</formula>
    </cfRule>
    <cfRule type="cellIs" dxfId="1653" priority="2291" operator="equal">
      <formula>"SIM"</formula>
    </cfRule>
  </conditionalFormatting>
  <conditionalFormatting sqref="Z110">
    <cfRule type="cellIs" dxfId="1652" priority="2289" operator="equal">
      <formula>"OPORTUNIDADE"</formula>
    </cfRule>
  </conditionalFormatting>
  <conditionalFormatting sqref="Z110">
    <cfRule type="cellIs" dxfId="1651" priority="2287" operator="equal">
      <formula>"NÃO"</formula>
    </cfRule>
    <cfRule type="cellIs" dxfId="1650" priority="2288" operator="equal">
      <formula>"SIM"</formula>
    </cfRule>
  </conditionalFormatting>
  <conditionalFormatting sqref="Z110">
    <cfRule type="cellIs" dxfId="1649" priority="2286" operator="equal">
      <formula>"OPORTUNIDADE"</formula>
    </cfRule>
  </conditionalFormatting>
  <conditionalFormatting sqref="Z110">
    <cfRule type="cellIs" dxfId="1648" priority="2284" operator="equal">
      <formula>"NÃO"</formula>
    </cfRule>
    <cfRule type="cellIs" dxfId="1647" priority="2285" operator="equal">
      <formula>"SIM"</formula>
    </cfRule>
  </conditionalFormatting>
  <conditionalFormatting sqref="Z111">
    <cfRule type="cellIs" dxfId="1646" priority="2277" operator="equal">
      <formula>"OPORTUNIDADE"</formula>
    </cfRule>
  </conditionalFormatting>
  <conditionalFormatting sqref="Z111">
    <cfRule type="cellIs" dxfId="1645" priority="2275" operator="equal">
      <formula>"NÃO"</formula>
    </cfRule>
    <cfRule type="cellIs" dxfId="1644" priority="2276" operator="equal">
      <formula>"SIM"</formula>
    </cfRule>
  </conditionalFormatting>
  <conditionalFormatting sqref="Z111">
    <cfRule type="cellIs" dxfId="1643" priority="2274" operator="equal">
      <formula>"OPORTUNIDADE"</formula>
    </cfRule>
  </conditionalFormatting>
  <conditionalFormatting sqref="Z111">
    <cfRule type="cellIs" dxfId="1642" priority="2272" operator="equal">
      <formula>"NÃO"</formula>
    </cfRule>
    <cfRule type="cellIs" dxfId="1641" priority="2273" operator="equal">
      <formula>"SIM"</formula>
    </cfRule>
  </conditionalFormatting>
  <conditionalFormatting sqref="Z111">
    <cfRule type="cellIs" dxfId="1640" priority="2271" operator="equal">
      <formula>"OPORTUNIDADE"</formula>
    </cfRule>
  </conditionalFormatting>
  <conditionalFormatting sqref="Z111">
    <cfRule type="cellIs" dxfId="1639" priority="2269" operator="equal">
      <formula>"NÃO"</formula>
    </cfRule>
    <cfRule type="cellIs" dxfId="1638" priority="2270" operator="equal">
      <formula>"SIM"</formula>
    </cfRule>
  </conditionalFormatting>
  <conditionalFormatting sqref="Z111">
    <cfRule type="cellIs" dxfId="1637" priority="2268" operator="equal">
      <formula>"OPORTUNIDADE"</formula>
    </cfRule>
  </conditionalFormatting>
  <conditionalFormatting sqref="Z111">
    <cfRule type="cellIs" dxfId="1636" priority="2266" operator="equal">
      <formula>"NÃO"</formula>
    </cfRule>
    <cfRule type="cellIs" dxfId="1635" priority="2267" operator="equal">
      <formula>"SIM"</formula>
    </cfRule>
  </conditionalFormatting>
  <conditionalFormatting sqref="Z111">
    <cfRule type="cellIs" dxfId="1634" priority="2265" operator="equal">
      <formula>"OPORTUNIDADE"</formula>
    </cfRule>
  </conditionalFormatting>
  <conditionalFormatting sqref="Z111">
    <cfRule type="cellIs" dxfId="1633" priority="2263" operator="equal">
      <formula>"NÃO"</formula>
    </cfRule>
    <cfRule type="cellIs" dxfId="1632" priority="2264" operator="equal">
      <formula>"SIM"</formula>
    </cfRule>
  </conditionalFormatting>
  <conditionalFormatting sqref="Z111">
    <cfRule type="cellIs" dxfId="1631" priority="2262" operator="equal">
      <formula>"OPORTUNIDADE"</formula>
    </cfRule>
  </conditionalFormatting>
  <conditionalFormatting sqref="Z111">
    <cfRule type="cellIs" dxfId="1630" priority="2260" operator="equal">
      <formula>"NÃO"</formula>
    </cfRule>
    <cfRule type="cellIs" dxfId="1629" priority="2261" operator="equal">
      <formula>"SIM"</formula>
    </cfRule>
  </conditionalFormatting>
  <conditionalFormatting sqref="Z111">
    <cfRule type="cellIs" dxfId="1628" priority="2259" operator="equal">
      <formula>"OPORTUNIDADE"</formula>
    </cfRule>
  </conditionalFormatting>
  <conditionalFormatting sqref="Z111">
    <cfRule type="cellIs" dxfId="1627" priority="2257" operator="equal">
      <formula>"NÃO"</formula>
    </cfRule>
    <cfRule type="cellIs" dxfId="1626" priority="2258" operator="equal">
      <formula>"SIM"</formula>
    </cfRule>
  </conditionalFormatting>
  <conditionalFormatting sqref="Z111">
    <cfRule type="cellIs" dxfId="1625" priority="2256" operator="equal">
      <formula>"OPORTUNIDADE"</formula>
    </cfRule>
  </conditionalFormatting>
  <conditionalFormatting sqref="Z111">
    <cfRule type="cellIs" dxfId="1624" priority="2254" operator="equal">
      <formula>"NÃO"</formula>
    </cfRule>
    <cfRule type="cellIs" dxfId="1623" priority="2255" operator="equal">
      <formula>"SIM"</formula>
    </cfRule>
  </conditionalFormatting>
  <conditionalFormatting sqref="Z111">
    <cfRule type="cellIs" dxfId="1622" priority="2253" operator="equal">
      <formula>"OPORTUNIDADE"</formula>
    </cfRule>
  </conditionalFormatting>
  <conditionalFormatting sqref="Z111">
    <cfRule type="cellIs" dxfId="1621" priority="2251" operator="equal">
      <formula>"NÃO"</formula>
    </cfRule>
    <cfRule type="cellIs" dxfId="1620" priority="2252" operator="equal">
      <formula>"SIM"</formula>
    </cfRule>
  </conditionalFormatting>
  <conditionalFormatting sqref="Y129">
    <cfRule type="cellIs" dxfId="1619" priority="2067" operator="equal">
      <formula>"OPORTUNIDADE"</formula>
    </cfRule>
  </conditionalFormatting>
  <conditionalFormatting sqref="Y129">
    <cfRule type="cellIs" dxfId="1618" priority="2065" operator="equal">
      <formula>"NÃO"</formula>
    </cfRule>
    <cfRule type="cellIs" dxfId="1617" priority="2066" operator="equal">
      <formula>"SIM"</formula>
    </cfRule>
  </conditionalFormatting>
  <conditionalFormatting sqref="Y129:Z129">
    <cfRule type="cellIs" dxfId="1616" priority="2061" operator="equal">
      <formula>"OPORTUNIDADE"</formula>
    </cfRule>
  </conditionalFormatting>
  <conditionalFormatting sqref="Y129:Z129">
    <cfRule type="cellIs" dxfId="1615" priority="2059" operator="equal">
      <formula>"NÃO"</formula>
    </cfRule>
    <cfRule type="cellIs" dxfId="1614" priority="2060" operator="equal">
      <formula>"SIM"</formula>
    </cfRule>
  </conditionalFormatting>
  <conditionalFormatting sqref="Y129:Z129">
    <cfRule type="cellIs" dxfId="1613" priority="2058" operator="equal">
      <formula>"OPORTUNIDADE"</formula>
    </cfRule>
  </conditionalFormatting>
  <conditionalFormatting sqref="Y129:Z129">
    <cfRule type="cellIs" dxfId="1612" priority="2056" operator="equal">
      <formula>"NÃO"</formula>
    </cfRule>
    <cfRule type="cellIs" dxfId="1611" priority="2057" operator="equal">
      <formula>"SIM"</formula>
    </cfRule>
  </conditionalFormatting>
  <conditionalFormatting sqref="Y129">
    <cfRule type="cellIs" dxfId="1610" priority="2055" operator="equal">
      <formula>"OPORTUNIDADE"</formula>
    </cfRule>
  </conditionalFormatting>
  <conditionalFormatting sqref="Y129">
    <cfRule type="cellIs" dxfId="1609" priority="2053" operator="equal">
      <formula>"NÃO"</formula>
    </cfRule>
    <cfRule type="cellIs" dxfId="1608" priority="2054" operator="equal">
      <formula>"SIM"</formula>
    </cfRule>
  </conditionalFormatting>
  <conditionalFormatting sqref="Y129:Z129">
    <cfRule type="cellIs" dxfId="1607" priority="2052" operator="equal">
      <formula>"OPORTUNIDADE"</formula>
    </cfRule>
  </conditionalFormatting>
  <conditionalFormatting sqref="Y129:Z129">
    <cfRule type="cellIs" dxfId="1606" priority="2050" operator="equal">
      <formula>"NÃO"</formula>
    </cfRule>
    <cfRule type="cellIs" dxfId="1605" priority="2051" operator="equal">
      <formula>"SIM"</formula>
    </cfRule>
  </conditionalFormatting>
  <conditionalFormatting sqref="Y132:Y133">
    <cfRule type="cellIs" dxfId="1604" priority="2049" operator="equal">
      <formula>"OPORTUNIDADE"</formula>
    </cfRule>
  </conditionalFormatting>
  <conditionalFormatting sqref="Y132:Y133">
    <cfRule type="cellIs" dxfId="1603" priority="2047" operator="equal">
      <formula>"NÃO"</formula>
    </cfRule>
    <cfRule type="cellIs" dxfId="1602" priority="2048" operator="equal">
      <formula>"SIM"</formula>
    </cfRule>
  </conditionalFormatting>
  <conditionalFormatting sqref="Y132:Y133">
    <cfRule type="cellIs" dxfId="1601" priority="2046" operator="equal">
      <formula>"OPORTUNIDADE"</formula>
    </cfRule>
  </conditionalFormatting>
  <conditionalFormatting sqref="Y132:Y133">
    <cfRule type="cellIs" dxfId="1600" priority="2044" operator="equal">
      <formula>"NÃO"</formula>
    </cfRule>
    <cfRule type="cellIs" dxfId="1599" priority="2045" operator="equal">
      <formula>"SIM"</formula>
    </cfRule>
  </conditionalFormatting>
  <conditionalFormatting sqref="Y121">
    <cfRule type="cellIs" dxfId="1598" priority="1944" operator="equal">
      <formula>"OPORTUNIDADE"</formula>
    </cfRule>
  </conditionalFormatting>
  <conditionalFormatting sqref="Y121">
    <cfRule type="cellIs" dxfId="1597" priority="1942" operator="equal">
      <formula>"NÃO"</formula>
    </cfRule>
    <cfRule type="cellIs" dxfId="1596" priority="1943" operator="equal">
      <formula>"SIM"</formula>
    </cfRule>
  </conditionalFormatting>
  <conditionalFormatting sqref="Y121:Z121">
    <cfRule type="cellIs" dxfId="1595" priority="1941" operator="equal">
      <formula>"OPORTUNIDADE"</formula>
    </cfRule>
  </conditionalFormatting>
  <conditionalFormatting sqref="Y121:Z121">
    <cfRule type="cellIs" dxfId="1594" priority="1939" operator="equal">
      <formula>"NÃO"</formula>
    </cfRule>
    <cfRule type="cellIs" dxfId="1593" priority="1940" operator="equal">
      <formula>"SIM"</formula>
    </cfRule>
  </conditionalFormatting>
  <conditionalFormatting sqref="Y121:Z121">
    <cfRule type="cellIs" dxfId="1592" priority="1938" operator="equal">
      <formula>"OPORTUNIDADE"</formula>
    </cfRule>
  </conditionalFormatting>
  <conditionalFormatting sqref="Y121:Z121">
    <cfRule type="cellIs" dxfId="1591" priority="1936" operator="equal">
      <formula>"NÃO"</formula>
    </cfRule>
    <cfRule type="cellIs" dxfId="1590" priority="1937" operator="equal">
      <formula>"SIM"</formula>
    </cfRule>
  </conditionalFormatting>
  <conditionalFormatting sqref="Y121:Z121">
    <cfRule type="cellIs" dxfId="1589" priority="1935" operator="equal">
      <formula>"OPORTUNIDADE"</formula>
    </cfRule>
  </conditionalFormatting>
  <conditionalFormatting sqref="Y121:Z121">
    <cfRule type="cellIs" dxfId="1588" priority="1933" operator="equal">
      <formula>"NÃO"</formula>
    </cfRule>
    <cfRule type="cellIs" dxfId="1587" priority="1934" operator="equal">
      <formula>"SIM"</formula>
    </cfRule>
  </conditionalFormatting>
  <conditionalFormatting sqref="Y121:Z121">
    <cfRule type="cellIs" dxfId="1586" priority="1932" operator="equal">
      <formula>"OPORTUNIDADE"</formula>
    </cfRule>
  </conditionalFormatting>
  <conditionalFormatting sqref="Y121:Z121">
    <cfRule type="cellIs" dxfId="1585" priority="1930" operator="equal">
      <formula>"NÃO"</formula>
    </cfRule>
    <cfRule type="cellIs" dxfId="1584" priority="1931" operator="equal">
      <formula>"SIM"</formula>
    </cfRule>
  </conditionalFormatting>
  <conditionalFormatting sqref="Y121:Z121">
    <cfRule type="cellIs" dxfId="1583" priority="1929" operator="equal">
      <formula>"OPORTUNIDADE"</formula>
    </cfRule>
  </conditionalFormatting>
  <conditionalFormatting sqref="Y121:Z121">
    <cfRule type="cellIs" dxfId="1582" priority="1927" operator="equal">
      <formula>"NÃO"</formula>
    </cfRule>
    <cfRule type="cellIs" dxfId="1581" priority="1928" operator="equal">
      <formula>"SIM"</formula>
    </cfRule>
  </conditionalFormatting>
  <conditionalFormatting sqref="Y121:Z121">
    <cfRule type="cellIs" dxfId="1580" priority="1926" operator="equal">
      <formula>"OPORTUNIDADE"</formula>
    </cfRule>
  </conditionalFormatting>
  <conditionalFormatting sqref="Y121:Z121">
    <cfRule type="cellIs" dxfId="1579" priority="1924" operator="equal">
      <formula>"NÃO"</formula>
    </cfRule>
    <cfRule type="cellIs" dxfId="1578" priority="1925" operator="equal">
      <formula>"SIM"</formula>
    </cfRule>
  </conditionalFormatting>
  <conditionalFormatting sqref="Y121:Z121">
    <cfRule type="cellIs" dxfId="1577" priority="1923" operator="equal">
      <formula>"OPORTUNIDADE"</formula>
    </cfRule>
  </conditionalFormatting>
  <conditionalFormatting sqref="Y121:Z121">
    <cfRule type="cellIs" dxfId="1576" priority="1921" operator="equal">
      <formula>"NÃO"</formula>
    </cfRule>
    <cfRule type="cellIs" dxfId="1575" priority="1922" operator="equal">
      <formula>"SIM"</formula>
    </cfRule>
  </conditionalFormatting>
  <conditionalFormatting sqref="Y121:Z121">
    <cfRule type="cellIs" dxfId="1574" priority="1920" operator="equal">
      <formula>"OPORTUNIDADE"</formula>
    </cfRule>
  </conditionalFormatting>
  <conditionalFormatting sqref="Y121:Z121">
    <cfRule type="cellIs" dxfId="1573" priority="1918" operator="equal">
      <formula>"NÃO"</formula>
    </cfRule>
    <cfRule type="cellIs" dxfId="1572" priority="1919" operator="equal">
      <formula>"SIM"</formula>
    </cfRule>
  </conditionalFormatting>
  <conditionalFormatting sqref="Y121:Z121">
    <cfRule type="cellIs" dxfId="1571" priority="1917" operator="equal">
      <formula>"OPORTUNIDADE"</formula>
    </cfRule>
  </conditionalFormatting>
  <conditionalFormatting sqref="Y121:Z121">
    <cfRule type="cellIs" dxfId="1570" priority="1915" operator="equal">
      <formula>"NÃO"</formula>
    </cfRule>
    <cfRule type="cellIs" dxfId="1569" priority="1916" operator="equal">
      <formula>"SIM"</formula>
    </cfRule>
  </conditionalFormatting>
  <conditionalFormatting sqref="Y123">
    <cfRule type="cellIs" dxfId="1568" priority="1914" operator="equal">
      <formula>"OPORTUNIDADE"</formula>
    </cfRule>
  </conditionalFormatting>
  <conditionalFormatting sqref="Y123">
    <cfRule type="cellIs" dxfId="1567" priority="1912" operator="equal">
      <formula>"NÃO"</formula>
    </cfRule>
    <cfRule type="cellIs" dxfId="1566" priority="1913" operator="equal">
      <formula>"SIM"</formula>
    </cfRule>
  </conditionalFormatting>
  <conditionalFormatting sqref="Y123">
    <cfRule type="cellIs" dxfId="1565" priority="1911" operator="equal">
      <formula>"OPORTUNIDADE"</formula>
    </cfRule>
  </conditionalFormatting>
  <conditionalFormatting sqref="Y123">
    <cfRule type="cellIs" dxfId="1564" priority="1909" operator="equal">
      <formula>"NÃO"</formula>
    </cfRule>
    <cfRule type="cellIs" dxfId="1563" priority="1910" operator="equal">
      <formula>"SIM"</formula>
    </cfRule>
  </conditionalFormatting>
  <conditionalFormatting sqref="Y122">
    <cfRule type="cellIs" dxfId="1562" priority="1908" operator="equal">
      <formula>"OPORTUNIDADE"</formula>
    </cfRule>
  </conditionalFormatting>
  <conditionalFormatting sqref="Y122">
    <cfRule type="cellIs" dxfId="1561" priority="1906" operator="equal">
      <formula>"NÃO"</formula>
    </cfRule>
    <cfRule type="cellIs" dxfId="1560" priority="1907" operator="equal">
      <formula>"SIM"</formula>
    </cfRule>
  </conditionalFormatting>
  <conditionalFormatting sqref="Y122">
    <cfRule type="cellIs" dxfId="1559" priority="1905" operator="equal">
      <formula>"OPORTUNIDADE"</formula>
    </cfRule>
  </conditionalFormatting>
  <conditionalFormatting sqref="Y122">
    <cfRule type="cellIs" dxfId="1558" priority="1903" operator="equal">
      <formula>"NÃO"</formula>
    </cfRule>
    <cfRule type="cellIs" dxfId="1557" priority="1904" operator="equal">
      <formula>"SIM"</formula>
    </cfRule>
  </conditionalFormatting>
  <conditionalFormatting sqref="Y122">
    <cfRule type="cellIs" dxfId="1556" priority="1902" operator="equal">
      <formula>"OPORTUNIDADE"</formula>
    </cfRule>
  </conditionalFormatting>
  <conditionalFormatting sqref="Y122">
    <cfRule type="cellIs" dxfId="1555" priority="1900" operator="equal">
      <formula>"NÃO"</formula>
    </cfRule>
    <cfRule type="cellIs" dxfId="1554" priority="1901" operator="equal">
      <formula>"SIM"</formula>
    </cfRule>
  </conditionalFormatting>
  <conditionalFormatting sqref="Y122">
    <cfRule type="cellIs" dxfId="1553" priority="1899" operator="equal">
      <formula>"OPORTUNIDADE"</formula>
    </cfRule>
  </conditionalFormatting>
  <conditionalFormatting sqref="Y122">
    <cfRule type="cellIs" dxfId="1552" priority="1897" operator="equal">
      <formula>"NÃO"</formula>
    </cfRule>
    <cfRule type="cellIs" dxfId="1551" priority="1898" operator="equal">
      <formula>"SIM"</formula>
    </cfRule>
  </conditionalFormatting>
  <conditionalFormatting sqref="Y122">
    <cfRule type="cellIs" dxfId="1550" priority="1896" operator="equal">
      <formula>"OPORTUNIDADE"</formula>
    </cfRule>
  </conditionalFormatting>
  <conditionalFormatting sqref="Y122">
    <cfRule type="cellIs" dxfId="1549" priority="1894" operator="equal">
      <formula>"NÃO"</formula>
    </cfRule>
    <cfRule type="cellIs" dxfId="1548" priority="1895" operator="equal">
      <formula>"SIM"</formula>
    </cfRule>
  </conditionalFormatting>
  <conditionalFormatting sqref="Y122">
    <cfRule type="cellIs" dxfId="1547" priority="1893" operator="equal">
      <formula>"OPORTUNIDADE"</formula>
    </cfRule>
  </conditionalFormatting>
  <conditionalFormatting sqref="Y122">
    <cfRule type="cellIs" dxfId="1546" priority="1891" operator="equal">
      <formula>"NÃO"</formula>
    </cfRule>
    <cfRule type="cellIs" dxfId="1545" priority="1892" operator="equal">
      <formula>"SIM"</formula>
    </cfRule>
  </conditionalFormatting>
  <conditionalFormatting sqref="Y122">
    <cfRule type="cellIs" dxfId="1544" priority="1890" operator="equal">
      <formula>"OPORTUNIDADE"</formula>
    </cfRule>
  </conditionalFormatting>
  <conditionalFormatting sqref="Y122">
    <cfRule type="cellIs" dxfId="1543" priority="1888" operator="equal">
      <formula>"NÃO"</formula>
    </cfRule>
    <cfRule type="cellIs" dxfId="1542" priority="1889" operator="equal">
      <formula>"SIM"</formula>
    </cfRule>
  </conditionalFormatting>
  <conditionalFormatting sqref="Y122">
    <cfRule type="cellIs" dxfId="1541" priority="1887" operator="equal">
      <formula>"OPORTUNIDADE"</formula>
    </cfRule>
  </conditionalFormatting>
  <conditionalFormatting sqref="Y122">
    <cfRule type="cellIs" dxfId="1540" priority="1885" operator="equal">
      <formula>"NÃO"</formula>
    </cfRule>
    <cfRule type="cellIs" dxfId="1539" priority="1886" operator="equal">
      <formula>"SIM"</formula>
    </cfRule>
  </conditionalFormatting>
  <conditionalFormatting sqref="Y122">
    <cfRule type="cellIs" dxfId="1538" priority="1884" operator="equal">
      <formula>"OPORTUNIDADE"</formula>
    </cfRule>
  </conditionalFormatting>
  <conditionalFormatting sqref="Y122">
    <cfRule type="cellIs" dxfId="1537" priority="1882" operator="equal">
      <formula>"NÃO"</formula>
    </cfRule>
    <cfRule type="cellIs" dxfId="1536" priority="1883" operator="equal">
      <formula>"SIM"</formula>
    </cfRule>
  </conditionalFormatting>
  <conditionalFormatting sqref="Y122">
    <cfRule type="cellIs" dxfId="1535" priority="1881" operator="equal">
      <formula>"OPORTUNIDADE"</formula>
    </cfRule>
  </conditionalFormatting>
  <conditionalFormatting sqref="Y122">
    <cfRule type="cellIs" dxfId="1534" priority="1879" operator="equal">
      <formula>"NÃO"</formula>
    </cfRule>
    <cfRule type="cellIs" dxfId="1533" priority="1880" operator="equal">
      <formula>"SIM"</formula>
    </cfRule>
  </conditionalFormatting>
  <conditionalFormatting sqref="Y122">
    <cfRule type="cellIs" dxfId="1532" priority="1878" operator="equal">
      <formula>"OPORTUNIDADE"</formula>
    </cfRule>
  </conditionalFormatting>
  <conditionalFormatting sqref="Y122">
    <cfRule type="cellIs" dxfId="1531" priority="1876" operator="equal">
      <formula>"NÃO"</formula>
    </cfRule>
    <cfRule type="cellIs" dxfId="1530" priority="1877" operator="equal">
      <formula>"SIM"</formula>
    </cfRule>
  </conditionalFormatting>
  <conditionalFormatting sqref="Z122">
    <cfRule type="cellIs" dxfId="1529" priority="1875" operator="equal">
      <formula>"OPORTUNIDADE"</formula>
    </cfRule>
  </conditionalFormatting>
  <conditionalFormatting sqref="Z122">
    <cfRule type="cellIs" dxfId="1528" priority="1873" operator="equal">
      <formula>"NÃO"</formula>
    </cfRule>
    <cfRule type="cellIs" dxfId="1527" priority="1874" operator="equal">
      <formula>"SIM"</formula>
    </cfRule>
  </conditionalFormatting>
  <conditionalFormatting sqref="Y120">
    <cfRule type="cellIs" dxfId="1526" priority="1872" operator="equal">
      <formula>"OPORTUNIDADE"</formula>
    </cfRule>
  </conditionalFormatting>
  <conditionalFormatting sqref="Y120">
    <cfRule type="cellIs" dxfId="1525" priority="1870" operator="equal">
      <formula>"NÃO"</formula>
    </cfRule>
    <cfRule type="cellIs" dxfId="1524" priority="1871" operator="equal">
      <formula>"SIM"</formula>
    </cfRule>
  </conditionalFormatting>
  <conditionalFormatting sqref="Y120">
    <cfRule type="cellIs" dxfId="1523" priority="1869" operator="equal">
      <formula>"OPORTUNIDADE"</formula>
    </cfRule>
  </conditionalFormatting>
  <conditionalFormatting sqref="Y120">
    <cfRule type="cellIs" dxfId="1522" priority="1867" operator="equal">
      <formula>"NÃO"</formula>
    </cfRule>
    <cfRule type="cellIs" dxfId="1521" priority="1868" operator="equal">
      <formula>"SIM"</formula>
    </cfRule>
  </conditionalFormatting>
  <conditionalFormatting sqref="Y120">
    <cfRule type="cellIs" dxfId="1520" priority="1866" operator="equal">
      <formula>"OPORTUNIDADE"</formula>
    </cfRule>
  </conditionalFormatting>
  <conditionalFormatting sqref="Y120">
    <cfRule type="cellIs" dxfId="1519" priority="1864" operator="equal">
      <formula>"NÃO"</formula>
    </cfRule>
    <cfRule type="cellIs" dxfId="1518" priority="1865" operator="equal">
      <formula>"SIM"</formula>
    </cfRule>
  </conditionalFormatting>
  <conditionalFormatting sqref="Y120:Z120">
    <cfRule type="cellIs" dxfId="1517" priority="1863" operator="equal">
      <formula>"OPORTUNIDADE"</formula>
    </cfRule>
  </conditionalFormatting>
  <conditionalFormatting sqref="Y120:Z120">
    <cfRule type="cellIs" dxfId="1516" priority="1861" operator="equal">
      <formula>"NÃO"</formula>
    </cfRule>
    <cfRule type="cellIs" dxfId="1515" priority="1862" operator="equal">
      <formula>"SIM"</formula>
    </cfRule>
  </conditionalFormatting>
  <conditionalFormatting sqref="Y120:Z120">
    <cfRule type="cellIs" dxfId="1514" priority="1860" operator="equal">
      <formula>"OPORTUNIDADE"</formula>
    </cfRule>
  </conditionalFormatting>
  <conditionalFormatting sqref="Y120:Z120">
    <cfRule type="cellIs" dxfId="1513" priority="1858" operator="equal">
      <formula>"NÃO"</formula>
    </cfRule>
    <cfRule type="cellIs" dxfId="1512" priority="1859" operator="equal">
      <formula>"SIM"</formula>
    </cfRule>
  </conditionalFormatting>
  <conditionalFormatting sqref="Y120:Z120">
    <cfRule type="cellIs" dxfId="1511" priority="1857" operator="equal">
      <formula>"OPORTUNIDADE"</formula>
    </cfRule>
  </conditionalFormatting>
  <conditionalFormatting sqref="Y120:Z120">
    <cfRule type="cellIs" dxfId="1510" priority="1855" operator="equal">
      <formula>"NÃO"</formula>
    </cfRule>
    <cfRule type="cellIs" dxfId="1509" priority="1856" operator="equal">
      <formula>"SIM"</formula>
    </cfRule>
  </conditionalFormatting>
  <conditionalFormatting sqref="Y120:Z120">
    <cfRule type="cellIs" dxfId="1508" priority="1854" operator="equal">
      <formula>"OPORTUNIDADE"</formula>
    </cfRule>
  </conditionalFormatting>
  <conditionalFormatting sqref="Y120:Z120">
    <cfRule type="cellIs" dxfId="1507" priority="1852" operator="equal">
      <formula>"NÃO"</formula>
    </cfRule>
    <cfRule type="cellIs" dxfId="1506" priority="1853" operator="equal">
      <formula>"SIM"</formula>
    </cfRule>
  </conditionalFormatting>
  <conditionalFormatting sqref="Y120:Z120">
    <cfRule type="cellIs" dxfId="1505" priority="1851" operator="equal">
      <formula>"OPORTUNIDADE"</formula>
    </cfRule>
  </conditionalFormatting>
  <conditionalFormatting sqref="Y120:Z120">
    <cfRule type="cellIs" dxfId="1504" priority="1849" operator="equal">
      <formula>"NÃO"</formula>
    </cfRule>
    <cfRule type="cellIs" dxfId="1503" priority="1850" operator="equal">
      <formula>"SIM"</formula>
    </cfRule>
  </conditionalFormatting>
  <conditionalFormatting sqref="Y120:Z120">
    <cfRule type="cellIs" dxfId="1502" priority="1848" operator="equal">
      <formula>"OPORTUNIDADE"</formula>
    </cfRule>
  </conditionalFormatting>
  <conditionalFormatting sqref="Y120:Z120">
    <cfRule type="cellIs" dxfId="1501" priority="1846" operator="equal">
      <formula>"NÃO"</formula>
    </cfRule>
    <cfRule type="cellIs" dxfId="1500" priority="1847" operator="equal">
      <formula>"SIM"</formula>
    </cfRule>
  </conditionalFormatting>
  <conditionalFormatting sqref="Y120:Z120">
    <cfRule type="cellIs" dxfId="1499" priority="1845" operator="equal">
      <formula>"OPORTUNIDADE"</formula>
    </cfRule>
  </conditionalFormatting>
  <conditionalFormatting sqref="Y120:Z120">
    <cfRule type="cellIs" dxfId="1498" priority="1843" operator="equal">
      <formula>"NÃO"</formula>
    </cfRule>
    <cfRule type="cellIs" dxfId="1497" priority="1844" operator="equal">
      <formula>"SIM"</formula>
    </cfRule>
  </conditionalFormatting>
  <conditionalFormatting sqref="Y120:Z120">
    <cfRule type="cellIs" dxfId="1496" priority="1842" operator="equal">
      <formula>"OPORTUNIDADE"</formula>
    </cfRule>
  </conditionalFormatting>
  <conditionalFormatting sqref="Y120:Z120">
    <cfRule type="cellIs" dxfId="1495" priority="1840" operator="equal">
      <formula>"NÃO"</formula>
    </cfRule>
    <cfRule type="cellIs" dxfId="1494" priority="1841" operator="equal">
      <formula>"SIM"</formula>
    </cfRule>
  </conditionalFormatting>
  <conditionalFormatting sqref="Y120:Z120">
    <cfRule type="cellIs" dxfId="1493" priority="1839" operator="equal">
      <formula>"OPORTUNIDADE"</formula>
    </cfRule>
  </conditionalFormatting>
  <conditionalFormatting sqref="Y120:Z120">
    <cfRule type="cellIs" dxfId="1492" priority="1837" operator="equal">
      <formula>"NÃO"</formula>
    </cfRule>
    <cfRule type="cellIs" dxfId="1491" priority="1838" operator="equal">
      <formula>"SIM"</formula>
    </cfRule>
  </conditionalFormatting>
  <conditionalFormatting sqref="Y120">
    <cfRule type="cellIs" dxfId="1490" priority="1836" operator="equal">
      <formula>"OPORTUNIDADE"</formula>
    </cfRule>
  </conditionalFormatting>
  <conditionalFormatting sqref="Y120">
    <cfRule type="cellIs" dxfId="1489" priority="1834" operator="equal">
      <formula>"NÃO"</formula>
    </cfRule>
    <cfRule type="cellIs" dxfId="1488" priority="1835" operator="equal">
      <formula>"SIM"</formula>
    </cfRule>
  </conditionalFormatting>
  <conditionalFormatting sqref="Y120">
    <cfRule type="cellIs" dxfId="1487" priority="1833" operator="equal">
      <formula>"OPORTUNIDADE"</formula>
    </cfRule>
  </conditionalFormatting>
  <conditionalFormatting sqref="Y120">
    <cfRule type="cellIs" dxfId="1486" priority="1831" operator="equal">
      <formula>"NÃO"</formula>
    </cfRule>
    <cfRule type="cellIs" dxfId="1485" priority="1832" operator="equal">
      <formula>"SIM"</formula>
    </cfRule>
  </conditionalFormatting>
  <conditionalFormatting sqref="Y120">
    <cfRule type="cellIs" dxfId="1484" priority="1830" operator="equal">
      <formula>"OPORTUNIDADE"</formula>
    </cfRule>
  </conditionalFormatting>
  <conditionalFormatting sqref="Y120">
    <cfRule type="cellIs" dxfId="1483" priority="1828" operator="equal">
      <formula>"NÃO"</formula>
    </cfRule>
    <cfRule type="cellIs" dxfId="1482" priority="1829" operator="equal">
      <formula>"SIM"</formula>
    </cfRule>
  </conditionalFormatting>
  <conditionalFormatting sqref="Y120">
    <cfRule type="cellIs" dxfId="1481" priority="1827" operator="equal">
      <formula>"OPORTUNIDADE"</formula>
    </cfRule>
  </conditionalFormatting>
  <conditionalFormatting sqref="Y120">
    <cfRule type="cellIs" dxfId="1480" priority="1825" operator="equal">
      <formula>"NÃO"</formula>
    </cfRule>
    <cfRule type="cellIs" dxfId="1479" priority="1826" operator="equal">
      <formula>"SIM"</formula>
    </cfRule>
  </conditionalFormatting>
  <conditionalFormatting sqref="Y120">
    <cfRule type="cellIs" dxfId="1478" priority="1824" operator="equal">
      <formula>"OPORTUNIDADE"</formula>
    </cfRule>
  </conditionalFormatting>
  <conditionalFormatting sqref="Y120">
    <cfRule type="cellIs" dxfId="1477" priority="1822" operator="equal">
      <formula>"NÃO"</formula>
    </cfRule>
    <cfRule type="cellIs" dxfId="1476" priority="1823" operator="equal">
      <formula>"SIM"</formula>
    </cfRule>
  </conditionalFormatting>
  <conditionalFormatting sqref="Y120">
    <cfRule type="cellIs" dxfId="1475" priority="1821" operator="equal">
      <formula>"OPORTUNIDADE"</formula>
    </cfRule>
  </conditionalFormatting>
  <conditionalFormatting sqref="Y120">
    <cfRule type="cellIs" dxfId="1474" priority="1819" operator="equal">
      <formula>"NÃO"</formula>
    </cfRule>
    <cfRule type="cellIs" dxfId="1473" priority="1820" operator="equal">
      <formula>"SIM"</formula>
    </cfRule>
  </conditionalFormatting>
  <conditionalFormatting sqref="Y120">
    <cfRule type="cellIs" dxfId="1472" priority="1818" operator="equal">
      <formula>"OPORTUNIDADE"</formula>
    </cfRule>
  </conditionalFormatting>
  <conditionalFormatting sqref="Y120">
    <cfRule type="cellIs" dxfId="1471" priority="1816" operator="equal">
      <formula>"NÃO"</formula>
    </cfRule>
    <cfRule type="cellIs" dxfId="1470" priority="1817" operator="equal">
      <formula>"SIM"</formula>
    </cfRule>
  </conditionalFormatting>
  <conditionalFormatting sqref="Y120">
    <cfRule type="cellIs" dxfId="1469" priority="1815" operator="equal">
      <formula>"OPORTUNIDADE"</formula>
    </cfRule>
  </conditionalFormatting>
  <conditionalFormatting sqref="Y120">
    <cfRule type="cellIs" dxfId="1468" priority="1813" operator="equal">
      <formula>"NÃO"</formula>
    </cfRule>
    <cfRule type="cellIs" dxfId="1467" priority="1814" operator="equal">
      <formula>"SIM"</formula>
    </cfRule>
  </conditionalFormatting>
  <conditionalFormatting sqref="Y120">
    <cfRule type="cellIs" dxfId="1466" priority="1812" operator="equal">
      <formula>"OPORTUNIDADE"</formula>
    </cfRule>
  </conditionalFormatting>
  <conditionalFormatting sqref="Y120">
    <cfRule type="cellIs" dxfId="1465" priority="1810" operator="equal">
      <formula>"NÃO"</formula>
    </cfRule>
    <cfRule type="cellIs" dxfId="1464" priority="1811" operator="equal">
      <formula>"SIM"</formula>
    </cfRule>
  </conditionalFormatting>
  <conditionalFormatting sqref="Z118">
    <cfRule type="cellIs" dxfId="1463" priority="1809" operator="equal">
      <formula>"OPORTUNIDADE"</formula>
    </cfRule>
  </conditionalFormatting>
  <conditionalFormatting sqref="Z118">
    <cfRule type="cellIs" dxfId="1462" priority="1807" operator="equal">
      <formula>"NÃO"</formula>
    </cfRule>
    <cfRule type="cellIs" dxfId="1461" priority="1808" operator="equal">
      <formula>"SIM"</formula>
    </cfRule>
  </conditionalFormatting>
  <conditionalFormatting sqref="Z118">
    <cfRule type="cellIs" dxfId="1460" priority="1806" operator="equal">
      <formula>"OPORTUNIDADE"</formula>
    </cfRule>
  </conditionalFormatting>
  <conditionalFormatting sqref="Z118">
    <cfRule type="cellIs" dxfId="1459" priority="1804" operator="equal">
      <formula>"NÃO"</formula>
    </cfRule>
    <cfRule type="cellIs" dxfId="1458" priority="1805" operator="equal">
      <formula>"SIM"</formula>
    </cfRule>
  </conditionalFormatting>
  <conditionalFormatting sqref="Y132:Y133">
    <cfRule type="cellIs" dxfId="1457" priority="1800" operator="equal">
      <formula>"OPORTUNIDADE"</formula>
    </cfRule>
  </conditionalFormatting>
  <conditionalFormatting sqref="Y132:Y133">
    <cfRule type="cellIs" dxfId="1456" priority="1798" operator="equal">
      <formula>"NÃO"</formula>
    </cfRule>
    <cfRule type="cellIs" dxfId="1455" priority="1799" operator="equal">
      <formula>"SIM"</formula>
    </cfRule>
  </conditionalFormatting>
  <conditionalFormatting sqref="Y132:Y134">
    <cfRule type="cellIs" dxfId="1454" priority="1797" operator="equal">
      <formula>"OPORTUNIDADE"</formula>
    </cfRule>
  </conditionalFormatting>
  <conditionalFormatting sqref="Y132:Y134">
    <cfRule type="cellIs" dxfId="1453" priority="1795" operator="equal">
      <formula>"NÃO"</formula>
    </cfRule>
    <cfRule type="cellIs" dxfId="1452" priority="1796" operator="equal">
      <formula>"SIM"</formula>
    </cfRule>
  </conditionalFormatting>
  <conditionalFormatting sqref="Y132:Y134">
    <cfRule type="cellIs" dxfId="1451" priority="1794" operator="equal">
      <formula>"OPORTUNIDADE"</formula>
    </cfRule>
  </conditionalFormatting>
  <conditionalFormatting sqref="Y132:Y134">
    <cfRule type="cellIs" dxfId="1450" priority="1792" operator="equal">
      <formula>"NÃO"</formula>
    </cfRule>
    <cfRule type="cellIs" dxfId="1449" priority="1793" operator="equal">
      <formula>"SIM"</formula>
    </cfRule>
  </conditionalFormatting>
  <conditionalFormatting sqref="Y132:Z132">
    <cfRule type="cellIs" dxfId="1448" priority="1791" operator="equal">
      <formula>"OPORTUNIDADE"</formula>
    </cfRule>
  </conditionalFormatting>
  <conditionalFormatting sqref="Y132:Z132">
    <cfRule type="cellIs" dxfId="1447" priority="1789" operator="equal">
      <formula>"NÃO"</formula>
    </cfRule>
    <cfRule type="cellIs" dxfId="1446" priority="1790" operator="equal">
      <formula>"SIM"</formula>
    </cfRule>
  </conditionalFormatting>
  <conditionalFormatting sqref="Y132:Z132">
    <cfRule type="cellIs" dxfId="1445" priority="1788" operator="equal">
      <formula>"OPORTUNIDADE"</formula>
    </cfRule>
  </conditionalFormatting>
  <conditionalFormatting sqref="Y132:Z132">
    <cfRule type="cellIs" dxfId="1444" priority="1786" operator="equal">
      <formula>"NÃO"</formula>
    </cfRule>
    <cfRule type="cellIs" dxfId="1443" priority="1787" operator="equal">
      <formula>"SIM"</formula>
    </cfRule>
  </conditionalFormatting>
  <conditionalFormatting sqref="Y132:Z132">
    <cfRule type="cellIs" dxfId="1442" priority="1785" operator="equal">
      <formula>"OPORTUNIDADE"</formula>
    </cfRule>
  </conditionalFormatting>
  <conditionalFormatting sqref="Y132:Z132">
    <cfRule type="cellIs" dxfId="1441" priority="1783" operator="equal">
      <formula>"NÃO"</formula>
    </cfRule>
    <cfRule type="cellIs" dxfId="1440" priority="1784" operator="equal">
      <formula>"SIM"</formula>
    </cfRule>
  </conditionalFormatting>
  <conditionalFormatting sqref="Y132:Z132">
    <cfRule type="cellIs" dxfId="1439" priority="1782" operator="equal">
      <formula>"OPORTUNIDADE"</formula>
    </cfRule>
  </conditionalFormatting>
  <conditionalFormatting sqref="Y132:Z132">
    <cfRule type="cellIs" dxfId="1438" priority="1780" operator="equal">
      <formula>"NÃO"</formula>
    </cfRule>
    <cfRule type="cellIs" dxfId="1437" priority="1781" operator="equal">
      <formula>"SIM"</formula>
    </cfRule>
  </conditionalFormatting>
  <conditionalFormatting sqref="Y132:Z132">
    <cfRule type="cellIs" dxfId="1436" priority="1779" operator="equal">
      <formula>"OPORTUNIDADE"</formula>
    </cfRule>
  </conditionalFormatting>
  <conditionalFormatting sqref="Y132:Z132">
    <cfRule type="cellIs" dxfId="1435" priority="1777" operator="equal">
      <formula>"NÃO"</formula>
    </cfRule>
    <cfRule type="cellIs" dxfId="1434" priority="1778" operator="equal">
      <formula>"SIM"</formula>
    </cfRule>
  </conditionalFormatting>
  <conditionalFormatting sqref="Y132:Z132">
    <cfRule type="cellIs" dxfId="1433" priority="1776" operator="equal">
      <formula>"OPORTUNIDADE"</formula>
    </cfRule>
  </conditionalFormatting>
  <conditionalFormatting sqref="Y132:Z132">
    <cfRule type="cellIs" dxfId="1432" priority="1774" operator="equal">
      <formula>"NÃO"</formula>
    </cfRule>
    <cfRule type="cellIs" dxfId="1431" priority="1775" operator="equal">
      <formula>"SIM"</formula>
    </cfRule>
  </conditionalFormatting>
  <conditionalFormatting sqref="Y132:Z132">
    <cfRule type="cellIs" dxfId="1430" priority="1773" operator="equal">
      <formula>"OPORTUNIDADE"</formula>
    </cfRule>
  </conditionalFormatting>
  <conditionalFormatting sqref="Y132:Z132">
    <cfRule type="cellIs" dxfId="1429" priority="1771" operator="equal">
      <formula>"NÃO"</formula>
    </cfRule>
    <cfRule type="cellIs" dxfId="1428" priority="1772" operator="equal">
      <formula>"SIM"</formula>
    </cfRule>
  </conditionalFormatting>
  <conditionalFormatting sqref="Y132:Z132">
    <cfRule type="cellIs" dxfId="1427" priority="1770" operator="equal">
      <formula>"OPORTUNIDADE"</formula>
    </cfRule>
  </conditionalFormatting>
  <conditionalFormatting sqref="Y132:Z132">
    <cfRule type="cellIs" dxfId="1426" priority="1768" operator="equal">
      <formula>"NÃO"</formula>
    </cfRule>
    <cfRule type="cellIs" dxfId="1425" priority="1769" operator="equal">
      <formula>"SIM"</formula>
    </cfRule>
  </conditionalFormatting>
  <conditionalFormatting sqref="Y132:Z132">
    <cfRule type="cellIs" dxfId="1424" priority="1767" operator="equal">
      <formula>"OPORTUNIDADE"</formula>
    </cfRule>
  </conditionalFormatting>
  <conditionalFormatting sqref="Y132:Z132">
    <cfRule type="cellIs" dxfId="1423" priority="1765" operator="equal">
      <formula>"NÃO"</formula>
    </cfRule>
    <cfRule type="cellIs" dxfId="1422" priority="1766" operator="equal">
      <formula>"SIM"</formula>
    </cfRule>
  </conditionalFormatting>
  <conditionalFormatting sqref="Y132:Y135">
    <cfRule type="cellIs" dxfId="1421" priority="1764" operator="equal">
      <formula>"OPORTUNIDADE"</formula>
    </cfRule>
  </conditionalFormatting>
  <conditionalFormatting sqref="Y132:Y135">
    <cfRule type="cellIs" dxfId="1420" priority="1762" operator="equal">
      <formula>"NÃO"</formula>
    </cfRule>
    <cfRule type="cellIs" dxfId="1419" priority="1763" operator="equal">
      <formula>"SIM"</formula>
    </cfRule>
  </conditionalFormatting>
  <conditionalFormatting sqref="Y135:Z135">
    <cfRule type="cellIs" dxfId="1418" priority="1758" operator="equal">
      <formula>"OPORTUNIDADE"</formula>
    </cfRule>
  </conditionalFormatting>
  <conditionalFormatting sqref="Y135:Z135">
    <cfRule type="cellIs" dxfId="1417" priority="1756" operator="equal">
      <formula>"NÃO"</formula>
    </cfRule>
    <cfRule type="cellIs" dxfId="1416" priority="1757" operator="equal">
      <formula>"SIM"</formula>
    </cfRule>
  </conditionalFormatting>
  <conditionalFormatting sqref="Y135:Z135">
    <cfRule type="cellIs" dxfId="1415" priority="1755" operator="equal">
      <formula>"OPORTUNIDADE"</formula>
    </cfRule>
  </conditionalFormatting>
  <conditionalFormatting sqref="Y135:Z135">
    <cfRule type="cellIs" dxfId="1414" priority="1753" operator="equal">
      <formula>"NÃO"</formula>
    </cfRule>
    <cfRule type="cellIs" dxfId="1413" priority="1754" operator="equal">
      <formula>"SIM"</formula>
    </cfRule>
  </conditionalFormatting>
  <conditionalFormatting sqref="Y134:Y135">
    <cfRule type="cellIs" dxfId="1412" priority="1752" operator="equal">
      <formula>"OPORTUNIDADE"</formula>
    </cfRule>
  </conditionalFormatting>
  <conditionalFormatting sqref="Y134:Y135">
    <cfRule type="cellIs" dxfId="1411" priority="1750" operator="equal">
      <formula>"NÃO"</formula>
    </cfRule>
    <cfRule type="cellIs" dxfId="1410" priority="1751" operator="equal">
      <formula>"SIM"</formula>
    </cfRule>
  </conditionalFormatting>
  <conditionalFormatting sqref="Y135:Z135">
    <cfRule type="cellIs" dxfId="1409" priority="1749" operator="equal">
      <formula>"OPORTUNIDADE"</formula>
    </cfRule>
  </conditionalFormatting>
  <conditionalFormatting sqref="Y135:Z135">
    <cfRule type="cellIs" dxfId="1408" priority="1747" operator="equal">
      <formula>"NÃO"</formula>
    </cfRule>
    <cfRule type="cellIs" dxfId="1407" priority="1748" operator="equal">
      <formula>"SIM"</formula>
    </cfRule>
  </conditionalFormatting>
  <conditionalFormatting sqref="Z132 Z134">
    <cfRule type="cellIs" dxfId="1406" priority="1740" operator="equal">
      <formula>"OPORTUNIDADE"</formula>
    </cfRule>
  </conditionalFormatting>
  <conditionalFormatting sqref="Z132 Z134">
    <cfRule type="cellIs" dxfId="1405" priority="1738" operator="equal">
      <formula>"NÃO"</formula>
    </cfRule>
    <cfRule type="cellIs" dxfId="1404" priority="1739" operator="equal">
      <formula>"SIM"</formula>
    </cfRule>
  </conditionalFormatting>
  <conditionalFormatting sqref="Z132 Z134">
    <cfRule type="cellIs" dxfId="1403" priority="1737" operator="equal">
      <formula>"OPORTUNIDADE"</formula>
    </cfRule>
  </conditionalFormatting>
  <conditionalFormatting sqref="Z132 Z134">
    <cfRule type="cellIs" dxfId="1402" priority="1735" operator="equal">
      <formula>"NÃO"</formula>
    </cfRule>
    <cfRule type="cellIs" dxfId="1401" priority="1736" operator="equal">
      <formula>"SIM"</formula>
    </cfRule>
  </conditionalFormatting>
  <conditionalFormatting sqref="Y132:Y134">
    <cfRule type="cellIs" dxfId="1400" priority="1734" operator="equal">
      <formula>"OPORTUNIDADE"</formula>
    </cfRule>
  </conditionalFormatting>
  <conditionalFormatting sqref="Y132:Y134">
    <cfRule type="cellIs" dxfId="1399" priority="1732" operator="equal">
      <formula>"NÃO"</formula>
    </cfRule>
    <cfRule type="cellIs" dxfId="1398" priority="1733" operator="equal">
      <formula>"SIM"</formula>
    </cfRule>
  </conditionalFormatting>
  <conditionalFormatting sqref="Y124:Y127">
    <cfRule type="cellIs" dxfId="1397" priority="1641" operator="equal">
      <formula>"OPORTUNIDADE"</formula>
    </cfRule>
  </conditionalFormatting>
  <conditionalFormatting sqref="Y124:Y127">
    <cfRule type="cellIs" dxfId="1396" priority="1639" operator="equal">
      <formula>"NÃO"</formula>
    </cfRule>
    <cfRule type="cellIs" dxfId="1395" priority="1640" operator="equal">
      <formula>"SIM"</formula>
    </cfRule>
  </conditionalFormatting>
  <conditionalFormatting sqref="Y124:Y127">
    <cfRule type="cellIs" dxfId="1394" priority="1638" operator="equal">
      <formula>"OPORTUNIDADE"</formula>
    </cfRule>
  </conditionalFormatting>
  <conditionalFormatting sqref="Y124:Y127">
    <cfRule type="cellIs" dxfId="1393" priority="1636" operator="equal">
      <formula>"NÃO"</formula>
    </cfRule>
    <cfRule type="cellIs" dxfId="1392" priority="1637" operator="equal">
      <formula>"SIM"</formula>
    </cfRule>
  </conditionalFormatting>
  <conditionalFormatting sqref="Z127">
    <cfRule type="cellIs" dxfId="1391" priority="1635" operator="equal">
      <formula>"OPORTUNIDADE"</formula>
    </cfRule>
  </conditionalFormatting>
  <conditionalFormatting sqref="Z127">
    <cfRule type="cellIs" dxfId="1390" priority="1633" operator="equal">
      <formula>"NÃO"</formula>
    </cfRule>
    <cfRule type="cellIs" dxfId="1389" priority="1634" operator="equal">
      <formula>"SIM"</formula>
    </cfRule>
  </conditionalFormatting>
  <conditionalFormatting sqref="Z127">
    <cfRule type="cellIs" dxfId="1388" priority="1632" operator="equal">
      <formula>"OPORTUNIDADE"</formula>
    </cfRule>
  </conditionalFormatting>
  <conditionalFormatting sqref="Z127">
    <cfRule type="cellIs" dxfId="1387" priority="1630" operator="equal">
      <formula>"NÃO"</formula>
    </cfRule>
    <cfRule type="cellIs" dxfId="1386" priority="1631" operator="equal">
      <formula>"SIM"</formula>
    </cfRule>
  </conditionalFormatting>
  <conditionalFormatting sqref="Y127">
    <cfRule type="cellIs" dxfId="1385" priority="1629" operator="equal">
      <formula>"OPORTUNIDADE"</formula>
    </cfRule>
  </conditionalFormatting>
  <conditionalFormatting sqref="Y127">
    <cfRule type="cellIs" dxfId="1384" priority="1627" operator="equal">
      <formula>"NÃO"</formula>
    </cfRule>
    <cfRule type="cellIs" dxfId="1383" priority="1628" operator="equal">
      <formula>"SIM"</formula>
    </cfRule>
  </conditionalFormatting>
  <conditionalFormatting sqref="Y139:Y141">
    <cfRule type="cellIs" dxfId="1382" priority="1626" operator="equal">
      <formula>"OPORTUNIDADE"</formula>
    </cfRule>
  </conditionalFormatting>
  <conditionalFormatting sqref="Y139:Y141">
    <cfRule type="cellIs" dxfId="1381" priority="1624" operator="equal">
      <formula>"NÃO"</formula>
    </cfRule>
    <cfRule type="cellIs" dxfId="1380" priority="1625" operator="equal">
      <formula>"SIM"</formula>
    </cfRule>
  </conditionalFormatting>
  <conditionalFormatting sqref="Y139:Y141">
    <cfRule type="cellIs" dxfId="1379" priority="1623" operator="equal">
      <formula>"OPORTUNIDADE"</formula>
    </cfRule>
  </conditionalFormatting>
  <conditionalFormatting sqref="Y139:Y141">
    <cfRule type="cellIs" dxfId="1378" priority="1621" operator="equal">
      <formula>"NÃO"</formula>
    </cfRule>
    <cfRule type="cellIs" dxfId="1377" priority="1622" operator="equal">
      <formula>"SIM"</formula>
    </cfRule>
  </conditionalFormatting>
  <conditionalFormatting sqref="Z141">
    <cfRule type="cellIs" dxfId="1376" priority="1620" operator="equal">
      <formula>"OPORTUNIDADE"</formula>
    </cfRule>
  </conditionalFormatting>
  <conditionalFormatting sqref="Z141">
    <cfRule type="cellIs" dxfId="1375" priority="1618" operator="equal">
      <formula>"NÃO"</formula>
    </cfRule>
    <cfRule type="cellIs" dxfId="1374" priority="1619" operator="equal">
      <formula>"SIM"</formula>
    </cfRule>
  </conditionalFormatting>
  <conditionalFormatting sqref="Z141">
    <cfRule type="cellIs" dxfId="1373" priority="1617" operator="equal">
      <formula>"OPORTUNIDADE"</formula>
    </cfRule>
  </conditionalFormatting>
  <conditionalFormatting sqref="Z141">
    <cfRule type="cellIs" dxfId="1372" priority="1615" operator="equal">
      <formula>"NÃO"</formula>
    </cfRule>
    <cfRule type="cellIs" dxfId="1371" priority="1616" operator="equal">
      <formula>"SIM"</formula>
    </cfRule>
  </conditionalFormatting>
  <conditionalFormatting sqref="Y141">
    <cfRule type="cellIs" dxfId="1370" priority="1614" operator="equal">
      <formula>"OPORTUNIDADE"</formula>
    </cfRule>
  </conditionalFormatting>
  <conditionalFormatting sqref="Y141">
    <cfRule type="cellIs" dxfId="1369" priority="1612" operator="equal">
      <formula>"NÃO"</formula>
    </cfRule>
    <cfRule type="cellIs" dxfId="1368" priority="1613" operator="equal">
      <formula>"SIM"</formula>
    </cfRule>
  </conditionalFormatting>
  <conditionalFormatting sqref="Y134:Z134">
    <cfRule type="cellIs" dxfId="1367" priority="1584" operator="equal">
      <formula>"OPORTUNIDADE"</formula>
    </cfRule>
  </conditionalFormatting>
  <conditionalFormatting sqref="Y134:Z134">
    <cfRule type="cellIs" dxfId="1366" priority="1582" operator="equal">
      <formula>"NÃO"</formula>
    </cfRule>
    <cfRule type="cellIs" dxfId="1365" priority="1583" operator="equal">
      <formula>"SIM"</formula>
    </cfRule>
  </conditionalFormatting>
  <conditionalFormatting sqref="Y134:Z134">
    <cfRule type="cellIs" dxfId="1364" priority="1581" operator="equal">
      <formula>"OPORTUNIDADE"</formula>
    </cfRule>
  </conditionalFormatting>
  <conditionalFormatting sqref="Y134:Z134">
    <cfRule type="cellIs" dxfId="1363" priority="1579" operator="equal">
      <formula>"NÃO"</formula>
    </cfRule>
    <cfRule type="cellIs" dxfId="1362" priority="1580" operator="equal">
      <formula>"SIM"</formula>
    </cfRule>
  </conditionalFormatting>
  <conditionalFormatting sqref="Y134:Z134">
    <cfRule type="cellIs" dxfId="1361" priority="1578" operator="equal">
      <formula>"OPORTUNIDADE"</formula>
    </cfRule>
  </conditionalFormatting>
  <conditionalFormatting sqref="Y134:Z134">
    <cfRule type="cellIs" dxfId="1360" priority="1576" operator="equal">
      <formula>"NÃO"</formula>
    </cfRule>
    <cfRule type="cellIs" dxfId="1359" priority="1577" operator="equal">
      <formula>"SIM"</formula>
    </cfRule>
  </conditionalFormatting>
  <conditionalFormatting sqref="Y135:Z135">
    <cfRule type="cellIs" dxfId="1358" priority="1548" operator="equal">
      <formula>"OPORTUNIDADE"</formula>
    </cfRule>
  </conditionalFormatting>
  <conditionalFormatting sqref="Y135:Z135">
    <cfRule type="cellIs" dxfId="1357" priority="1546" operator="equal">
      <formula>"NÃO"</formula>
    </cfRule>
    <cfRule type="cellIs" dxfId="1356" priority="1547" operator="equal">
      <formula>"SIM"</formula>
    </cfRule>
  </conditionalFormatting>
  <conditionalFormatting sqref="Y135:Z135">
    <cfRule type="cellIs" dxfId="1355" priority="1545" operator="equal">
      <formula>"OPORTUNIDADE"</formula>
    </cfRule>
  </conditionalFormatting>
  <conditionalFormatting sqref="Y135:Z135">
    <cfRule type="cellIs" dxfId="1354" priority="1543" operator="equal">
      <formula>"NÃO"</formula>
    </cfRule>
    <cfRule type="cellIs" dxfId="1353" priority="1544" operator="equal">
      <formula>"SIM"</formula>
    </cfRule>
  </conditionalFormatting>
  <conditionalFormatting sqref="Y135:Z135">
    <cfRule type="cellIs" dxfId="1352" priority="1542" operator="equal">
      <formula>"OPORTUNIDADE"</formula>
    </cfRule>
  </conditionalFormatting>
  <conditionalFormatting sqref="Y135:Z135">
    <cfRule type="cellIs" dxfId="1351" priority="1540" operator="equal">
      <formula>"NÃO"</formula>
    </cfRule>
    <cfRule type="cellIs" dxfId="1350" priority="1541" operator="equal">
      <formula>"SIM"</formula>
    </cfRule>
  </conditionalFormatting>
  <conditionalFormatting sqref="Y135:Z135">
    <cfRule type="cellIs" dxfId="1349" priority="1539" operator="equal">
      <formula>"OPORTUNIDADE"</formula>
    </cfRule>
  </conditionalFormatting>
  <conditionalFormatting sqref="Y135:Z135">
    <cfRule type="cellIs" dxfId="1348" priority="1537" operator="equal">
      <formula>"NÃO"</formula>
    </cfRule>
    <cfRule type="cellIs" dxfId="1347" priority="1538" operator="equal">
      <formula>"SIM"</formula>
    </cfRule>
  </conditionalFormatting>
  <conditionalFormatting sqref="Y135:Z135">
    <cfRule type="cellIs" dxfId="1346" priority="1536" operator="equal">
      <formula>"OPORTUNIDADE"</formula>
    </cfRule>
  </conditionalFormatting>
  <conditionalFormatting sqref="Y135:Z135">
    <cfRule type="cellIs" dxfId="1345" priority="1534" operator="equal">
      <formula>"NÃO"</formula>
    </cfRule>
    <cfRule type="cellIs" dxfId="1344" priority="1535" operator="equal">
      <formula>"SIM"</formula>
    </cfRule>
  </conditionalFormatting>
  <conditionalFormatting sqref="Y135:Z135">
    <cfRule type="cellIs" dxfId="1343" priority="1533" operator="equal">
      <formula>"OPORTUNIDADE"</formula>
    </cfRule>
  </conditionalFormatting>
  <conditionalFormatting sqref="Y135:Z135">
    <cfRule type="cellIs" dxfId="1342" priority="1531" operator="equal">
      <formula>"NÃO"</formula>
    </cfRule>
    <cfRule type="cellIs" dxfId="1341" priority="1532" operator="equal">
      <formula>"SIM"</formula>
    </cfRule>
  </conditionalFormatting>
  <conditionalFormatting sqref="Y135:Z135">
    <cfRule type="cellIs" dxfId="1340" priority="1530" operator="equal">
      <formula>"OPORTUNIDADE"</formula>
    </cfRule>
  </conditionalFormatting>
  <conditionalFormatting sqref="Y135:Z135">
    <cfRule type="cellIs" dxfId="1339" priority="1528" operator="equal">
      <formula>"NÃO"</formula>
    </cfRule>
    <cfRule type="cellIs" dxfId="1338" priority="1529" operator="equal">
      <formula>"SIM"</formula>
    </cfRule>
  </conditionalFormatting>
  <conditionalFormatting sqref="Y135:Z135">
    <cfRule type="cellIs" dxfId="1337" priority="1527" operator="equal">
      <formula>"OPORTUNIDADE"</formula>
    </cfRule>
  </conditionalFormatting>
  <conditionalFormatting sqref="Y135:Z135">
    <cfRule type="cellIs" dxfId="1336" priority="1525" operator="equal">
      <formula>"NÃO"</formula>
    </cfRule>
    <cfRule type="cellIs" dxfId="1335" priority="1526" operator="equal">
      <formula>"SIM"</formula>
    </cfRule>
  </conditionalFormatting>
  <conditionalFormatting sqref="Y135:Z135">
    <cfRule type="cellIs" dxfId="1334" priority="1524" operator="equal">
      <formula>"OPORTUNIDADE"</formula>
    </cfRule>
  </conditionalFormatting>
  <conditionalFormatting sqref="Y135:Z135">
    <cfRule type="cellIs" dxfId="1333" priority="1522" operator="equal">
      <formula>"NÃO"</formula>
    </cfRule>
    <cfRule type="cellIs" dxfId="1332" priority="1523" operator="equal">
      <formula>"SIM"</formula>
    </cfRule>
  </conditionalFormatting>
  <conditionalFormatting sqref="Y136">
    <cfRule type="cellIs" dxfId="1331" priority="1521" operator="equal">
      <formula>"OPORTUNIDADE"</formula>
    </cfRule>
  </conditionalFormatting>
  <conditionalFormatting sqref="Y136">
    <cfRule type="cellIs" dxfId="1330" priority="1519" operator="equal">
      <formula>"NÃO"</formula>
    </cfRule>
    <cfRule type="cellIs" dxfId="1329" priority="1520" operator="equal">
      <formula>"SIM"</formula>
    </cfRule>
  </conditionalFormatting>
  <conditionalFormatting sqref="Y136">
    <cfRule type="cellIs" dxfId="1328" priority="1518" operator="equal">
      <formula>"OPORTUNIDADE"</formula>
    </cfRule>
  </conditionalFormatting>
  <conditionalFormatting sqref="Y136">
    <cfRule type="cellIs" dxfId="1327" priority="1516" operator="equal">
      <formula>"NÃO"</formula>
    </cfRule>
    <cfRule type="cellIs" dxfId="1326" priority="1517" operator="equal">
      <formula>"SIM"</formula>
    </cfRule>
  </conditionalFormatting>
  <conditionalFormatting sqref="Y136:Z136">
    <cfRule type="cellIs" dxfId="1325" priority="1515" operator="equal">
      <formula>"OPORTUNIDADE"</formula>
    </cfRule>
  </conditionalFormatting>
  <conditionalFormatting sqref="Y136:Z136">
    <cfRule type="cellIs" dxfId="1324" priority="1513" operator="equal">
      <formula>"NÃO"</formula>
    </cfRule>
    <cfRule type="cellIs" dxfId="1323" priority="1514" operator="equal">
      <formula>"SIM"</formula>
    </cfRule>
  </conditionalFormatting>
  <conditionalFormatting sqref="Y136:Z136">
    <cfRule type="cellIs" dxfId="1322" priority="1512" operator="equal">
      <formula>"OPORTUNIDADE"</formula>
    </cfRule>
  </conditionalFormatting>
  <conditionalFormatting sqref="Y136:Z136">
    <cfRule type="cellIs" dxfId="1321" priority="1510" operator="equal">
      <formula>"NÃO"</formula>
    </cfRule>
    <cfRule type="cellIs" dxfId="1320" priority="1511" operator="equal">
      <formula>"SIM"</formula>
    </cfRule>
  </conditionalFormatting>
  <conditionalFormatting sqref="Y136:Z136">
    <cfRule type="cellIs" dxfId="1319" priority="1509" operator="equal">
      <formula>"OPORTUNIDADE"</formula>
    </cfRule>
  </conditionalFormatting>
  <conditionalFormatting sqref="Y136:Z136">
    <cfRule type="cellIs" dxfId="1318" priority="1507" operator="equal">
      <formula>"NÃO"</formula>
    </cfRule>
    <cfRule type="cellIs" dxfId="1317" priority="1508" operator="equal">
      <formula>"SIM"</formula>
    </cfRule>
  </conditionalFormatting>
  <conditionalFormatting sqref="Y136">
    <cfRule type="cellIs" dxfId="1316" priority="1506" operator="equal">
      <formula>"OPORTUNIDADE"</formula>
    </cfRule>
  </conditionalFormatting>
  <conditionalFormatting sqref="Y136">
    <cfRule type="cellIs" dxfId="1315" priority="1504" operator="equal">
      <formula>"NÃO"</formula>
    </cfRule>
    <cfRule type="cellIs" dxfId="1314" priority="1505" operator="equal">
      <formula>"SIM"</formula>
    </cfRule>
  </conditionalFormatting>
  <conditionalFormatting sqref="Y136">
    <cfRule type="cellIs" dxfId="1313" priority="1503" operator="equal">
      <formula>"OPORTUNIDADE"</formula>
    </cfRule>
  </conditionalFormatting>
  <conditionalFormatting sqref="Y136">
    <cfRule type="cellIs" dxfId="1312" priority="1501" operator="equal">
      <formula>"NÃO"</formula>
    </cfRule>
    <cfRule type="cellIs" dxfId="1311" priority="1502" operator="equal">
      <formula>"SIM"</formula>
    </cfRule>
  </conditionalFormatting>
  <conditionalFormatting sqref="Y136">
    <cfRule type="cellIs" dxfId="1310" priority="1500" operator="equal">
      <formula>"OPORTUNIDADE"</formula>
    </cfRule>
  </conditionalFormatting>
  <conditionalFormatting sqref="Y136">
    <cfRule type="cellIs" dxfId="1309" priority="1498" operator="equal">
      <formula>"NÃO"</formula>
    </cfRule>
    <cfRule type="cellIs" dxfId="1308" priority="1499" operator="equal">
      <formula>"SIM"</formula>
    </cfRule>
  </conditionalFormatting>
  <conditionalFormatting sqref="Y136">
    <cfRule type="cellIs" dxfId="1307" priority="1497" operator="equal">
      <formula>"OPORTUNIDADE"</formula>
    </cfRule>
  </conditionalFormatting>
  <conditionalFormatting sqref="Y136">
    <cfRule type="cellIs" dxfId="1306" priority="1495" operator="equal">
      <formula>"NÃO"</formula>
    </cfRule>
    <cfRule type="cellIs" dxfId="1305" priority="1496" operator="equal">
      <formula>"SIM"</formula>
    </cfRule>
  </conditionalFormatting>
  <conditionalFormatting sqref="Y136">
    <cfRule type="cellIs" dxfId="1304" priority="1494" operator="equal">
      <formula>"OPORTUNIDADE"</formula>
    </cfRule>
  </conditionalFormatting>
  <conditionalFormatting sqref="Y136">
    <cfRule type="cellIs" dxfId="1303" priority="1492" operator="equal">
      <formula>"NÃO"</formula>
    </cfRule>
    <cfRule type="cellIs" dxfId="1302" priority="1493" operator="equal">
      <formula>"SIM"</formula>
    </cfRule>
  </conditionalFormatting>
  <conditionalFormatting sqref="Y136">
    <cfRule type="cellIs" dxfId="1301" priority="1491" operator="equal">
      <formula>"OPORTUNIDADE"</formula>
    </cfRule>
  </conditionalFormatting>
  <conditionalFormatting sqref="Y136">
    <cfRule type="cellIs" dxfId="1300" priority="1489" operator="equal">
      <formula>"NÃO"</formula>
    </cfRule>
    <cfRule type="cellIs" dxfId="1299" priority="1490" operator="equal">
      <formula>"SIM"</formula>
    </cfRule>
  </conditionalFormatting>
  <conditionalFormatting sqref="Y136">
    <cfRule type="cellIs" dxfId="1298" priority="1488" operator="equal">
      <formula>"OPORTUNIDADE"</formula>
    </cfRule>
  </conditionalFormatting>
  <conditionalFormatting sqref="Y136">
    <cfRule type="cellIs" dxfId="1297" priority="1486" operator="equal">
      <formula>"NÃO"</formula>
    </cfRule>
    <cfRule type="cellIs" dxfId="1296" priority="1487" operator="equal">
      <formula>"SIM"</formula>
    </cfRule>
  </conditionalFormatting>
  <conditionalFormatting sqref="Y136">
    <cfRule type="cellIs" dxfId="1295" priority="1485" operator="equal">
      <formula>"OPORTUNIDADE"</formula>
    </cfRule>
  </conditionalFormatting>
  <conditionalFormatting sqref="Y136">
    <cfRule type="cellIs" dxfId="1294" priority="1483" operator="equal">
      <formula>"NÃO"</formula>
    </cfRule>
    <cfRule type="cellIs" dxfId="1293" priority="1484" operator="equal">
      <formula>"SIM"</formula>
    </cfRule>
  </conditionalFormatting>
  <conditionalFormatting sqref="Y136">
    <cfRule type="cellIs" dxfId="1292" priority="1482" operator="equal">
      <formula>"OPORTUNIDADE"</formula>
    </cfRule>
  </conditionalFormatting>
  <conditionalFormatting sqref="Y136">
    <cfRule type="cellIs" dxfId="1291" priority="1480" operator="equal">
      <formula>"NÃO"</formula>
    </cfRule>
    <cfRule type="cellIs" dxfId="1290" priority="1481" operator="equal">
      <formula>"SIM"</formula>
    </cfRule>
  </conditionalFormatting>
  <conditionalFormatting sqref="Y136">
    <cfRule type="cellIs" dxfId="1289" priority="1479" operator="equal">
      <formula>"OPORTUNIDADE"</formula>
    </cfRule>
  </conditionalFormatting>
  <conditionalFormatting sqref="Y136">
    <cfRule type="cellIs" dxfId="1288" priority="1477" operator="equal">
      <formula>"NÃO"</formula>
    </cfRule>
    <cfRule type="cellIs" dxfId="1287" priority="1478" operator="equal">
      <formula>"SIM"</formula>
    </cfRule>
  </conditionalFormatting>
  <conditionalFormatting sqref="Y136">
    <cfRule type="cellIs" dxfId="1286" priority="1476" operator="equal">
      <formula>"OPORTUNIDADE"</formula>
    </cfRule>
  </conditionalFormatting>
  <conditionalFormatting sqref="Y136">
    <cfRule type="cellIs" dxfId="1285" priority="1474" operator="equal">
      <formula>"NÃO"</formula>
    </cfRule>
    <cfRule type="cellIs" dxfId="1284" priority="1475" operator="equal">
      <formula>"SIM"</formula>
    </cfRule>
  </conditionalFormatting>
  <conditionalFormatting sqref="Y136">
    <cfRule type="cellIs" dxfId="1283" priority="1473" operator="equal">
      <formula>"OPORTUNIDADE"</formula>
    </cfRule>
  </conditionalFormatting>
  <conditionalFormatting sqref="Y136">
    <cfRule type="cellIs" dxfId="1282" priority="1471" operator="equal">
      <formula>"NÃO"</formula>
    </cfRule>
    <cfRule type="cellIs" dxfId="1281" priority="1472" operator="equal">
      <formula>"SIM"</formula>
    </cfRule>
  </conditionalFormatting>
  <conditionalFormatting sqref="Y136">
    <cfRule type="cellIs" dxfId="1280" priority="1470" operator="equal">
      <formula>"OPORTUNIDADE"</formula>
    </cfRule>
  </conditionalFormatting>
  <conditionalFormatting sqref="Y136">
    <cfRule type="cellIs" dxfId="1279" priority="1468" operator="equal">
      <formula>"NÃO"</formula>
    </cfRule>
    <cfRule type="cellIs" dxfId="1278" priority="1469" operator="equal">
      <formula>"SIM"</formula>
    </cfRule>
  </conditionalFormatting>
  <conditionalFormatting sqref="Y136">
    <cfRule type="cellIs" dxfId="1277" priority="1467" operator="equal">
      <formula>"OPORTUNIDADE"</formula>
    </cfRule>
  </conditionalFormatting>
  <conditionalFormatting sqref="Y136">
    <cfRule type="cellIs" dxfId="1276" priority="1465" operator="equal">
      <formula>"NÃO"</formula>
    </cfRule>
    <cfRule type="cellIs" dxfId="1275" priority="1466" operator="equal">
      <formula>"SIM"</formula>
    </cfRule>
  </conditionalFormatting>
  <conditionalFormatting sqref="Y136">
    <cfRule type="cellIs" dxfId="1274" priority="1464" operator="equal">
      <formula>"OPORTUNIDADE"</formula>
    </cfRule>
  </conditionalFormatting>
  <conditionalFormatting sqref="Y136">
    <cfRule type="cellIs" dxfId="1273" priority="1462" operator="equal">
      <formula>"NÃO"</formula>
    </cfRule>
    <cfRule type="cellIs" dxfId="1272" priority="1463" operator="equal">
      <formula>"SIM"</formula>
    </cfRule>
  </conditionalFormatting>
  <conditionalFormatting sqref="Y136">
    <cfRule type="cellIs" dxfId="1271" priority="1461" operator="equal">
      <formula>"OPORTUNIDADE"</formula>
    </cfRule>
  </conditionalFormatting>
  <conditionalFormatting sqref="Y136">
    <cfRule type="cellIs" dxfId="1270" priority="1459" operator="equal">
      <formula>"NÃO"</formula>
    </cfRule>
    <cfRule type="cellIs" dxfId="1269" priority="1460" operator="equal">
      <formula>"SIM"</formula>
    </cfRule>
  </conditionalFormatting>
  <conditionalFormatting sqref="Y136">
    <cfRule type="cellIs" dxfId="1268" priority="1458" operator="equal">
      <formula>"OPORTUNIDADE"</formula>
    </cfRule>
  </conditionalFormatting>
  <conditionalFormatting sqref="Y136">
    <cfRule type="cellIs" dxfId="1267" priority="1456" operator="equal">
      <formula>"NÃO"</formula>
    </cfRule>
    <cfRule type="cellIs" dxfId="1266" priority="1457" operator="equal">
      <formula>"SIM"</formula>
    </cfRule>
  </conditionalFormatting>
  <conditionalFormatting sqref="Y136">
    <cfRule type="cellIs" dxfId="1265" priority="1455" operator="equal">
      <formula>"OPORTUNIDADE"</formula>
    </cfRule>
  </conditionalFormatting>
  <conditionalFormatting sqref="Y136">
    <cfRule type="cellIs" dxfId="1264" priority="1453" operator="equal">
      <formula>"NÃO"</formula>
    </cfRule>
    <cfRule type="cellIs" dxfId="1263" priority="1454" operator="equal">
      <formula>"SIM"</formula>
    </cfRule>
  </conditionalFormatting>
  <conditionalFormatting sqref="BP95">
    <cfRule type="iconSet" priority="145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451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262" priority="1450" operator="equal">
      <formula>"OPORTUNIDADE"</formula>
    </cfRule>
  </conditionalFormatting>
  <conditionalFormatting sqref="Y107:Y108">
    <cfRule type="cellIs" dxfId="1261" priority="1448" operator="equal">
      <formula>"NÃO"</formula>
    </cfRule>
    <cfRule type="cellIs" dxfId="1260" priority="1449" operator="equal">
      <formula>"SIM"</formula>
    </cfRule>
  </conditionalFormatting>
  <conditionalFormatting sqref="BK112">
    <cfRule type="iconSet" priority="144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446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44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44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44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442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441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44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439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438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437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43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43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434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433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259" priority="1429" operator="equal">
      <formula>"OPORTUNIDADE"</formula>
    </cfRule>
  </conditionalFormatting>
  <conditionalFormatting sqref="Y128">
    <cfRule type="cellIs" dxfId="1258" priority="1427" operator="equal">
      <formula>"NÃO"</formula>
    </cfRule>
    <cfRule type="cellIs" dxfId="1257" priority="1428" operator="equal">
      <formula>"SIM"</formula>
    </cfRule>
  </conditionalFormatting>
  <conditionalFormatting sqref="Y128">
    <cfRule type="cellIs" dxfId="1256" priority="1426" operator="equal">
      <formula>"OPORTUNIDADE"</formula>
    </cfRule>
  </conditionalFormatting>
  <conditionalFormatting sqref="Y128">
    <cfRule type="cellIs" dxfId="1255" priority="1424" operator="equal">
      <formula>"NÃO"</formula>
    </cfRule>
    <cfRule type="cellIs" dxfId="1254" priority="1425" operator="equal">
      <formula>"SIM"</formula>
    </cfRule>
  </conditionalFormatting>
  <conditionalFormatting sqref="Y128">
    <cfRule type="cellIs" dxfId="1253" priority="1423" operator="equal">
      <formula>"OPORTUNIDADE"</formula>
    </cfRule>
  </conditionalFormatting>
  <conditionalFormatting sqref="Y128">
    <cfRule type="cellIs" dxfId="1252" priority="1421" operator="equal">
      <formula>"NÃO"</formula>
    </cfRule>
    <cfRule type="cellIs" dxfId="1251" priority="1422" operator="equal">
      <formula>"SIM"</formula>
    </cfRule>
  </conditionalFormatting>
  <conditionalFormatting sqref="Y128:Z128">
    <cfRule type="cellIs" dxfId="1250" priority="1420" operator="equal">
      <formula>"OPORTUNIDADE"</formula>
    </cfRule>
  </conditionalFormatting>
  <conditionalFormatting sqref="Y128:Z128">
    <cfRule type="cellIs" dxfId="1249" priority="1418" operator="equal">
      <formula>"NÃO"</formula>
    </cfRule>
    <cfRule type="cellIs" dxfId="1248" priority="1419" operator="equal">
      <formula>"SIM"</formula>
    </cfRule>
  </conditionalFormatting>
  <conditionalFormatting sqref="Y128:Z128">
    <cfRule type="cellIs" dxfId="1247" priority="1417" operator="equal">
      <formula>"OPORTUNIDADE"</formula>
    </cfRule>
  </conditionalFormatting>
  <conditionalFormatting sqref="Y128:Z128">
    <cfRule type="cellIs" dxfId="1246" priority="1415" operator="equal">
      <formula>"NÃO"</formula>
    </cfRule>
    <cfRule type="cellIs" dxfId="1245" priority="1416" operator="equal">
      <formula>"SIM"</formula>
    </cfRule>
  </conditionalFormatting>
  <conditionalFormatting sqref="Y128:Z128">
    <cfRule type="cellIs" dxfId="1244" priority="1414" operator="equal">
      <formula>"OPORTUNIDADE"</formula>
    </cfRule>
  </conditionalFormatting>
  <conditionalFormatting sqref="Y128:Z128">
    <cfRule type="cellIs" dxfId="1243" priority="1412" operator="equal">
      <formula>"NÃO"</formula>
    </cfRule>
    <cfRule type="cellIs" dxfId="1242" priority="1413" operator="equal">
      <formula>"SIM"</formula>
    </cfRule>
  </conditionalFormatting>
  <conditionalFormatting sqref="Y128:Z128">
    <cfRule type="cellIs" dxfId="1241" priority="1411" operator="equal">
      <formula>"OPORTUNIDADE"</formula>
    </cfRule>
  </conditionalFormatting>
  <conditionalFormatting sqref="Y128:Z128">
    <cfRule type="cellIs" dxfId="1240" priority="1409" operator="equal">
      <formula>"NÃO"</formula>
    </cfRule>
    <cfRule type="cellIs" dxfId="1239" priority="1410" operator="equal">
      <formula>"SIM"</formula>
    </cfRule>
  </conditionalFormatting>
  <conditionalFormatting sqref="Y128:Z128">
    <cfRule type="cellIs" dxfId="1238" priority="1408" operator="equal">
      <formula>"OPORTUNIDADE"</formula>
    </cfRule>
  </conditionalFormatting>
  <conditionalFormatting sqref="Y128:Z128">
    <cfRule type="cellIs" dxfId="1237" priority="1406" operator="equal">
      <formula>"NÃO"</formula>
    </cfRule>
    <cfRule type="cellIs" dxfId="1236" priority="1407" operator="equal">
      <formula>"SIM"</formula>
    </cfRule>
  </conditionalFormatting>
  <conditionalFormatting sqref="Y128:Z128">
    <cfRule type="cellIs" dxfId="1235" priority="1405" operator="equal">
      <formula>"OPORTUNIDADE"</formula>
    </cfRule>
  </conditionalFormatting>
  <conditionalFormatting sqref="Y128:Z128">
    <cfRule type="cellIs" dxfId="1234" priority="1403" operator="equal">
      <formula>"NÃO"</formula>
    </cfRule>
    <cfRule type="cellIs" dxfId="1233" priority="1404" operator="equal">
      <formula>"SIM"</formula>
    </cfRule>
  </conditionalFormatting>
  <conditionalFormatting sqref="Y128:Z128">
    <cfRule type="cellIs" dxfId="1232" priority="1402" operator="equal">
      <formula>"OPORTUNIDADE"</formula>
    </cfRule>
  </conditionalFormatting>
  <conditionalFormatting sqref="Y128:Z128">
    <cfRule type="cellIs" dxfId="1231" priority="1400" operator="equal">
      <formula>"NÃO"</formula>
    </cfRule>
    <cfRule type="cellIs" dxfId="1230" priority="1401" operator="equal">
      <formula>"SIM"</formula>
    </cfRule>
  </conditionalFormatting>
  <conditionalFormatting sqref="Y128:Z128">
    <cfRule type="cellIs" dxfId="1229" priority="1399" operator="equal">
      <formula>"OPORTUNIDADE"</formula>
    </cfRule>
  </conditionalFormatting>
  <conditionalFormatting sqref="Y128:Z128">
    <cfRule type="cellIs" dxfId="1228" priority="1397" operator="equal">
      <formula>"NÃO"</formula>
    </cfRule>
    <cfRule type="cellIs" dxfId="1227" priority="1398" operator="equal">
      <formula>"SIM"</formula>
    </cfRule>
  </conditionalFormatting>
  <conditionalFormatting sqref="Y128:Z128">
    <cfRule type="cellIs" dxfId="1226" priority="1396" operator="equal">
      <formula>"OPORTUNIDADE"</formula>
    </cfRule>
  </conditionalFormatting>
  <conditionalFormatting sqref="Y128:Z128">
    <cfRule type="cellIs" dxfId="1225" priority="1394" operator="equal">
      <formula>"NÃO"</formula>
    </cfRule>
    <cfRule type="cellIs" dxfId="1224" priority="1395" operator="equal">
      <formula>"SIM"</formula>
    </cfRule>
  </conditionalFormatting>
  <conditionalFormatting sqref="Y128">
    <cfRule type="cellIs" dxfId="1223" priority="1393" operator="equal">
      <formula>"OPORTUNIDADE"</formula>
    </cfRule>
  </conditionalFormatting>
  <conditionalFormatting sqref="Y128">
    <cfRule type="cellIs" dxfId="1222" priority="1391" operator="equal">
      <formula>"NÃO"</formula>
    </cfRule>
    <cfRule type="cellIs" dxfId="1221" priority="1392" operator="equal">
      <formula>"SIM"</formula>
    </cfRule>
  </conditionalFormatting>
  <conditionalFormatting sqref="Y128">
    <cfRule type="cellIs" dxfId="1220" priority="1390" operator="equal">
      <formula>"OPORTUNIDADE"</formula>
    </cfRule>
  </conditionalFormatting>
  <conditionalFormatting sqref="Y128">
    <cfRule type="cellIs" dxfId="1219" priority="1388" operator="equal">
      <formula>"NÃO"</formula>
    </cfRule>
    <cfRule type="cellIs" dxfId="1218" priority="1389" operator="equal">
      <formula>"SIM"</formula>
    </cfRule>
  </conditionalFormatting>
  <conditionalFormatting sqref="Y128">
    <cfRule type="cellIs" dxfId="1217" priority="1387" operator="equal">
      <formula>"OPORTUNIDADE"</formula>
    </cfRule>
  </conditionalFormatting>
  <conditionalFormatting sqref="Y128">
    <cfRule type="cellIs" dxfId="1216" priority="1385" operator="equal">
      <formula>"NÃO"</formula>
    </cfRule>
    <cfRule type="cellIs" dxfId="1215" priority="1386" operator="equal">
      <formula>"SIM"</formula>
    </cfRule>
  </conditionalFormatting>
  <conditionalFormatting sqref="Y128">
    <cfRule type="cellIs" dxfId="1214" priority="1384" operator="equal">
      <formula>"OPORTUNIDADE"</formula>
    </cfRule>
  </conditionalFormatting>
  <conditionalFormatting sqref="Y128">
    <cfRule type="cellIs" dxfId="1213" priority="1382" operator="equal">
      <formula>"NÃO"</formula>
    </cfRule>
    <cfRule type="cellIs" dxfId="1212" priority="1383" operator="equal">
      <formula>"SIM"</formula>
    </cfRule>
  </conditionalFormatting>
  <conditionalFormatting sqref="Y128:Z128">
    <cfRule type="cellIs" dxfId="1211" priority="1381" operator="equal">
      <formula>"OPORTUNIDADE"</formula>
    </cfRule>
  </conditionalFormatting>
  <conditionalFormatting sqref="Y128:Z128">
    <cfRule type="cellIs" dxfId="1210" priority="1379" operator="equal">
      <formula>"NÃO"</formula>
    </cfRule>
    <cfRule type="cellIs" dxfId="1209" priority="1380" operator="equal">
      <formula>"SIM"</formula>
    </cfRule>
  </conditionalFormatting>
  <conditionalFormatting sqref="Y128:Z128">
    <cfRule type="cellIs" dxfId="1208" priority="1378" operator="equal">
      <formula>"OPORTUNIDADE"</formula>
    </cfRule>
  </conditionalFormatting>
  <conditionalFormatting sqref="Y128:Z128">
    <cfRule type="cellIs" dxfId="1207" priority="1376" operator="equal">
      <formula>"NÃO"</formula>
    </cfRule>
    <cfRule type="cellIs" dxfId="1206" priority="1377" operator="equal">
      <formula>"SIM"</formula>
    </cfRule>
  </conditionalFormatting>
  <conditionalFormatting sqref="Y128:Z128">
    <cfRule type="cellIs" dxfId="1205" priority="1375" operator="equal">
      <formula>"OPORTUNIDADE"</formula>
    </cfRule>
  </conditionalFormatting>
  <conditionalFormatting sqref="Y128:Z128">
    <cfRule type="cellIs" dxfId="1204" priority="1373" operator="equal">
      <formula>"NÃO"</formula>
    </cfRule>
    <cfRule type="cellIs" dxfId="1203" priority="1374" operator="equal">
      <formula>"SIM"</formula>
    </cfRule>
  </conditionalFormatting>
  <conditionalFormatting sqref="Y128:Z128">
    <cfRule type="cellIs" dxfId="1202" priority="1372" operator="equal">
      <formula>"OPORTUNIDADE"</formula>
    </cfRule>
  </conditionalFormatting>
  <conditionalFormatting sqref="Y128:Z128">
    <cfRule type="cellIs" dxfId="1201" priority="1370" operator="equal">
      <formula>"NÃO"</formula>
    </cfRule>
    <cfRule type="cellIs" dxfId="1200" priority="1371" operator="equal">
      <formula>"SIM"</formula>
    </cfRule>
  </conditionalFormatting>
  <conditionalFormatting sqref="Y128:Z128">
    <cfRule type="cellIs" dxfId="1199" priority="1369" operator="equal">
      <formula>"OPORTUNIDADE"</formula>
    </cfRule>
  </conditionalFormatting>
  <conditionalFormatting sqref="Y128:Z128">
    <cfRule type="cellIs" dxfId="1198" priority="1367" operator="equal">
      <formula>"NÃO"</formula>
    </cfRule>
    <cfRule type="cellIs" dxfId="1197" priority="1368" operator="equal">
      <formula>"SIM"</formula>
    </cfRule>
  </conditionalFormatting>
  <conditionalFormatting sqref="Y128:Z128">
    <cfRule type="cellIs" dxfId="1196" priority="1366" operator="equal">
      <formula>"OPORTUNIDADE"</formula>
    </cfRule>
  </conditionalFormatting>
  <conditionalFormatting sqref="Y128:Z128">
    <cfRule type="cellIs" dxfId="1195" priority="1364" operator="equal">
      <formula>"NÃO"</formula>
    </cfRule>
    <cfRule type="cellIs" dxfId="1194" priority="1365" operator="equal">
      <formula>"SIM"</formula>
    </cfRule>
  </conditionalFormatting>
  <conditionalFormatting sqref="Y128:Z128">
    <cfRule type="cellIs" dxfId="1193" priority="1363" operator="equal">
      <formula>"OPORTUNIDADE"</formula>
    </cfRule>
  </conditionalFormatting>
  <conditionalFormatting sqref="Y128:Z128">
    <cfRule type="cellIs" dxfId="1192" priority="1361" operator="equal">
      <formula>"NÃO"</formula>
    </cfRule>
    <cfRule type="cellIs" dxfId="1191" priority="1362" operator="equal">
      <formula>"SIM"</formula>
    </cfRule>
  </conditionalFormatting>
  <conditionalFormatting sqref="Y128:Z128">
    <cfRule type="cellIs" dxfId="1190" priority="1360" operator="equal">
      <formula>"OPORTUNIDADE"</formula>
    </cfRule>
  </conditionalFormatting>
  <conditionalFormatting sqref="Y128:Z128">
    <cfRule type="cellIs" dxfId="1189" priority="1358" operator="equal">
      <formula>"NÃO"</formula>
    </cfRule>
    <cfRule type="cellIs" dxfId="1188" priority="1359" operator="equal">
      <formula>"SIM"</formula>
    </cfRule>
  </conditionalFormatting>
  <conditionalFormatting sqref="Y128:Z128">
    <cfRule type="cellIs" dxfId="1187" priority="1357" operator="equal">
      <formula>"OPORTUNIDADE"</formula>
    </cfRule>
  </conditionalFormatting>
  <conditionalFormatting sqref="Y128:Z128">
    <cfRule type="cellIs" dxfId="1186" priority="1355" operator="equal">
      <formula>"NÃO"</formula>
    </cfRule>
    <cfRule type="cellIs" dxfId="1185" priority="1356" operator="equal">
      <formula>"SIM"</formula>
    </cfRule>
  </conditionalFormatting>
  <conditionalFormatting sqref="Y131:Z131">
    <cfRule type="cellIs" dxfId="1184" priority="1354" operator="equal">
      <formula>"OPORTUNIDADE"</formula>
    </cfRule>
  </conditionalFormatting>
  <conditionalFormatting sqref="Y131:Z131">
    <cfRule type="cellIs" dxfId="1183" priority="1352" operator="equal">
      <formula>"NÃO"</formula>
    </cfRule>
    <cfRule type="cellIs" dxfId="1182" priority="1353" operator="equal">
      <formula>"SIM"</formula>
    </cfRule>
  </conditionalFormatting>
  <conditionalFormatting sqref="Y130:Z130">
    <cfRule type="cellIs" dxfId="1181" priority="1351" operator="equal">
      <formula>"OPORTUNIDADE"</formula>
    </cfRule>
  </conditionalFormatting>
  <conditionalFormatting sqref="Y130:Z130">
    <cfRule type="cellIs" dxfId="1180" priority="1349" operator="equal">
      <formula>"NÃO"</formula>
    </cfRule>
    <cfRule type="cellIs" dxfId="1179" priority="1350" operator="equal">
      <formula>"SIM"</formula>
    </cfRule>
  </conditionalFormatting>
  <conditionalFormatting sqref="Y130">
    <cfRule type="cellIs" dxfId="1178" priority="1348" operator="equal">
      <formula>"OPORTUNIDADE"</formula>
    </cfRule>
  </conditionalFormatting>
  <conditionalFormatting sqref="Y130">
    <cfRule type="cellIs" dxfId="1177" priority="1346" operator="equal">
      <formula>"NÃO"</formula>
    </cfRule>
    <cfRule type="cellIs" dxfId="1176" priority="1347" operator="equal">
      <formula>"SIM"</formula>
    </cfRule>
  </conditionalFormatting>
  <conditionalFormatting sqref="Y130">
    <cfRule type="cellIs" dxfId="1175" priority="1345" operator="equal">
      <formula>"OPORTUNIDADE"</formula>
    </cfRule>
  </conditionalFormatting>
  <conditionalFormatting sqref="Y130">
    <cfRule type="cellIs" dxfId="1174" priority="1343" operator="equal">
      <formula>"NÃO"</formula>
    </cfRule>
    <cfRule type="cellIs" dxfId="1173" priority="1344" operator="equal">
      <formula>"SIM"</formula>
    </cfRule>
  </conditionalFormatting>
  <conditionalFormatting sqref="Y130">
    <cfRule type="cellIs" dxfId="1172" priority="1342" operator="equal">
      <formula>"OPORTUNIDADE"</formula>
    </cfRule>
  </conditionalFormatting>
  <conditionalFormatting sqref="Y130">
    <cfRule type="cellIs" dxfId="1171" priority="1340" operator="equal">
      <formula>"NÃO"</formula>
    </cfRule>
    <cfRule type="cellIs" dxfId="1170" priority="1341" operator="equal">
      <formula>"SIM"</formula>
    </cfRule>
  </conditionalFormatting>
  <conditionalFormatting sqref="Y130:Z130">
    <cfRule type="cellIs" dxfId="1169" priority="1339" operator="equal">
      <formula>"OPORTUNIDADE"</formula>
    </cfRule>
  </conditionalFormatting>
  <conditionalFormatting sqref="Y130:Z130">
    <cfRule type="cellIs" dxfId="1168" priority="1337" operator="equal">
      <formula>"NÃO"</formula>
    </cfRule>
    <cfRule type="cellIs" dxfId="1167" priority="1338" operator="equal">
      <formula>"SIM"</formula>
    </cfRule>
  </conditionalFormatting>
  <conditionalFormatting sqref="Y130:Z130">
    <cfRule type="cellIs" dxfId="1166" priority="1336" operator="equal">
      <formula>"OPORTUNIDADE"</formula>
    </cfRule>
  </conditionalFormatting>
  <conditionalFormatting sqref="Y130:Z130">
    <cfRule type="cellIs" dxfId="1165" priority="1334" operator="equal">
      <formula>"NÃO"</formula>
    </cfRule>
    <cfRule type="cellIs" dxfId="1164" priority="1335" operator="equal">
      <formula>"SIM"</formula>
    </cfRule>
  </conditionalFormatting>
  <conditionalFormatting sqref="Y130:Z130">
    <cfRule type="cellIs" dxfId="1163" priority="1333" operator="equal">
      <formula>"OPORTUNIDADE"</formula>
    </cfRule>
  </conditionalFormatting>
  <conditionalFormatting sqref="Y130:Z130">
    <cfRule type="cellIs" dxfId="1162" priority="1331" operator="equal">
      <formula>"NÃO"</formula>
    </cfRule>
    <cfRule type="cellIs" dxfId="1161" priority="1332" operator="equal">
      <formula>"SIM"</formula>
    </cfRule>
  </conditionalFormatting>
  <conditionalFormatting sqref="Y130:Z130">
    <cfRule type="cellIs" dxfId="1160" priority="1330" operator="equal">
      <formula>"OPORTUNIDADE"</formula>
    </cfRule>
  </conditionalFormatting>
  <conditionalFormatting sqref="Y130:Z130">
    <cfRule type="cellIs" dxfId="1159" priority="1328" operator="equal">
      <formula>"NÃO"</formula>
    </cfRule>
    <cfRule type="cellIs" dxfId="1158" priority="1329" operator="equal">
      <formula>"SIM"</formula>
    </cfRule>
  </conditionalFormatting>
  <conditionalFormatting sqref="Y130:Z130">
    <cfRule type="cellIs" dxfId="1157" priority="1327" operator="equal">
      <formula>"OPORTUNIDADE"</formula>
    </cfRule>
  </conditionalFormatting>
  <conditionalFormatting sqref="Y130:Z130">
    <cfRule type="cellIs" dxfId="1156" priority="1325" operator="equal">
      <formula>"NÃO"</formula>
    </cfRule>
    <cfRule type="cellIs" dxfId="1155" priority="1326" operator="equal">
      <formula>"SIM"</formula>
    </cfRule>
  </conditionalFormatting>
  <conditionalFormatting sqref="Y130:Z130">
    <cfRule type="cellIs" dxfId="1154" priority="1324" operator="equal">
      <formula>"OPORTUNIDADE"</formula>
    </cfRule>
  </conditionalFormatting>
  <conditionalFormatting sqref="Y130:Z130">
    <cfRule type="cellIs" dxfId="1153" priority="1322" operator="equal">
      <formula>"NÃO"</formula>
    </cfRule>
    <cfRule type="cellIs" dxfId="1152" priority="1323" operator="equal">
      <formula>"SIM"</formula>
    </cfRule>
  </conditionalFormatting>
  <conditionalFormatting sqref="Y130:Z130">
    <cfRule type="cellIs" dxfId="1151" priority="1321" operator="equal">
      <formula>"OPORTUNIDADE"</formula>
    </cfRule>
  </conditionalFormatting>
  <conditionalFormatting sqref="Y130:Z130">
    <cfRule type="cellIs" dxfId="1150" priority="1319" operator="equal">
      <formula>"NÃO"</formula>
    </cfRule>
    <cfRule type="cellIs" dxfId="1149" priority="1320" operator="equal">
      <formula>"SIM"</formula>
    </cfRule>
  </conditionalFormatting>
  <conditionalFormatting sqref="Y130:Z130">
    <cfRule type="cellIs" dxfId="1148" priority="1318" operator="equal">
      <formula>"OPORTUNIDADE"</formula>
    </cfRule>
  </conditionalFormatting>
  <conditionalFormatting sqref="Y130:Z130">
    <cfRule type="cellIs" dxfId="1147" priority="1316" operator="equal">
      <formula>"NÃO"</formula>
    </cfRule>
    <cfRule type="cellIs" dxfId="1146" priority="1317" operator="equal">
      <formula>"SIM"</formula>
    </cfRule>
  </conditionalFormatting>
  <conditionalFormatting sqref="Y130:Z130">
    <cfRule type="cellIs" dxfId="1145" priority="1315" operator="equal">
      <formula>"OPORTUNIDADE"</formula>
    </cfRule>
  </conditionalFormatting>
  <conditionalFormatting sqref="Y130:Z130">
    <cfRule type="cellIs" dxfId="1144" priority="1313" operator="equal">
      <formula>"NÃO"</formula>
    </cfRule>
    <cfRule type="cellIs" dxfId="1143" priority="1314" operator="equal">
      <formula>"SIM"</formula>
    </cfRule>
  </conditionalFormatting>
  <conditionalFormatting sqref="Y130">
    <cfRule type="cellIs" dxfId="1142" priority="1312" operator="equal">
      <formula>"OPORTUNIDADE"</formula>
    </cfRule>
  </conditionalFormatting>
  <conditionalFormatting sqref="Y130">
    <cfRule type="cellIs" dxfId="1141" priority="1310" operator="equal">
      <formula>"NÃO"</formula>
    </cfRule>
    <cfRule type="cellIs" dxfId="1140" priority="1311" operator="equal">
      <formula>"SIM"</formula>
    </cfRule>
  </conditionalFormatting>
  <conditionalFormatting sqref="Y130">
    <cfRule type="cellIs" dxfId="1139" priority="1309" operator="equal">
      <formula>"OPORTUNIDADE"</formula>
    </cfRule>
  </conditionalFormatting>
  <conditionalFormatting sqref="Y130">
    <cfRule type="cellIs" dxfId="1138" priority="1307" operator="equal">
      <formula>"NÃO"</formula>
    </cfRule>
    <cfRule type="cellIs" dxfId="1137" priority="1308" operator="equal">
      <formula>"SIM"</formula>
    </cfRule>
  </conditionalFormatting>
  <conditionalFormatting sqref="Y130">
    <cfRule type="cellIs" dxfId="1136" priority="1306" operator="equal">
      <formula>"OPORTUNIDADE"</formula>
    </cfRule>
  </conditionalFormatting>
  <conditionalFormatting sqref="Y130">
    <cfRule type="cellIs" dxfId="1135" priority="1304" operator="equal">
      <formula>"NÃO"</formula>
    </cfRule>
    <cfRule type="cellIs" dxfId="1134" priority="1305" operator="equal">
      <formula>"SIM"</formula>
    </cfRule>
  </conditionalFormatting>
  <conditionalFormatting sqref="Y130">
    <cfRule type="cellIs" dxfId="1133" priority="1303" operator="equal">
      <formula>"OPORTUNIDADE"</formula>
    </cfRule>
  </conditionalFormatting>
  <conditionalFormatting sqref="Y130">
    <cfRule type="cellIs" dxfId="1132" priority="1301" operator="equal">
      <formula>"NÃO"</formula>
    </cfRule>
    <cfRule type="cellIs" dxfId="1131" priority="1302" operator="equal">
      <formula>"SIM"</formula>
    </cfRule>
  </conditionalFormatting>
  <conditionalFormatting sqref="Y130:Z130">
    <cfRule type="cellIs" dxfId="1130" priority="1300" operator="equal">
      <formula>"OPORTUNIDADE"</formula>
    </cfRule>
  </conditionalFormatting>
  <conditionalFormatting sqref="Y130:Z130">
    <cfRule type="cellIs" dxfId="1129" priority="1298" operator="equal">
      <formula>"NÃO"</formula>
    </cfRule>
    <cfRule type="cellIs" dxfId="1128" priority="1299" operator="equal">
      <formula>"SIM"</formula>
    </cfRule>
  </conditionalFormatting>
  <conditionalFormatting sqref="Y130:Z130">
    <cfRule type="cellIs" dxfId="1127" priority="1297" operator="equal">
      <formula>"OPORTUNIDADE"</formula>
    </cfRule>
  </conditionalFormatting>
  <conditionalFormatting sqref="Y130:Z130">
    <cfRule type="cellIs" dxfId="1126" priority="1295" operator="equal">
      <formula>"NÃO"</formula>
    </cfRule>
    <cfRule type="cellIs" dxfId="1125" priority="1296" operator="equal">
      <formula>"SIM"</formula>
    </cfRule>
  </conditionalFormatting>
  <conditionalFormatting sqref="Y130:Z130">
    <cfRule type="cellIs" dxfId="1124" priority="1294" operator="equal">
      <formula>"OPORTUNIDADE"</formula>
    </cfRule>
  </conditionalFormatting>
  <conditionalFormatting sqref="Y130:Z130">
    <cfRule type="cellIs" dxfId="1123" priority="1292" operator="equal">
      <formula>"NÃO"</formula>
    </cfRule>
    <cfRule type="cellIs" dxfId="1122" priority="1293" operator="equal">
      <formula>"SIM"</formula>
    </cfRule>
  </conditionalFormatting>
  <conditionalFormatting sqref="Y130:Z130">
    <cfRule type="cellIs" dxfId="1121" priority="1291" operator="equal">
      <formula>"OPORTUNIDADE"</formula>
    </cfRule>
  </conditionalFormatting>
  <conditionalFormatting sqref="Y130:Z130">
    <cfRule type="cellIs" dxfId="1120" priority="1289" operator="equal">
      <formula>"NÃO"</formula>
    </cfRule>
    <cfRule type="cellIs" dxfId="1119" priority="1290" operator="equal">
      <formula>"SIM"</formula>
    </cfRule>
  </conditionalFormatting>
  <conditionalFormatting sqref="Y130:Z130">
    <cfRule type="cellIs" dxfId="1118" priority="1288" operator="equal">
      <formula>"OPORTUNIDADE"</formula>
    </cfRule>
  </conditionalFormatting>
  <conditionalFormatting sqref="Y130:Z130">
    <cfRule type="cellIs" dxfId="1117" priority="1286" operator="equal">
      <formula>"NÃO"</formula>
    </cfRule>
    <cfRule type="cellIs" dxfId="1116" priority="1287" operator="equal">
      <formula>"SIM"</formula>
    </cfRule>
  </conditionalFormatting>
  <conditionalFormatting sqref="Y130:Z130">
    <cfRule type="cellIs" dxfId="1115" priority="1285" operator="equal">
      <formula>"OPORTUNIDADE"</formula>
    </cfRule>
  </conditionalFormatting>
  <conditionalFormatting sqref="Y130:Z130">
    <cfRule type="cellIs" dxfId="1114" priority="1283" operator="equal">
      <formula>"NÃO"</formula>
    </cfRule>
    <cfRule type="cellIs" dxfId="1113" priority="1284" operator="equal">
      <formula>"SIM"</formula>
    </cfRule>
  </conditionalFormatting>
  <conditionalFormatting sqref="Y130:Z130">
    <cfRule type="cellIs" dxfId="1112" priority="1282" operator="equal">
      <formula>"OPORTUNIDADE"</formula>
    </cfRule>
  </conditionalFormatting>
  <conditionalFormatting sqref="Y130:Z130">
    <cfRule type="cellIs" dxfId="1111" priority="1280" operator="equal">
      <formula>"NÃO"</formula>
    </cfRule>
    <cfRule type="cellIs" dxfId="1110" priority="1281" operator="equal">
      <formula>"SIM"</formula>
    </cfRule>
  </conditionalFormatting>
  <conditionalFormatting sqref="Y130:Z130">
    <cfRule type="cellIs" dxfId="1109" priority="1279" operator="equal">
      <formula>"OPORTUNIDADE"</formula>
    </cfRule>
  </conditionalFormatting>
  <conditionalFormatting sqref="Y130:Z130">
    <cfRule type="cellIs" dxfId="1108" priority="1277" operator="equal">
      <formula>"NÃO"</formula>
    </cfRule>
    <cfRule type="cellIs" dxfId="1107" priority="1278" operator="equal">
      <formula>"SIM"</formula>
    </cfRule>
  </conditionalFormatting>
  <conditionalFormatting sqref="Y130:Z130">
    <cfRule type="cellIs" dxfId="1106" priority="1276" operator="equal">
      <formula>"OPORTUNIDADE"</formula>
    </cfRule>
  </conditionalFormatting>
  <conditionalFormatting sqref="Y130:Z130">
    <cfRule type="cellIs" dxfId="1105" priority="1274" operator="equal">
      <formula>"NÃO"</formula>
    </cfRule>
    <cfRule type="cellIs" dxfId="1104" priority="1275" operator="equal">
      <formula>"SIM"</formula>
    </cfRule>
  </conditionalFormatting>
  <conditionalFormatting sqref="BO6:BO600">
    <cfRule type="iconSet" priority="25191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5193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5195">
      <iconSet showValue="0">
        <cfvo type="percent" val="0"/>
        <cfvo type="num" val="1"/>
        <cfvo type="num" val="1" gte="0"/>
      </iconSet>
    </cfRule>
    <cfRule type="iconSet" priority="25196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600">
    <cfRule type="iconSet" priority="25199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:BK600">
    <cfRule type="iconSet" priority="25202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600">
    <cfRule type="iconSet" priority="25227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103" priority="1273" operator="equal">
      <formula>"OPORTUNIDADE"</formula>
    </cfRule>
  </conditionalFormatting>
  <conditionalFormatting sqref="Z133">
    <cfRule type="cellIs" dxfId="1102" priority="1271" operator="equal">
      <formula>"NÃO"</formula>
    </cfRule>
    <cfRule type="cellIs" dxfId="1101" priority="1272" operator="equal">
      <formula>"SIM"</formula>
    </cfRule>
  </conditionalFormatting>
  <conditionalFormatting sqref="Z133">
    <cfRule type="cellIs" dxfId="1100" priority="1270" operator="equal">
      <formula>"OPORTUNIDADE"</formula>
    </cfRule>
  </conditionalFormatting>
  <conditionalFormatting sqref="Z133">
    <cfRule type="cellIs" dxfId="1099" priority="1268" operator="equal">
      <formula>"NÃO"</formula>
    </cfRule>
    <cfRule type="cellIs" dxfId="1098" priority="1269" operator="equal">
      <formula>"SIM"</formula>
    </cfRule>
  </conditionalFormatting>
  <conditionalFormatting sqref="Z133">
    <cfRule type="cellIs" dxfId="1097" priority="1267" operator="equal">
      <formula>"OPORTUNIDADE"</formula>
    </cfRule>
  </conditionalFormatting>
  <conditionalFormatting sqref="Z133">
    <cfRule type="cellIs" dxfId="1096" priority="1265" operator="equal">
      <formula>"NÃO"</formula>
    </cfRule>
    <cfRule type="cellIs" dxfId="1095" priority="1266" operator="equal">
      <formula>"SIM"</formula>
    </cfRule>
  </conditionalFormatting>
  <conditionalFormatting sqref="Z133">
    <cfRule type="cellIs" dxfId="1094" priority="1264" operator="equal">
      <formula>"OPORTUNIDADE"</formula>
    </cfRule>
  </conditionalFormatting>
  <conditionalFormatting sqref="Z133">
    <cfRule type="cellIs" dxfId="1093" priority="1262" operator="equal">
      <formula>"NÃO"</formula>
    </cfRule>
    <cfRule type="cellIs" dxfId="1092" priority="1263" operator="equal">
      <formula>"SIM"</formula>
    </cfRule>
  </conditionalFormatting>
  <conditionalFormatting sqref="Z133">
    <cfRule type="cellIs" dxfId="1091" priority="1261" operator="equal">
      <formula>"OPORTUNIDADE"</formula>
    </cfRule>
  </conditionalFormatting>
  <conditionalFormatting sqref="Z133">
    <cfRule type="cellIs" dxfId="1090" priority="1259" operator="equal">
      <formula>"NÃO"</formula>
    </cfRule>
    <cfRule type="cellIs" dxfId="1089" priority="1260" operator="equal">
      <formula>"SIM"</formula>
    </cfRule>
  </conditionalFormatting>
  <conditionalFormatting sqref="Z133">
    <cfRule type="cellIs" dxfId="1088" priority="1258" operator="equal">
      <formula>"OPORTUNIDADE"</formula>
    </cfRule>
  </conditionalFormatting>
  <conditionalFormatting sqref="Z133">
    <cfRule type="cellIs" dxfId="1087" priority="1256" operator="equal">
      <formula>"NÃO"</formula>
    </cfRule>
    <cfRule type="cellIs" dxfId="1086" priority="1257" operator="equal">
      <formula>"SIM"</formula>
    </cfRule>
  </conditionalFormatting>
  <conditionalFormatting sqref="Z133">
    <cfRule type="cellIs" dxfId="1085" priority="1255" operator="equal">
      <formula>"OPORTUNIDADE"</formula>
    </cfRule>
  </conditionalFormatting>
  <conditionalFormatting sqref="Z133">
    <cfRule type="cellIs" dxfId="1084" priority="1253" operator="equal">
      <formula>"NÃO"</formula>
    </cfRule>
    <cfRule type="cellIs" dxfId="1083" priority="1254" operator="equal">
      <formula>"SIM"</formula>
    </cfRule>
  </conditionalFormatting>
  <conditionalFormatting sqref="Z133">
    <cfRule type="cellIs" dxfId="1082" priority="1252" operator="equal">
      <formula>"OPORTUNIDADE"</formula>
    </cfRule>
  </conditionalFormatting>
  <conditionalFormatting sqref="Z133">
    <cfRule type="cellIs" dxfId="1081" priority="1250" operator="equal">
      <formula>"NÃO"</formula>
    </cfRule>
    <cfRule type="cellIs" dxfId="1080" priority="1251" operator="equal">
      <formula>"SIM"</formula>
    </cfRule>
  </conditionalFormatting>
  <conditionalFormatting sqref="Z133">
    <cfRule type="cellIs" dxfId="1079" priority="1249" operator="equal">
      <formula>"OPORTUNIDADE"</formula>
    </cfRule>
  </conditionalFormatting>
  <conditionalFormatting sqref="Z133">
    <cfRule type="cellIs" dxfId="1078" priority="1247" operator="equal">
      <formula>"NÃO"</formula>
    </cfRule>
    <cfRule type="cellIs" dxfId="1077" priority="1248" operator="equal">
      <formula>"SIM"</formula>
    </cfRule>
  </conditionalFormatting>
  <conditionalFormatting sqref="Y132:Y133">
    <cfRule type="cellIs" dxfId="1076" priority="1246" operator="equal">
      <formula>"OPORTUNIDADE"</formula>
    </cfRule>
  </conditionalFormatting>
  <conditionalFormatting sqref="Y132:Y133">
    <cfRule type="cellIs" dxfId="1075" priority="1244" operator="equal">
      <formula>"NÃO"</formula>
    </cfRule>
    <cfRule type="cellIs" dxfId="1074" priority="1245" operator="equal">
      <formula>"SIM"</formula>
    </cfRule>
  </conditionalFormatting>
  <conditionalFormatting sqref="Y132:Y133">
    <cfRule type="cellIs" dxfId="1073" priority="1243" operator="equal">
      <formula>"OPORTUNIDADE"</formula>
    </cfRule>
  </conditionalFormatting>
  <conditionalFormatting sqref="Y132:Y133">
    <cfRule type="cellIs" dxfId="1072" priority="1241" operator="equal">
      <formula>"NÃO"</formula>
    </cfRule>
    <cfRule type="cellIs" dxfId="1071" priority="1242" operator="equal">
      <formula>"SIM"</formula>
    </cfRule>
  </conditionalFormatting>
  <conditionalFormatting sqref="Y132:Y133">
    <cfRule type="cellIs" dxfId="1070" priority="1240" operator="equal">
      <formula>"OPORTUNIDADE"</formula>
    </cfRule>
  </conditionalFormatting>
  <conditionalFormatting sqref="Y132:Y133">
    <cfRule type="cellIs" dxfId="1069" priority="1238" operator="equal">
      <formula>"NÃO"</formula>
    </cfRule>
    <cfRule type="cellIs" dxfId="1068" priority="1239" operator="equal">
      <formula>"SIM"</formula>
    </cfRule>
  </conditionalFormatting>
  <conditionalFormatting sqref="Y132:Y133">
    <cfRule type="cellIs" dxfId="1067" priority="1237" operator="equal">
      <formula>"OPORTUNIDADE"</formula>
    </cfRule>
  </conditionalFormatting>
  <conditionalFormatting sqref="Y132:Y133">
    <cfRule type="cellIs" dxfId="1066" priority="1235" operator="equal">
      <formula>"NÃO"</formula>
    </cfRule>
    <cfRule type="cellIs" dxfId="1065" priority="1236" operator="equal">
      <formula>"SIM"</formula>
    </cfRule>
  </conditionalFormatting>
  <conditionalFormatting sqref="Y132:Y133">
    <cfRule type="cellIs" dxfId="1064" priority="1234" operator="equal">
      <formula>"OPORTUNIDADE"</formula>
    </cfRule>
  </conditionalFormatting>
  <conditionalFormatting sqref="Y132:Y133">
    <cfRule type="cellIs" dxfId="1063" priority="1232" operator="equal">
      <formula>"NÃO"</formula>
    </cfRule>
    <cfRule type="cellIs" dxfId="1062" priority="1233" operator="equal">
      <formula>"SIM"</formula>
    </cfRule>
  </conditionalFormatting>
  <conditionalFormatting sqref="Y132:Y133">
    <cfRule type="cellIs" dxfId="1061" priority="1231" operator="equal">
      <formula>"OPORTUNIDADE"</formula>
    </cfRule>
  </conditionalFormatting>
  <conditionalFormatting sqref="Y132:Y133">
    <cfRule type="cellIs" dxfId="1060" priority="1229" operator="equal">
      <formula>"NÃO"</formula>
    </cfRule>
    <cfRule type="cellIs" dxfId="1059" priority="1230" operator="equal">
      <formula>"SIM"</formula>
    </cfRule>
  </conditionalFormatting>
  <conditionalFormatting sqref="Y132:Y133">
    <cfRule type="cellIs" dxfId="1058" priority="1228" operator="equal">
      <formula>"OPORTUNIDADE"</formula>
    </cfRule>
  </conditionalFormatting>
  <conditionalFormatting sqref="Y132:Y133">
    <cfRule type="cellIs" dxfId="1057" priority="1226" operator="equal">
      <formula>"NÃO"</formula>
    </cfRule>
    <cfRule type="cellIs" dxfId="1056" priority="1227" operator="equal">
      <formula>"SIM"</formula>
    </cfRule>
  </conditionalFormatting>
  <conditionalFormatting sqref="Y132:Y133">
    <cfRule type="cellIs" dxfId="1055" priority="1225" operator="equal">
      <formula>"OPORTUNIDADE"</formula>
    </cfRule>
  </conditionalFormatting>
  <conditionalFormatting sqref="Y132:Y133">
    <cfRule type="cellIs" dxfId="1054" priority="1223" operator="equal">
      <formula>"NÃO"</formula>
    </cfRule>
    <cfRule type="cellIs" dxfId="1053" priority="1224" operator="equal">
      <formula>"SIM"</formula>
    </cfRule>
  </conditionalFormatting>
  <conditionalFormatting sqref="Y132:Y133">
    <cfRule type="cellIs" dxfId="1052" priority="1222" operator="equal">
      <formula>"OPORTUNIDADE"</formula>
    </cfRule>
  </conditionalFormatting>
  <conditionalFormatting sqref="Y132:Y133">
    <cfRule type="cellIs" dxfId="1051" priority="1220" operator="equal">
      <formula>"NÃO"</formula>
    </cfRule>
    <cfRule type="cellIs" dxfId="1050" priority="1221" operator="equal">
      <formula>"SIM"</formula>
    </cfRule>
  </conditionalFormatting>
  <conditionalFormatting sqref="BK121">
    <cfRule type="iconSet" priority="1219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21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217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21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21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21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213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212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21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21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20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208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049" priority="1207" operator="equal">
      <formula>"OPORTUNIDADE"</formula>
    </cfRule>
  </conditionalFormatting>
  <conditionalFormatting sqref="Z145">
    <cfRule type="cellIs" dxfId="1048" priority="1205" operator="equal">
      <formula>"NÃO"</formula>
    </cfRule>
    <cfRule type="cellIs" dxfId="1047" priority="1206" operator="equal">
      <formula>"SIM"</formula>
    </cfRule>
  </conditionalFormatting>
  <conditionalFormatting sqref="Y145:Y153">
    <cfRule type="cellIs" dxfId="1046" priority="1204" operator="equal">
      <formula>"OPORTUNIDADE"</formula>
    </cfRule>
  </conditionalFormatting>
  <conditionalFormatting sqref="Y145:Y153">
    <cfRule type="cellIs" dxfId="1045" priority="1202" operator="equal">
      <formula>"NÃO"</formula>
    </cfRule>
    <cfRule type="cellIs" dxfId="1044" priority="1203" operator="equal">
      <formula>"SIM"</formula>
    </cfRule>
  </conditionalFormatting>
  <conditionalFormatting sqref="Z147">
    <cfRule type="cellIs" dxfId="1043" priority="1180" operator="equal">
      <formula>"OPORTUNIDADE"</formula>
    </cfRule>
  </conditionalFormatting>
  <conditionalFormatting sqref="Z147">
    <cfRule type="cellIs" dxfId="1042" priority="1178" operator="equal">
      <formula>"NÃO"</formula>
    </cfRule>
    <cfRule type="cellIs" dxfId="1041" priority="1179" operator="equal">
      <formula>"SIM"</formula>
    </cfRule>
  </conditionalFormatting>
  <conditionalFormatting sqref="Z147">
    <cfRule type="cellIs" dxfId="1040" priority="1177" operator="equal">
      <formula>"OPORTUNIDADE"</formula>
    </cfRule>
  </conditionalFormatting>
  <conditionalFormatting sqref="Z147">
    <cfRule type="cellIs" dxfId="1039" priority="1175" operator="equal">
      <formula>"NÃO"</formula>
    </cfRule>
    <cfRule type="cellIs" dxfId="1038" priority="1176" operator="equal">
      <formula>"SIM"</formula>
    </cfRule>
  </conditionalFormatting>
  <conditionalFormatting sqref="Z147">
    <cfRule type="cellIs" dxfId="1037" priority="1174" operator="equal">
      <formula>"OPORTUNIDADE"</formula>
    </cfRule>
  </conditionalFormatting>
  <conditionalFormatting sqref="Z147">
    <cfRule type="cellIs" dxfId="1036" priority="1172" operator="equal">
      <formula>"NÃO"</formula>
    </cfRule>
    <cfRule type="cellIs" dxfId="1035" priority="1173" operator="equal">
      <formula>"SIM"</formula>
    </cfRule>
  </conditionalFormatting>
  <conditionalFormatting sqref="Z147">
    <cfRule type="cellIs" dxfId="1034" priority="1171" operator="equal">
      <formula>"OPORTUNIDADE"</formula>
    </cfRule>
  </conditionalFormatting>
  <conditionalFormatting sqref="Z147">
    <cfRule type="cellIs" dxfId="1033" priority="1169" operator="equal">
      <formula>"NÃO"</formula>
    </cfRule>
    <cfRule type="cellIs" dxfId="1032" priority="1170" operator="equal">
      <formula>"SIM"</formula>
    </cfRule>
  </conditionalFormatting>
  <conditionalFormatting sqref="Z147">
    <cfRule type="cellIs" dxfId="1031" priority="1168" operator="equal">
      <formula>"OPORTUNIDADE"</formula>
    </cfRule>
  </conditionalFormatting>
  <conditionalFormatting sqref="Z147">
    <cfRule type="cellIs" dxfId="1030" priority="1166" operator="equal">
      <formula>"NÃO"</formula>
    </cfRule>
    <cfRule type="cellIs" dxfId="1029" priority="1167" operator="equal">
      <formula>"SIM"</formula>
    </cfRule>
  </conditionalFormatting>
  <conditionalFormatting sqref="Z147">
    <cfRule type="cellIs" dxfId="1028" priority="1165" operator="equal">
      <formula>"OPORTUNIDADE"</formula>
    </cfRule>
  </conditionalFormatting>
  <conditionalFormatting sqref="Z147">
    <cfRule type="cellIs" dxfId="1027" priority="1163" operator="equal">
      <formula>"NÃO"</formula>
    </cfRule>
    <cfRule type="cellIs" dxfId="1026" priority="1164" operator="equal">
      <formula>"SIM"</formula>
    </cfRule>
  </conditionalFormatting>
  <conditionalFormatting sqref="Z147">
    <cfRule type="cellIs" dxfId="1025" priority="1162" operator="equal">
      <formula>"OPORTUNIDADE"</formula>
    </cfRule>
  </conditionalFormatting>
  <conditionalFormatting sqref="Z147">
    <cfRule type="cellIs" dxfId="1024" priority="1160" operator="equal">
      <formula>"NÃO"</formula>
    </cfRule>
    <cfRule type="cellIs" dxfId="1023" priority="1161" operator="equal">
      <formula>"SIM"</formula>
    </cfRule>
  </conditionalFormatting>
  <conditionalFormatting sqref="Z147">
    <cfRule type="cellIs" dxfId="1022" priority="1159" operator="equal">
      <formula>"OPORTUNIDADE"</formula>
    </cfRule>
  </conditionalFormatting>
  <conditionalFormatting sqref="Z147">
    <cfRule type="cellIs" dxfId="1021" priority="1157" operator="equal">
      <formula>"NÃO"</formula>
    </cfRule>
    <cfRule type="cellIs" dxfId="1020" priority="1158" operator="equal">
      <formula>"SIM"</formula>
    </cfRule>
  </conditionalFormatting>
  <conditionalFormatting sqref="Z147">
    <cfRule type="cellIs" dxfId="1019" priority="1156" operator="equal">
      <formula>"OPORTUNIDADE"</formula>
    </cfRule>
  </conditionalFormatting>
  <conditionalFormatting sqref="Z147">
    <cfRule type="cellIs" dxfId="1018" priority="1154" operator="equal">
      <formula>"NÃO"</formula>
    </cfRule>
    <cfRule type="cellIs" dxfId="1017" priority="1155" operator="equal">
      <formula>"SIM"</formula>
    </cfRule>
  </conditionalFormatting>
  <conditionalFormatting sqref="Y154">
    <cfRule type="cellIs" dxfId="1016" priority="1125" operator="equal">
      <formula>"OPORTUNIDADE"</formula>
    </cfRule>
  </conditionalFormatting>
  <conditionalFormatting sqref="Y154">
    <cfRule type="cellIs" dxfId="1015" priority="1123" operator="equal">
      <formula>"NÃO"</formula>
    </cfRule>
    <cfRule type="cellIs" dxfId="1014" priority="1124" operator="equal">
      <formula>"SIM"</formula>
    </cfRule>
  </conditionalFormatting>
  <conditionalFormatting sqref="Y154">
    <cfRule type="cellIs" dxfId="1013" priority="1122" operator="equal">
      <formula>"OPORTUNIDADE"</formula>
    </cfRule>
  </conditionalFormatting>
  <conditionalFormatting sqref="Y154">
    <cfRule type="cellIs" dxfId="1012" priority="1120" operator="equal">
      <formula>"NÃO"</formula>
    </cfRule>
    <cfRule type="cellIs" dxfId="1011" priority="1121" operator="equal">
      <formula>"SIM"</formula>
    </cfRule>
  </conditionalFormatting>
  <conditionalFormatting sqref="Z152:Z153">
    <cfRule type="cellIs" dxfId="1010" priority="1113" operator="equal">
      <formula>"OPORTUNIDADE"</formula>
    </cfRule>
  </conditionalFormatting>
  <conditionalFormatting sqref="Z152:Z153">
    <cfRule type="cellIs" dxfId="1009" priority="1111" operator="equal">
      <formula>"NÃO"</formula>
    </cfRule>
    <cfRule type="cellIs" dxfId="1008" priority="1112" operator="equal">
      <formula>"SIM"</formula>
    </cfRule>
  </conditionalFormatting>
  <conditionalFormatting sqref="Z152:Z153">
    <cfRule type="cellIs" dxfId="1007" priority="1110" operator="equal">
      <formula>"OPORTUNIDADE"</formula>
    </cfRule>
  </conditionalFormatting>
  <conditionalFormatting sqref="Z152:Z153">
    <cfRule type="cellIs" dxfId="1006" priority="1108" operator="equal">
      <formula>"NÃO"</formula>
    </cfRule>
    <cfRule type="cellIs" dxfId="1005" priority="1109" operator="equal">
      <formula>"SIM"</formula>
    </cfRule>
  </conditionalFormatting>
  <conditionalFormatting sqref="Y154">
    <cfRule type="cellIs" dxfId="1004" priority="1104" operator="equal">
      <formula>"OPORTUNIDADE"</formula>
    </cfRule>
  </conditionalFormatting>
  <conditionalFormatting sqref="Y154">
    <cfRule type="cellIs" dxfId="1003" priority="1102" operator="equal">
      <formula>"NÃO"</formula>
    </cfRule>
    <cfRule type="cellIs" dxfId="1002" priority="1103" operator="equal">
      <formula>"SIM"</formula>
    </cfRule>
  </conditionalFormatting>
  <conditionalFormatting sqref="BK136">
    <cfRule type="iconSet" priority="1101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100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09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09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097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096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001" priority="1092" operator="equal">
      <formula>"OPORTUNIDADE"</formula>
    </cfRule>
  </conditionalFormatting>
  <conditionalFormatting sqref="Z146">
    <cfRule type="cellIs" dxfId="1000" priority="1090" operator="equal">
      <formula>"NÃO"</formula>
    </cfRule>
    <cfRule type="cellIs" dxfId="999" priority="1091" operator="equal">
      <formula>"SIM"</formula>
    </cfRule>
  </conditionalFormatting>
  <conditionalFormatting sqref="Z146">
    <cfRule type="cellIs" dxfId="998" priority="1089" operator="equal">
      <formula>"OPORTUNIDADE"</formula>
    </cfRule>
  </conditionalFormatting>
  <conditionalFormatting sqref="Z146">
    <cfRule type="cellIs" dxfId="997" priority="1087" operator="equal">
      <formula>"NÃO"</formula>
    </cfRule>
    <cfRule type="cellIs" dxfId="996" priority="1088" operator="equal">
      <formula>"SIM"</formula>
    </cfRule>
  </conditionalFormatting>
  <conditionalFormatting sqref="Z146">
    <cfRule type="cellIs" dxfId="995" priority="1083" operator="equal">
      <formula>"OPORTUNIDADE"</formula>
    </cfRule>
  </conditionalFormatting>
  <conditionalFormatting sqref="Z146">
    <cfRule type="cellIs" dxfId="994" priority="1081" operator="equal">
      <formula>"NÃO"</formula>
    </cfRule>
    <cfRule type="cellIs" dxfId="993" priority="1082" operator="equal">
      <formula>"SIM"</formula>
    </cfRule>
  </conditionalFormatting>
  <conditionalFormatting sqref="Z146">
    <cfRule type="cellIs" dxfId="992" priority="1080" operator="equal">
      <formula>"OPORTUNIDADE"</formula>
    </cfRule>
  </conditionalFormatting>
  <conditionalFormatting sqref="Z146">
    <cfRule type="cellIs" dxfId="991" priority="1078" operator="equal">
      <formula>"NÃO"</formula>
    </cfRule>
    <cfRule type="cellIs" dxfId="990" priority="1079" operator="equal">
      <formula>"SIM"</formula>
    </cfRule>
  </conditionalFormatting>
  <conditionalFormatting sqref="Z146">
    <cfRule type="cellIs" dxfId="989" priority="1077" operator="equal">
      <formula>"OPORTUNIDADE"</formula>
    </cfRule>
  </conditionalFormatting>
  <conditionalFormatting sqref="Z146">
    <cfRule type="cellIs" dxfId="988" priority="1075" operator="equal">
      <formula>"NÃO"</formula>
    </cfRule>
    <cfRule type="cellIs" dxfId="987" priority="1076" operator="equal">
      <formula>"SIM"</formula>
    </cfRule>
  </conditionalFormatting>
  <conditionalFormatting sqref="Z146">
    <cfRule type="cellIs" dxfId="986" priority="1074" operator="equal">
      <formula>"OPORTUNIDADE"</formula>
    </cfRule>
  </conditionalFormatting>
  <conditionalFormatting sqref="Z146">
    <cfRule type="cellIs" dxfId="985" priority="1072" operator="equal">
      <formula>"NÃO"</formula>
    </cfRule>
    <cfRule type="cellIs" dxfId="984" priority="1073" operator="equal">
      <formula>"SIM"</formula>
    </cfRule>
  </conditionalFormatting>
  <conditionalFormatting sqref="Z146">
    <cfRule type="cellIs" dxfId="983" priority="1071" operator="equal">
      <formula>"OPORTUNIDADE"</formula>
    </cfRule>
  </conditionalFormatting>
  <conditionalFormatting sqref="Z146">
    <cfRule type="cellIs" dxfId="982" priority="1069" operator="equal">
      <formula>"NÃO"</formula>
    </cfRule>
    <cfRule type="cellIs" dxfId="981" priority="1070" operator="equal">
      <formula>"SIM"</formula>
    </cfRule>
  </conditionalFormatting>
  <conditionalFormatting sqref="Z146">
    <cfRule type="cellIs" dxfId="980" priority="1068" operator="equal">
      <formula>"OPORTUNIDADE"</formula>
    </cfRule>
  </conditionalFormatting>
  <conditionalFormatting sqref="Z146">
    <cfRule type="cellIs" dxfId="979" priority="1066" operator="equal">
      <formula>"NÃO"</formula>
    </cfRule>
    <cfRule type="cellIs" dxfId="978" priority="1067" operator="equal">
      <formula>"SIM"</formula>
    </cfRule>
  </conditionalFormatting>
  <conditionalFormatting sqref="Z146">
    <cfRule type="cellIs" dxfId="977" priority="1065" operator="equal">
      <formula>"OPORTUNIDADE"</formula>
    </cfRule>
  </conditionalFormatting>
  <conditionalFormatting sqref="Z146">
    <cfRule type="cellIs" dxfId="976" priority="1063" operator="equal">
      <formula>"NÃO"</formula>
    </cfRule>
    <cfRule type="cellIs" dxfId="975" priority="1064" operator="equal">
      <formula>"SIM"</formula>
    </cfRule>
  </conditionalFormatting>
  <conditionalFormatting sqref="Z146">
    <cfRule type="cellIs" dxfId="974" priority="1062" operator="equal">
      <formula>"OPORTUNIDADE"</formula>
    </cfRule>
  </conditionalFormatting>
  <conditionalFormatting sqref="Z146">
    <cfRule type="cellIs" dxfId="973" priority="1060" operator="equal">
      <formula>"NÃO"</formula>
    </cfRule>
    <cfRule type="cellIs" dxfId="972" priority="1061" operator="equal">
      <formula>"SIM"</formula>
    </cfRule>
  </conditionalFormatting>
  <conditionalFormatting sqref="Z146">
    <cfRule type="cellIs" dxfId="971" priority="1059" operator="equal">
      <formula>"OPORTUNIDADE"</formula>
    </cfRule>
  </conditionalFormatting>
  <conditionalFormatting sqref="Z146">
    <cfRule type="cellIs" dxfId="970" priority="1057" operator="equal">
      <formula>"NÃO"</formula>
    </cfRule>
    <cfRule type="cellIs" dxfId="969" priority="1058" operator="equal">
      <formula>"SIM"</formula>
    </cfRule>
  </conditionalFormatting>
  <conditionalFormatting sqref="Z146">
    <cfRule type="cellIs" dxfId="968" priority="1056" operator="equal">
      <formula>"OPORTUNIDADE"</formula>
    </cfRule>
  </conditionalFormatting>
  <conditionalFormatting sqref="Z146">
    <cfRule type="cellIs" dxfId="967" priority="1054" operator="equal">
      <formula>"NÃO"</formula>
    </cfRule>
    <cfRule type="cellIs" dxfId="966" priority="1055" operator="equal">
      <formula>"SIM"</formula>
    </cfRule>
  </conditionalFormatting>
  <conditionalFormatting sqref="Y144">
    <cfRule type="cellIs" dxfId="965" priority="1053" operator="equal">
      <formula>"OPORTUNIDADE"</formula>
    </cfRule>
  </conditionalFormatting>
  <conditionalFormatting sqref="Y144">
    <cfRule type="cellIs" dxfId="964" priority="1051" operator="equal">
      <formula>"NÃO"</formula>
    </cfRule>
    <cfRule type="cellIs" dxfId="963" priority="1052" operator="equal">
      <formula>"SIM"</formula>
    </cfRule>
  </conditionalFormatting>
  <conditionalFormatting sqref="Y144">
    <cfRule type="cellIs" dxfId="962" priority="1050" operator="equal">
      <formula>"OPORTUNIDADE"</formula>
    </cfRule>
  </conditionalFormatting>
  <conditionalFormatting sqref="Y144">
    <cfRule type="cellIs" dxfId="961" priority="1048" operator="equal">
      <formula>"NÃO"</formula>
    </cfRule>
    <cfRule type="cellIs" dxfId="960" priority="1049" operator="equal">
      <formula>"SIM"</formula>
    </cfRule>
  </conditionalFormatting>
  <conditionalFormatting sqref="Y144">
    <cfRule type="cellIs" dxfId="959" priority="1047" operator="equal">
      <formula>"OPORTUNIDADE"</formula>
    </cfRule>
  </conditionalFormatting>
  <conditionalFormatting sqref="Y144">
    <cfRule type="cellIs" dxfId="958" priority="1045" operator="equal">
      <formula>"NÃO"</formula>
    </cfRule>
    <cfRule type="cellIs" dxfId="957" priority="1046" operator="equal">
      <formula>"SIM"</formula>
    </cfRule>
  </conditionalFormatting>
  <conditionalFormatting sqref="Y144">
    <cfRule type="cellIs" dxfId="956" priority="1044" operator="equal">
      <formula>"OPORTUNIDADE"</formula>
    </cfRule>
  </conditionalFormatting>
  <conditionalFormatting sqref="Y144">
    <cfRule type="cellIs" dxfId="955" priority="1042" operator="equal">
      <formula>"NÃO"</formula>
    </cfRule>
    <cfRule type="cellIs" dxfId="954" priority="1043" operator="equal">
      <formula>"SIM"</formula>
    </cfRule>
  </conditionalFormatting>
  <conditionalFormatting sqref="Y144">
    <cfRule type="cellIs" dxfId="953" priority="1041" operator="equal">
      <formula>"OPORTUNIDADE"</formula>
    </cfRule>
  </conditionalFormatting>
  <conditionalFormatting sqref="Y144">
    <cfRule type="cellIs" dxfId="952" priority="1039" operator="equal">
      <formula>"NÃO"</formula>
    </cfRule>
    <cfRule type="cellIs" dxfId="951" priority="1040" operator="equal">
      <formula>"SIM"</formula>
    </cfRule>
  </conditionalFormatting>
  <conditionalFormatting sqref="Y144:Z144">
    <cfRule type="cellIs" dxfId="950" priority="1038" operator="equal">
      <formula>"OPORTUNIDADE"</formula>
    </cfRule>
  </conditionalFormatting>
  <conditionalFormatting sqref="Y144:Z144">
    <cfRule type="cellIs" dxfId="949" priority="1036" operator="equal">
      <formula>"NÃO"</formula>
    </cfRule>
    <cfRule type="cellIs" dxfId="948" priority="1037" operator="equal">
      <formula>"SIM"</formula>
    </cfRule>
  </conditionalFormatting>
  <conditionalFormatting sqref="Y144:Z144">
    <cfRule type="cellIs" dxfId="947" priority="1035" operator="equal">
      <formula>"OPORTUNIDADE"</formula>
    </cfRule>
  </conditionalFormatting>
  <conditionalFormatting sqref="Y144:Z144">
    <cfRule type="cellIs" dxfId="946" priority="1033" operator="equal">
      <formula>"NÃO"</formula>
    </cfRule>
    <cfRule type="cellIs" dxfId="945" priority="1034" operator="equal">
      <formula>"SIM"</formula>
    </cfRule>
  </conditionalFormatting>
  <conditionalFormatting sqref="Y144:Z144">
    <cfRule type="cellIs" dxfId="944" priority="1032" operator="equal">
      <formula>"OPORTUNIDADE"</formula>
    </cfRule>
  </conditionalFormatting>
  <conditionalFormatting sqref="Y144:Z144">
    <cfRule type="cellIs" dxfId="943" priority="1030" operator="equal">
      <formula>"NÃO"</formula>
    </cfRule>
    <cfRule type="cellIs" dxfId="942" priority="1031" operator="equal">
      <formula>"SIM"</formula>
    </cfRule>
  </conditionalFormatting>
  <conditionalFormatting sqref="Y144:Z144">
    <cfRule type="cellIs" dxfId="941" priority="1029" operator="equal">
      <formula>"OPORTUNIDADE"</formula>
    </cfRule>
  </conditionalFormatting>
  <conditionalFormatting sqref="Y144:Z144">
    <cfRule type="cellIs" dxfId="940" priority="1027" operator="equal">
      <formula>"NÃO"</formula>
    </cfRule>
    <cfRule type="cellIs" dxfId="939" priority="1028" operator="equal">
      <formula>"SIM"</formula>
    </cfRule>
  </conditionalFormatting>
  <conditionalFormatting sqref="Y144:Z144">
    <cfRule type="cellIs" dxfId="938" priority="1026" operator="equal">
      <formula>"OPORTUNIDADE"</formula>
    </cfRule>
  </conditionalFormatting>
  <conditionalFormatting sqref="Y144:Z144">
    <cfRule type="cellIs" dxfId="937" priority="1024" operator="equal">
      <formula>"NÃO"</formula>
    </cfRule>
    <cfRule type="cellIs" dxfId="936" priority="1025" operator="equal">
      <formula>"SIM"</formula>
    </cfRule>
  </conditionalFormatting>
  <conditionalFormatting sqref="Y144:Z144">
    <cfRule type="cellIs" dxfId="935" priority="1023" operator="equal">
      <formula>"OPORTUNIDADE"</formula>
    </cfRule>
  </conditionalFormatting>
  <conditionalFormatting sqref="Y144:Z144">
    <cfRule type="cellIs" dxfId="934" priority="1021" operator="equal">
      <formula>"NÃO"</formula>
    </cfRule>
    <cfRule type="cellIs" dxfId="933" priority="1022" operator="equal">
      <formula>"SIM"</formula>
    </cfRule>
  </conditionalFormatting>
  <conditionalFormatting sqref="Y144:Z144">
    <cfRule type="cellIs" dxfId="932" priority="1020" operator="equal">
      <formula>"OPORTUNIDADE"</formula>
    </cfRule>
  </conditionalFormatting>
  <conditionalFormatting sqref="Y144:Z144">
    <cfRule type="cellIs" dxfId="931" priority="1018" operator="equal">
      <formula>"NÃO"</formula>
    </cfRule>
    <cfRule type="cellIs" dxfId="930" priority="1019" operator="equal">
      <formula>"SIM"</formula>
    </cfRule>
  </conditionalFormatting>
  <conditionalFormatting sqref="Y144:Z144">
    <cfRule type="cellIs" dxfId="929" priority="1017" operator="equal">
      <formula>"OPORTUNIDADE"</formula>
    </cfRule>
  </conditionalFormatting>
  <conditionalFormatting sqref="Y144:Z144">
    <cfRule type="cellIs" dxfId="928" priority="1015" operator="equal">
      <formula>"NÃO"</formula>
    </cfRule>
    <cfRule type="cellIs" dxfId="927" priority="1016" operator="equal">
      <formula>"SIM"</formula>
    </cfRule>
  </conditionalFormatting>
  <conditionalFormatting sqref="Y144:Z144">
    <cfRule type="cellIs" dxfId="926" priority="1014" operator="equal">
      <formula>"OPORTUNIDADE"</formula>
    </cfRule>
  </conditionalFormatting>
  <conditionalFormatting sqref="Y144:Z144">
    <cfRule type="cellIs" dxfId="925" priority="1012" operator="equal">
      <formula>"NÃO"</formula>
    </cfRule>
    <cfRule type="cellIs" dxfId="924" priority="1013" operator="equal">
      <formula>"SIM"</formula>
    </cfRule>
  </conditionalFormatting>
  <conditionalFormatting sqref="Y144">
    <cfRule type="cellIs" dxfId="923" priority="1011" operator="equal">
      <formula>"OPORTUNIDADE"</formula>
    </cfRule>
  </conditionalFormatting>
  <conditionalFormatting sqref="Y144">
    <cfRule type="cellIs" dxfId="922" priority="1009" operator="equal">
      <formula>"NÃO"</formula>
    </cfRule>
    <cfRule type="cellIs" dxfId="921" priority="1010" operator="equal">
      <formula>"SIM"</formula>
    </cfRule>
  </conditionalFormatting>
  <conditionalFormatting sqref="Z144">
    <cfRule type="cellIs" dxfId="920" priority="1008" operator="equal">
      <formula>"OPORTUNIDADE"</formula>
    </cfRule>
  </conditionalFormatting>
  <conditionalFormatting sqref="Z144">
    <cfRule type="cellIs" dxfId="919" priority="1006" operator="equal">
      <formula>"NÃO"</formula>
    </cfRule>
    <cfRule type="cellIs" dxfId="918" priority="1007" operator="equal">
      <formula>"SIM"</formula>
    </cfRule>
  </conditionalFormatting>
  <conditionalFormatting sqref="Z144">
    <cfRule type="cellIs" dxfId="917" priority="1005" operator="equal">
      <formula>"OPORTUNIDADE"</formula>
    </cfRule>
  </conditionalFormatting>
  <conditionalFormatting sqref="Z144">
    <cfRule type="cellIs" dxfId="916" priority="1003" operator="equal">
      <formula>"NÃO"</formula>
    </cfRule>
    <cfRule type="cellIs" dxfId="915" priority="1004" operator="equal">
      <formula>"SIM"</formula>
    </cfRule>
  </conditionalFormatting>
  <conditionalFormatting sqref="Y144">
    <cfRule type="cellIs" dxfId="914" priority="1002" operator="equal">
      <formula>"OPORTUNIDADE"</formula>
    </cfRule>
  </conditionalFormatting>
  <conditionalFormatting sqref="Y144">
    <cfRule type="cellIs" dxfId="913" priority="1000" operator="equal">
      <formula>"NÃO"</formula>
    </cfRule>
    <cfRule type="cellIs" dxfId="912" priority="1001" operator="equal">
      <formula>"SIM"</formula>
    </cfRule>
  </conditionalFormatting>
  <conditionalFormatting sqref="BP137">
    <cfRule type="iconSet" priority="999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911" priority="992" operator="equal">
      <formula>"OPORTUNIDADE"</formula>
    </cfRule>
  </conditionalFormatting>
  <conditionalFormatting sqref="Z148">
    <cfRule type="cellIs" dxfId="910" priority="990" operator="equal">
      <formula>"NÃO"</formula>
    </cfRule>
    <cfRule type="cellIs" dxfId="909" priority="991" operator="equal">
      <formula>"SIM"</formula>
    </cfRule>
  </conditionalFormatting>
  <conditionalFormatting sqref="Z148">
    <cfRule type="cellIs" dxfId="908" priority="989" operator="equal">
      <formula>"OPORTUNIDADE"</formula>
    </cfRule>
  </conditionalFormatting>
  <conditionalFormatting sqref="Z148">
    <cfRule type="cellIs" dxfId="907" priority="987" operator="equal">
      <formula>"NÃO"</formula>
    </cfRule>
    <cfRule type="cellIs" dxfId="906" priority="988" operator="equal">
      <formula>"SIM"</formula>
    </cfRule>
  </conditionalFormatting>
  <conditionalFormatting sqref="Z148">
    <cfRule type="cellIs" dxfId="905" priority="986" operator="equal">
      <formula>"OPORTUNIDADE"</formula>
    </cfRule>
  </conditionalFormatting>
  <conditionalFormatting sqref="Z148">
    <cfRule type="cellIs" dxfId="904" priority="984" operator="equal">
      <formula>"NÃO"</formula>
    </cfRule>
    <cfRule type="cellIs" dxfId="903" priority="985" operator="equal">
      <formula>"SIM"</formula>
    </cfRule>
  </conditionalFormatting>
  <conditionalFormatting sqref="BP136">
    <cfRule type="iconSet" priority="923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902" priority="922" operator="equal">
      <formula>"OPORTUNIDADE"</formula>
    </cfRule>
  </conditionalFormatting>
  <conditionalFormatting sqref="Z151">
    <cfRule type="cellIs" dxfId="901" priority="920" operator="equal">
      <formula>"NÃO"</formula>
    </cfRule>
    <cfRule type="cellIs" dxfId="900" priority="921" operator="equal">
      <formula>"SIM"</formula>
    </cfRule>
  </conditionalFormatting>
  <conditionalFormatting sqref="BK143">
    <cfRule type="iconSet" priority="91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91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917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91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915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91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91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91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911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910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899" priority="906" operator="equal">
      <formula>"OPORTUNIDADE"</formula>
    </cfRule>
  </conditionalFormatting>
  <conditionalFormatting sqref="Z161:Z162">
    <cfRule type="cellIs" dxfId="898" priority="904" operator="equal">
      <formula>"NÃO"</formula>
    </cfRule>
    <cfRule type="cellIs" dxfId="897" priority="905" operator="equal">
      <formula>"SIM"</formula>
    </cfRule>
  </conditionalFormatting>
  <conditionalFormatting sqref="Z161:Z162">
    <cfRule type="cellIs" dxfId="896" priority="903" operator="equal">
      <formula>"OPORTUNIDADE"</formula>
    </cfRule>
  </conditionalFormatting>
  <conditionalFormatting sqref="Z161:Z162">
    <cfRule type="cellIs" dxfId="895" priority="901" operator="equal">
      <formula>"NÃO"</formula>
    </cfRule>
    <cfRule type="cellIs" dxfId="894" priority="902" operator="equal">
      <formula>"SIM"</formula>
    </cfRule>
  </conditionalFormatting>
  <conditionalFormatting sqref="Z161:Z162">
    <cfRule type="cellIs" dxfId="893" priority="900" operator="equal">
      <formula>"OPORTUNIDADE"</formula>
    </cfRule>
  </conditionalFormatting>
  <conditionalFormatting sqref="Z161:Z162">
    <cfRule type="cellIs" dxfId="892" priority="898" operator="equal">
      <formula>"NÃO"</formula>
    </cfRule>
    <cfRule type="cellIs" dxfId="891" priority="899" operator="equal">
      <formula>"SIM"</formula>
    </cfRule>
  </conditionalFormatting>
  <conditionalFormatting sqref="Y160">
    <cfRule type="cellIs" dxfId="890" priority="897" operator="equal">
      <formula>"OPORTUNIDADE"</formula>
    </cfRule>
  </conditionalFormatting>
  <conditionalFormatting sqref="Y160">
    <cfRule type="cellIs" dxfId="889" priority="895" operator="equal">
      <formula>"NÃO"</formula>
    </cfRule>
    <cfRule type="cellIs" dxfId="888" priority="896" operator="equal">
      <formula>"SIM"</formula>
    </cfRule>
  </conditionalFormatting>
  <conditionalFormatting sqref="Z160">
    <cfRule type="cellIs" dxfId="887" priority="894" operator="equal">
      <formula>"OPORTUNIDADE"</formula>
    </cfRule>
  </conditionalFormatting>
  <conditionalFormatting sqref="Z160">
    <cfRule type="cellIs" dxfId="886" priority="892" operator="equal">
      <formula>"NÃO"</formula>
    </cfRule>
    <cfRule type="cellIs" dxfId="885" priority="893" operator="equal">
      <formula>"SIM"</formula>
    </cfRule>
  </conditionalFormatting>
  <conditionalFormatting sqref="Z160">
    <cfRule type="cellIs" dxfId="884" priority="891" operator="equal">
      <formula>"OPORTUNIDADE"</formula>
    </cfRule>
  </conditionalFormatting>
  <conditionalFormatting sqref="Z160">
    <cfRule type="cellIs" dxfId="883" priority="889" operator="equal">
      <formula>"NÃO"</formula>
    </cfRule>
    <cfRule type="cellIs" dxfId="882" priority="890" operator="equal">
      <formula>"SIM"</formula>
    </cfRule>
  </conditionalFormatting>
  <conditionalFormatting sqref="Z160">
    <cfRule type="cellIs" dxfId="881" priority="888" operator="equal">
      <formula>"OPORTUNIDADE"</formula>
    </cfRule>
  </conditionalFormatting>
  <conditionalFormatting sqref="Z160">
    <cfRule type="cellIs" dxfId="880" priority="886" operator="equal">
      <formula>"NÃO"</formula>
    </cfRule>
    <cfRule type="cellIs" dxfId="879" priority="887" operator="equal">
      <formula>"SIM"</formula>
    </cfRule>
  </conditionalFormatting>
  <conditionalFormatting sqref="Z160">
    <cfRule type="cellIs" dxfId="878" priority="885" operator="equal">
      <formula>"OPORTUNIDADE"</formula>
    </cfRule>
  </conditionalFormatting>
  <conditionalFormatting sqref="Z160">
    <cfRule type="cellIs" dxfId="877" priority="883" operator="equal">
      <formula>"NÃO"</formula>
    </cfRule>
    <cfRule type="cellIs" dxfId="876" priority="884" operator="equal">
      <formula>"SIM"</formula>
    </cfRule>
  </conditionalFormatting>
  <conditionalFormatting sqref="Z160">
    <cfRule type="cellIs" dxfId="875" priority="882" operator="equal">
      <formula>"OPORTUNIDADE"</formula>
    </cfRule>
  </conditionalFormatting>
  <conditionalFormatting sqref="Z160">
    <cfRule type="cellIs" dxfId="874" priority="880" operator="equal">
      <formula>"NÃO"</formula>
    </cfRule>
    <cfRule type="cellIs" dxfId="873" priority="881" operator="equal">
      <formula>"SIM"</formula>
    </cfRule>
  </conditionalFormatting>
  <conditionalFormatting sqref="Z160">
    <cfRule type="cellIs" dxfId="872" priority="879" operator="equal">
      <formula>"OPORTUNIDADE"</formula>
    </cfRule>
  </conditionalFormatting>
  <conditionalFormatting sqref="Z160">
    <cfRule type="cellIs" dxfId="871" priority="877" operator="equal">
      <formula>"NÃO"</formula>
    </cfRule>
    <cfRule type="cellIs" dxfId="870" priority="878" operator="equal">
      <formula>"SIM"</formula>
    </cfRule>
  </conditionalFormatting>
  <conditionalFormatting sqref="Z160">
    <cfRule type="cellIs" dxfId="869" priority="876" operator="equal">
      <formula>"OPORTUNIDADE"</formula>
    </cfRule>
  </conditionalFormatting>
  <conditionalFormatting sqref="Z160">
    <cfRule type="cellIs" dxfId="868" priority="874" operator="equal">
      <formula>"NÃO"</formula>
    </cfRule>
    <cfRule type="cellIs" dxfId="867" priority="875" operator="equal">
      <formula>"SIM"</formula>
    </cfRule>
  </conditionalFormatting>
  <conditionalFormatting sqref="Z160">
    <cfRule type="cellIs" dxfId="866" priority="873" operator="equal">
      <formula>"OPORTUNIDADE"</formula>
    </cfRule>
  </conditionalFormatting>
  <conditionalFormatting sqref="Z160">
    <cfRule type="cellIs" dxfId="865" priority="871" operator="equal">
      <formula>"NÃO"</formula>
    </cfRule>
    <cfRule type="cellIs" dxfId="864" priority="872" operator="equal">
      <formula>"SIM"</formula>
    </cfRule>
  </conditionalFormatting>
  <conditionalFormatting sqref="Z160">
    <cfRule type="cellIs" dxfId="863" priority="870" operator="equal">
      <formula>"OPORTUNIDADE"</formula>
    </cfRule>
  </conditionalFormatting>
  <conditionalFormatting sqref="Z160">
    <cfRule type="cellIs" dxfId="862" priority="868" operator="equal">
      <formula>"NÃO"</formula>
    </cfRule>
    <cfRule type="cellIs" dxfId="861" priority="869" operator="equal">
      <formula>"SIM"</formula>
    </cfRule>
  </conditionalFormatting>
  <conditionalFormatting sqref="Z165">
    <cfRule type="cellIs" dxfId="860" priority="864" operator="equal">
      <formula>"OPORTUNIDADE"</formula>
    </cfRule>
  </conditionalFormatting>
  <conditionalFormatting sqref="Z165">
    <cfRule type="cellIs" dxfId="859" priority="862" operator="equal">
      <formula>"NÃO"</formula>
    </cfRule>
    <cfRule type="cellIs" dxfId="858" priority="863" operator="equal">
      <formula>"SIM"</formula>
    </cfRule>
  </conditionalFormatting>
  <conditionalFormatting sqref="Z165">
    <cfRule type="cellIs" dxfId="857" priority="861" operator="equal">
      <formula>"OPORTUNIDADE"</formula>
    </cfRule>
  </conditionalFormatting>
  <conditionalFormatting sqref="Z165">
    <cfRule type="cellIs" dxfId="856" priority="859" operator="equal">
      <formula>"NÃO"</formula>
    </cfRule>
    <cfRule type="cellIs" dxfId="855" priority="860" operator="equal">
      <formula>"SIM"</formula>
    </cfRule>
  </conditionalFormatting>
  <conditionalFormatting sqref="Z165">
    <cfRule type="cellIs" dxfId="854" priority="858" operator="equal">
      <formula>"OPORTUNIDADE"</formula>
    </cfRule>
  </conditionalFormatting>
  <conditionalFormatting sqref="Z165">
    <cfRule type="cellIs" dxfId="853" priority="856" operator="equal">
      <formula>"NÃO"</formula>
    </cfRule>
    <cfRule type="cellIs" dxfId="852" priority="857" operator="equal">
      <formula>"SIM"</formula>
    </cfRule>
  </conditionalFormatting>
  <conditionalFormatting sqref="Z165">
    <cfRule type="cellIs" dxfId="851" priority="855" operator="equal">
      <formula>"OPORTUNIDADE"</formula>
    </cfRule>
  </conditionalFormatting>
  <conditionalFormatting sqref="Z165">
    <cfRule type="cellIs" dxfId="850" priority="853" operator="equal">
      <formula>"NÃO"</formula>
    </cfRule>
    <cfRule type="cellIs" dxfId="849" priority="854" operator="equal">
      <formula>"SIM"</formula>
    </cfRule>
  </conditionalFormatting>
  <conditionalFormatting sqref="Z165">
    <cfRule type="cellIs" dxfId="848" priority="852" operator="equal">
      <formula>"OPORTUNIDADE"</formula>
    </cfRule>
  </conditionalFormatting>
  <conditionalFormatting sqref="Z165">
    <cfRule type="cellIs" dxfId="847" priority="850" operator="equal">
      <formula>"NÃO"</formula>
    </cfRule>
    <cfRule type="cellIs" dxfId="846" priority="851" operator="equal">
      <formula>"SIM"</formula>
    </cfRule>
  </conditionalFormatting>
  <conditionalFormatting sqref="Z165">
    <cfRule type="cellIs" dxfId="845" priority="849" operator="equal">
      <formula>"OPORTUNIDADE"</formula>
    </cfRule>
  </conditionalFormatting>
  <conditionalFormatting sqref="Z165">
    <cfRule type="cellIs" dxfId="844" priority="847" operator="equal">
      <formula>"NÃO"</formula>
    </cfRule>
    <cfRule type="cellIs" dxfId="843" priority="848" operator="equal">
      <formula>"SIM"</formula>
    </cfRule>
  </conditionalFormatting>
  <conditionalFormatting sqref="Z165">
    <cfRule type="cellIs" dxfId="842" priority="846" operator="equal">
      <formula>"OPORTUNIDADE"</formula>
    </cfRule>
  </conditionalFormatting>
  <conditionalFormatting sqref="Z165">
    <cfRule type="cellIs" dxfId="841" priority="844" operator="equal">
      <formula>"NÃO"</formula>
    </cfRule>
    <cfRule type="cellIs" dxfId="840" priority="845" operator="equal">
      <formula>"SIM"</formula>
    </cfRule>
  </conditionalFormatting>
  <conditionalFormatting sqref="Z165">
    <cfRule type="cellIs" dxfId="839" priority="843" operator="equal">
      <formula>"OPORTUNIDADE"</formula>
    </cfRule>
  </conditionalFormatting>
  <conditionalFormatting sqref="Z165">
    <cfRule type="cellIs" dxfId="838" priority="841" operator="equal">
      <formula>"NÃO"</formula>
    </cfRule>
    <cfRule type="cellIs" dxfId="837" priority="842" operator="equal">
      <formula>"SIM"</formula>
    </cfRule>
  </conditionalFormatting>
  <conditionalFormatting sqref="Z165">
    <cfRule type="cellIs" dxfId="836" priority="840" operator="equal">
      <formula>"OPORTUNIDADE"</formula>
    </cfRule>
  </conditionalFormatting>
  <conditionalFormatting sqref="Z165">
    <cfRule type="cellIs" dxfId="835" priority="838" operator="equal">
      <formula>"NÃO"</formula>
    </cfRule>
    <cfRule type="cellIs" dxfId="834" priority="839" operator="equal">
      <formula>"SIM"</formula>
    </cfRule>
  </conditionalFormatting>
  <conditionalFormatting sqref="Z166:Z168">
    <cfRule type="cellIs" dxfId="833" priority="834" operator="equal">
      <formula>"OPORTUNIDADE"</formula>
    </cfRule>
  </conditionalFormatting>
  <conditionalFormatting sqref="Z166:Z168">
    <cfRule type="cellIs" dxfId="832" priority="832" operator="equal">
      <formula>"NÃO"</formula>
    </cfRule>
    <cfRule type="cellIs" dxfId="831" priority="833" operator="equal">
      <formula>"SIM"</formula>
    </cfRule>
  </conditionalFormatting>
  <conditionalFormatting sqref="Z166:Z168">
    <cfRule type="cellIs" dxfId="830" priority="831" operator="equal">
      <formula>"OPORTUNIDADE"</formula>
    </cfRule>
  </conditionalFormatting>
  <conditionalFormatting sqref="Z166:Z168">
    <cfRule type="cellIs" dxfId="829" priority="829" operator="equal">
      <formula>"NÃO"</formula>
    </cfRule>
    <cfRule type="cellIs" dxfId="828" priority="830" operator="equal">
      <formula>"SIM"</formula>
    </cfRule>
  </conditionalFormatting>
  <conditionalFormatting sqref="BP152">
    <cfRule type="iconSet" priority="81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18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817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81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81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812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827" priority="811" operator="equal">
      <formula>"OPORTUNIDADE"</formula>
    </cfRule>
  </conditionalFormatting>
  <conditionalFormatting sqref="Z177:Z178">
    <cfRule type="cellIs" dxfId="826" priority="809" operator="equal">
      <formula>"NÃO"</formula>
    </cfRule>
    <cfRule type="cellIs" dxfId="825" priority="810" operator="equal">
      <formula>"SIM"</formula>
    </cfRule>
  </conditionalFormatting>
  <conditionalFormatting sqref="Z177:Z178">
    <cfRule type="cellIs" dxfId="824" priority="808" operator="equal">
      <formula>"OPORTUNIDADE"</formula>
    </cfRule>
  </conditionalFormatting>
  <conditionalFormatting sqref="Z177:Z178">
    <cfRule type="cellIs" dxfId="823" priority="806" operator="equal">
      <formula>"NÃO"</formula>
    </cfRule>
    <cfRule type="cellIs" dxfId="822" priority="807" operator="equal">
      <formula>"SIM"</formula>
    </cfRule>
  </conditionalFormatting>
  <conditionalFormatting sqref="Z177:Z178">
    <cfRule type="cellIs" dxfId="821" priority="805" operator="equal">
      <formula>"OPORTUNIDADE"</formula>
    </cfRule>
  </conditionalFormatting>
  <conditionalFormatting sqref="Z177:Z178">
    <cfRule type="cellIs" dxfId="820" priority="803" operator="equal">
      <formula>"NÃO"</formula>
    </cfRule>
    <cfRule type="cellIs" dxfId="819" priority="804" operator="equal">
      <formula>"SIM"</formula>
    </cfRule>
  </conditionalFormatting>
  <conditionalFormatting sqref="Z179">
    <cfRule type="cellIs" dxfId="818" priority="802" operator="equal">
      <formula>"OPORTUNIDADE"</formula>
    </cfRule>
  </conditionalFormatting>
  <conditionalFormatting sqref="Z179">
    <cfRule type="cellIs" dxfId="817" priority="800" operator="equal">
      <formula>"NÃO"</formula>
    </cfRule>
    <cfRule type="cellIs" dxfId="816" priority="801" operator="equal">
      <formula>"SIM"</formula>
    </cfRule>
  </conditionalFormatting>
  <conditionalFormatting sqref="Z179">
    <cfRule type="cellIs" dxfId="815" priority="799" operator="equal">
      <formula>"OPORTUNIDADE"</formula>
    </cfRule>
  </conditionalFormatting>
  <conditionalFormatting sqref="Z179">
    <cfRule type="cellIs" dxfId="814" priority="797" operator="equal">
      <formula>"NÃO"</formula>
    </cfRule>
    <cfRule type="cellIs" dxfId="813" priority="798" operator="equal">
      <formula>"SIM"</formula>
    </cfRule>
  </conditionalFormatting>
  <conditionalFormatting sqref="Z179">
    <cfRule type="cellIs" dxfId="812" priority="796" operator="equal">
      <formula>"OPORTUNIDADE"</formula>
    </cfRule>
  </conditionalFormatting>
  <conditionalFormatting sqref="Z179">
    <cfRule type="cellIs" dxfId="811" priority="794" operator="equal">
      <formula>"NÃO"</formula>
    </cfRule>
    <cfRule type="cellIs" dxfId="810" priority="795" operator="equal">
      <formula>"SIM"</formula>
    </cfRule>
  </conditionalFormatting>
  <conditionalFormatting sqref="Z179">
    <cfRule type="cellIs" dxfId="809" priority="793" operator="equal">
      <formula>"OPORTUNIDADE"</formula>
    </cfRule>
  </conditionalFormatting>
  <conditionalFormatting sqref="Z179">
    <cfRule type="cellIs" dxfId="808" priority="791" operator="equal">
      <formula>"NÃO"</formula>
    </cfRule>
    <cfRule type="cellIs" dxfId="807" priority="792" operator="equal">
      <formula>"SIM"</formula>
    </cfRule>
  </conditionalFormatting>
  <conditionalFormatting sqref="Z179">
    <cfRule type="cellIs" dxfId="806" priority="790" operator="equal">
      <formula>"OPORTUNIDADE"</formula>
    </cfRule>
  </conditionalFormatting>
  <conditionalFormatting sqref="Z179">
    <cfRule type="cellIs" dxfId="805" priority="788" operator="equal">
      <formula>"NÃO"</formula>
    </cfRule>
    <cfRule type="cellIs" dxfId="804" priority="789" operator="equal">
      <formula>"SIM"</formula>
    </cfRule>
  </conditionalFormatting>
  <conditionalFormatting sqref="Z179">
    <cfRule type="cellIs" dxfId="803" priority="787" operator="equal">
      <formula>"OPORTUNIDADE"</formula>
    </cfRule>
  </conditionalFormatting>
  <conditionalFormatting sqref="Z179">
    <cfRule type="cellIs" dxfId="802" priority="785" operator="equal">
      <formula>"NÃO"</formula>
    </cfRule>
    <cfRule type="cellIs" dxfId="801" priority="786" operator="equal">
      <formula>"SIM"</formula>
    </cfRule>
  </conditionalFormatting>
  <conditionalFormatting sqref="Z179">
    <cfRule type="cellIs" dxfId="800" priority="784" operator="equal">
      <formula>"OPORTUNIDADE"</formula>
    </cfRule>
  </conditionalFormatting>
  <conditionalFormatting sqref="Z179">
    <cfRule type="cellIs" dxfId="799" priority="782" operator="equal">
      <formula>"NÃO"</formula>
    </cfRule>
    <cfRule type="cellIs" dxfId="798" priority="783" operator="equal">
      <formula>"SIM"</formula>
    </cfRule>
  </conditionalFormatting>
  <conditionalFormatting sqref="Z179">
    <cfRule type="cellIs" dxfId="797" priority="781" operator="equal">
      <formula>"OPORTUNIDADE"</formula>
    </cfRule>
  </conditionalFormatting>
  <conditionalFormatting sqref="Z179">
    <cfRule type="cellIs" dxfId="796" priority="779" operator="equal">
      <formula>"NÃO"</formula>
    </cfRule>
    <cfRule type="cellIs" dxfId="795" priority="780" operator="equal">
      <formula>"SIM"</formula>
    </cfRule>
  </conditionalFormatting>
  <conditionalFormatting sqref="Z179">
    <cfRule type="cellIs" dxfId="794" priority="778" operator="equal">
      <formula>"OPORTUNIDADE"</formula>
    </cfRule>
  </conditionalFormatting>
  <conditionalFormatting sqref="Z179">
    <cfRule type="cellIs" dxfId="793" priority="776" operator="equal">
      <formula>"NÃO"</formula>
    </cfRule>
    <cfRule type="cellIs" dxfId="792" priority="777" operator="equal">
      <formula>"SIM"</formula>
    </cfRule>
  </conditionalFormatting>
  <conditionalFormatting sqref="Z180">
    <cfRule type="cellIs" dxfId="791" priority="775" operator="equal">
      <formula>"OPORTUNIDADE"</formula>
    </cfRule>
  </conditionalFormatting>
  <conditionalFormatting sqref="Z180">
    <cfRule type="cellIs" dxfId="790" priority="773" operator="equal">
      <formula>"NÃO"</formula>
    </cfRule>
    <cfRule type="cellIs" dxfId="789" priority="774" operator="equal">
      <formula>"SIM"</formula>
    </cfRule>
  </conditionalFormatting>
  <conditionalFormatting sqref="Z180">
    <cfRule type="cellIs" dxfId="788" priority="772" operator="equal">
      <formula>"OPORTUNIDADE"</formula>
    </cfRule>
  </conditionalFormatting>
  <conditionalFormatting sqref="Z180">
    <cfRule type="cellIs" dxfId="787" priority="770" operator="equal">
      <formula>"NÃO"</formula>
    </cfRule>
    <cfRule type="cellIs" dxfId="786" priority="771" operator="equal">
      <formula>"SIM"</formula>
    </cfRule>
  </conditionalFormatting>
  <conditionalFormatting sqref="Z181">
    <cfRule type="cellIs" dxfId="785" priority="769" operator="equal">
      <formula>"OPORTUNIDADE"</formula>
    </cfRule>
  </conditionalFormatting>
  <conditionalFormatting sqref="Z181">
    <cfRule type="cellIs" dxfId="784" priority="767" operator="equal">
      <formula>"NÃO"</formula>
    </cfRule>
    <cfRule type="cellIs" dxfId="783" priority="768" operator="equal">
      <formula>"SIM"</formula>
    </cfRule>
  </conditionalFormatting>
  <conditionalFormatting sqref="Z181">
    <cfRule type="cellIs" dxfId="782" priority="766" operator="equal">
      <formula>"OPORTUNIDADE"</formula>
    </cfRule>
  </conditionalFormatting>
  <conditionalFormatting sqref="Z181">
    <cfRule type="cellIs" dxfId="781" priority="764" operator="equal">
      <formula>"NÃO"</formula>
    </cfRule>
    <cfRule type="cellIs" dxfId="780" priority="765" operator="equal">
      <formula>"SIM"</formula>
    </cfRule>
  </conditionalFormatting>
  <conditionalFormatting sqref="Y177">
    <cfRule type="cellIs" dxfId="779" priority="763" operator="equal">
      <formula>"OPORTUNIDADE"</formula>
    </cfRule>
  </conditionalFormatting>
  <conditionalFormatting sqref="Y177">
    <cfRule type="cellIs" dxfId="778" priority="761" operator="equal">
      <formula>"NÃO"</formula>
    </cfRule>
    <cfRule type="cellIs" dxfId="777" priority="762" operator="equal">
      <formula>"SIM"</formula>
    </cfRule>
  </conditionalFormatting>
  <conditionalFormatting sqref="Y177">
    <cfRule type="cellIs" dxfId="776" priority="760" operator="equal">
      <formula>"OPORTUNIDADE"</formula>
    </cfRule>
  </conditionalFormatting>
  <conditionalFormatting sqref="Y177">
    <cfRule type="cellIs" dxfId="775" priority="758" operator="equal">
      <formula>"NÃO"</formula>
    </cfRule>
    <cfRule type="cellIs" dxfId="774" priority="759" operator="equal">
      <formula>"SIM"</formula>
    </cfRule>
  </conditionalFormatting>
  <conditionalFormatting sqref="Y177">
    <cfRule type="cellIs" dxfId="773" priority="757" operator="equal">
      <formula>"OPORTUNIDADE"</formula>
    </cfRule>
  </conditionalFormatting>
  <conditionalFormatting sqref="Y177">
    <cfRule type="cellIs" dxfId="772" priority="755" operator="equal">
      <formula>"NÃO"</formula>
    </cfRule>
    <cfRule type="cellIs" dxfId="771" priority="756" operator="equal">
      <formula>"SIM"</formula>
    </cfRule>
  </conditionalFormatting>
  <conditionalFormatting sqref="Y177">
    <cfRule type="cellIs" dxfId="770" priority="754" operator="equal">
      <formula>"OPORTUNIDADE"</formula>
    </cfRule>
  </conditionalFormatting>
  <conditionalFormatting sqref="Y177">
    <cfRule type="cellIs" dxfId="769" priority="752" operator="equal">
      <formula>"NÃO"</formula>
    </cfRule>
    <cfRule type="cellIs" dxfId="768" priority="753" operator="equal">
      <formula>"SIM"</formula>
    </cfRule>
  </conditionalFormatting>
  <conditionalFormatting sqref="Y177">
    <cfRule type="cellIs" dxfId="767" priority="751" operator="equal">
      <formula>"OPORTUNIDADE"</formula>
    </cfRule>
  </conditionalFormatting>
  <conditionalFormatting sqref="Y177">
    <cfRule type="cellIs" dxfId="766" priority="749" operator="equal">
      <formula>"NÃO"</formula>
    </cfRule>
    <cfRule type="cellIs" dxfId="765" priority="750" operator="equal">
      <formula>"SIM"</formula>
    </cfRule>
  </conditionalFormatting>
  <conditionalFormatting sqref="Y177">
    <cfRule type="cellIs" dxfId="764" priority="721" operator="equal">
      <formula>"OPORTUNIDADE"</formula>
    </cfRule>
  </conditionalFormatting>
  <conditionalFormatting sqref="Y177">
    <cfRule type="cellIs" dxfId="763" priority="719" operator="equal">
      <formula>"NÃO"</formula>
    </cfRule>
    <cfRule type="cellIs" dxfId="762" priority="720" operator="equal">
      <formula>"SIM"</formula>
    </cfRule>
  </conditionalFormatting>
  <conditionalFormatting sqref="Z177">
    <cfRule type="cellIs" dxfId="761" priority="718" operator="equal">
      <formula>"OPORTUNIDADE"</formula>
    </cfRule>
  </conditionalFormatting>
  <conditionalFormatting sqref="Z177">
    <cfRule type="cellIs" dxfId="760" priority="716" operator="equal">
      <formula>"NÃO"</formula>
    </cfRule>
    <cfRule type="cellIs" dxfId="759" priority="717" operator="equal">
      <formula>"SIM"</formula>
    </cfRule>
  </conditionalFormatting>
  <conditionalFormatting sqref="Z177">
    <cfRule type="cellIs" dxfId="758" priority="715" operator="equal">
      <formula>"OPORTUNIDADE"</formula>
    </cfRule>
  </conditionalFormatting>
  <conditionalFormatting sqref="Z177">
    <cfRule type="cellIs" dxfId="757" priority="713" operator="equal">
      <formula>"NÃO"</formula>
    </cfRule>
    <cfRule type="cellIs" dxfId="756" priority="714" operator="equal">
      <formula>"SIM"</formula>
    </cfRule>
  </conditionalFormatting>
  <conditionalFormatting sqref="Y177">
    <cfRule type="cellIs" dxfId="755" priority="712" operator="equal">
      <formula>"OPORTUNIDADE"</formula>
    </cfRule>
  </conditionalFormatting>
  <conditionalFormatting sqref="Y177">
    <cfRule type="cellIs" dxfId="754" priority="710" operator="equal">
      <formula>"NÃO"</formula>
    </cfRule>
    <cfRule type="cellIs" dxfId="753" priority="711" operator="equal">
      <formula>"SIM"</formula>
    </cfRule>
  </conditionalFormatting>
  <conditionalFormatting sqref="Y177:Z177">
    <cfRule type="cellIs" dxfId="752" priority="709" operator="equal">
      <formula>"OPORTUNIDADE"</formula>
    </cfRule>
  </conditionalFormatting>
  <conditionalFormatting sqref="Y177:Z177">
    <cfRule type="cellIs" dxfId="751" priority="707" operator="equal">
      <formula>"NÃO"</formula>
    </cfRule>
    <cfRule type="cellIs" dxfId="750" priority="708" operator="equal">
      <formula>"SIM"</formula>
    </cfRule>
  </conditionalFormatting>
  <conditionalFormatting sqref="Y177:Z177">
    <cfRule type="cellIs" dxfId="749" priority="706" operator="equal">
      <formula>"OPORTUNIDADE"</formula>
    </cfRule>
  </conditionalFormatting>
  <conditionalFormatting sqref="Y177:Z177">
    <cfRule type="cellIs" dxfId="748" priority="704" operator="equal">
      <formula>"NÃO"</formula>
    </cfRule>
    <cfRule type="cellIs" dxfId="747" priority="705" operator="equal">
      <formula>"SIM"</formula>
    </cfRule>
  </conditionalFormatting>
  <conditionalFormatting sqref="Y177:Z177">
    <cfRule type="cellIs" dxfId="746" priority="703" operator="equal">
      <formula>"OPORTUNIDADE"</formula>
    </cfRule>
  </conditionalFormatting>
  <conditionalFormatting sqref="Y177:Z177">
    <cfRule type="cellIs" dxfId="745" priority="701" operator="equal">
      <formula>"NÃO"</formula>
    </cfRule>
    <cfRule type="cellIs" dxfId="744" priority="702" operator="equal">
      <formula>"SIM"</formula>
    </cfRule>
  </conditionalFormatting>
  <conditionalFormatting sqref="Y177:Z177">
    <cfRule type="cellIs" dxfId="743" priority="700" operator="equal">
      <formula>"OPORTUNIDADE"</formula>
    </cfRule>
  </conditionalFormatting>
  <conditionalFormatting sqref="Y177:Z177">
    <cfRule type="cellIs" dxfId="742" priority="698" operator="equal">
      <formula>"NÃO"</formula>
    </cfRule>
    <cfRule type="cellIs" dxfId="741" priority="699" operator="equal">
      <formula>"SIM"</formula>
    </cfRule>
  </conditionalFormatting>
  <conditionalFormatting sqref="Y177:Z177">
    <cfRule type="cellIs" dxfId="740" priority="697" operator="equal">
      <formula>"OPORTUNIDADE"</formula>
    </cfRule>
  </conditionalFormatting>
  <conditionalFormatting sqref="Y177:Z177">
    <cfRule type="cellIs" dxfId="739" priority="695" operator="equal">
      <formula>"NÃO"</formula>
    </cfRule>
    <cfRule type="cellIs" dxfId="738" priority="696" operator="equal">
      <formula>"SIM"</formula>
    </cfRule>
  </conditionalFormatting>
  <conditionalFormatting sqref="Y177:Z177">
    <cfRule type="cellIs" dxfId="737" priority="694" operator="equal">
      <formula>"OPORTUNIDADE"</formula>
    </cfRule>
  </conditionalFormatting>
  <conditionalFormatting sqref="Y177:Z177">
    <cfRule type="cellIs" dxfId="736" priority="692" operator="equal">
      <formula>"NÃO"</formula>
    </cfRule>
    <cfRule type="cellIs" dxfId="735" priority="693" operator="equal">
      <formula>"SIM"</formula>
    </cfRule>
  </conditionalFormatting>
  <conditionalFormatting sqref="Y177:Z177">
    <cfRule type="cellIs" dxfId="734" priority="691" operator="equal">
      <formula>"OPORTUNIDADE"</formula>
    </cfRule>
  </conditionalFormatting>
  <conditionalFormatting sqref="Y177:Z177">
    <cfRule type="cellIs" dxfId="733" priority="689" operator="equal">
      <formula>"NÃO"</formula>
    </cfRule>
    <cfRule type="cellIs" dxfId="732" priority="690" operator="equal">
      <formula>"SIM"</formula>
    </cfRule>
  </conditionalFormatting>
  <conditionalFormatting sqref="Y177:Z177">
    <cfRule type="cellIs" dxfId="731" priority="688" operator="equal">
      <formula>"OPORTUNIDADE"</formula>
    </cfRule>
  </conditionalFormatting>
  <conditionalFormatting sqref="Y177:Z177">
    <cfRule type="cellIs" dxfId="730" priority="686" operator="equal">
      <formula>"NÃO"</formula>
    </cfRule>
    <cfRule type="cellIs" dxfId="729" priority="687" operator="equal">
      <formula>"SIM"</formula>
    </cfRule>
  </conditionalFormatting>
  <conditionalFormatting sqref="Y177:Z177">
    <cfRule type="cellIs" dxfId="728" priority="685" operator="equal">
      <formula>"OPORTUNIDADE"</formula>
    </cfRule>
  </conditionalFormatting>
  <conditionalFormatting sqref="Y177:Z177">
    <cfRule type="cellIs" dxfId="727" priority="683" operator="equal">
      <formula>"NÃO"</formula>
    </cfRule>
    <cfRule type="cellIs" dxfId="726" priority="684" operator="equal">
      <formula>"SIM"</formula>
    </cfRule>
  </conditionalFormatting>
  <conditionalFormatting sqref="BP158">
    <cfRule type="iconSet" priority="682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681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725" priority="680" operator="equal">
      <formula>"OPORTUNIDADE"</formula>
    </cfRule>
  </conditionalFormatting>
  <conditionalFormatting sqref="Z176">
    <cfRule type="cellIs" dxfId="724" priority="678" operator="equal">
      <formula>"NÃO"</formula>
    </cfRule>
    <cfRule type="cellIs" dxfId="723" priority="679" operator="equal">
      <formula>"SIM"</formula>
    </cfRule>
  </conditionalFormatting>
  <conditionalFormatting sqref="Z176">
    <cfRule type="cellIs" dxfId="722" priority="677" operator="equal">
      <formula>"OPORTUNIDADE"</formula>
    </cfRule>
  </conditionalFormatting>
  <conditionalFormatting sqref="Z176">
    <cfRule type="cellIs" dxfId="721" priority="675" operator="equal">
      <formula>"NÃO"</formula>
    </cfRule>
    <cfRule type="cellIs" dxfId="720" priority="676" operator="equal">
      <formula>"SIM"</formula>
    </cfRule>
  </conditionalFormatting>
  <conditionalFormatting sqref="Z176">
    <cfRule type="cellIs" dxfId="719" priority="674" operator="equal">
      <formula>"OPORTUNIDADE"</formula>
    </cfRule>
  </conditionalFormatting>
  <conditionalFormatting sqref="Z176">
    <cfRule type="cellIs" dxfId="718" priority="672" operator="equal">
      <formula>"NÃO"</formula>
    </cfRule>
    <cfRule type="cellIs" dxfId="717" priority="673" operator="equal">
      <formula>"SIM"</formula>
    </cfRule>
  </conditionalFormatting>
  <conditionalFormatting sqref="Z175">
    <cfRule type="cellIs" dxfId="716" priority="668" operator="equal">
      <formula>"OPORTUNIDADE"</formula>
    </cfRule>
  </conditionalFormatting>
  <conditionalFormatting sqref="Z175">
    <cfRule type="cellIs" dxfId="715" priority="666" operator="equal">
      <formula>"NÃO"</formula>
    </cfRule>
    <cfRule type="cellIs" dxfId="714" priority="667" operator="equal">
      <formula>"SIM"</formula>
    </cfRule>
  </conditionalFormatting>
  <conditionalFormatting sqref="Z175">
    <cfRule type="cellIs" dxfId="713" priority="665" operator="equal">
      <formula>"OPORTUNIDADE"</formula>
    </cfRule>
  </conditionalFormatting>
  <conditionalFormatting sqref="Z175">
    <cfRule type="cellIs" dxfId="712" priority="663" operator="equal">
      <formula>"NÃO"</formula>
    </cfRule>
    <cfRule type="cellIs" dxfId="711" priority="664" operator="equal">
      <formula>"SIM"</formula>
    </cfRule>
  </conditionalFormatting>
  <conditionalFormatting sqref="Z175">
    <cfRule type="cellIs" dxfId="710" priority="662" operator="equal">
      <formula>"OPORTUNIDADE"</formula>
    </cfRule>
  </conditionalFormatting>
  <conditionalFormatting sqref="Z175">
    <cfRule type="cellIs" dxfId="709" priority="660" operator="equal">
      <formula>"NÃO"</formula>
    </cfRule>
    <cfRule type="cellIs" dxfId="708" priority="661" operator="equal">
      <formula>"SIM"</formula>
    </cfRule>
  </conditionalFormatting>
  <conditionalFormatting sqref="Z175">
    <cfRule type="cellIs" dxfId="707" priority="659" operator="equal">
      <formula>"OPORTUNIDADE"</formula>
    </cfRule>
  </conditionalFormatting>
  <conditionalFormatting sqref="Z175">
    <cfRule type="cellIs" dxfId="706" priority="657" operator="equal">
      <formula>"NÃO"</formula>
    </cfRule>
    <cfRule type="cellIs" dxfId="705" priority="658" operator="equal">
      <formula>"SIM"</formula>
    </cfRule>
  </conditionalFormatting>
  <conditionalFormatting sqref="Z175">
    <cfRule type="cellIs" dxfId="704" priority="656" operator="equal">
      <formula>"OPORTUNIDADE"</formula>
    </cfRule>
  </conditionalFormatting>
  <conditionalFormatting sqref="Z175">
    <cfRule type="cellIs" dxfId="703" priority="654" operator="equal">
      <formula>"NÃO"</formula>
    </cfRule>
    <cfRule type="cellIs" dxfId="702" priority="655" operator="equal">
      <formula>"SIM"</formula>
    </cfRule>
  </conditionalFormatting>
  <conditionalFormatting sqref="Z175">
    <cfRule type="cellIs" dxfId="701" priority="653" operator="equal">
      <formula>"OPORTUNIDADE"</formula>
    </cfRule>
  </conditionalFormatting>
  <conditionalFormatting sqref="Z175">
    <cfRule type="cellIs" dxfId="700" priority="651" operator="equal">
      <formula>"NÃO"</formula>
    </cfRule>
    <cfRule type="cellIs" dxfId="699" priority="652" operator="equal">
      <formula>"SIM"</formula>
    </cfRule>
  </conditionalFormatting>
  <conditionalFormatting sqref="Z175">
    <cfRule type="cellIs" dxfId="698" priority="650" operator="equal">
      <formula>"OPORTUNIDADE"</formula>
    </cfRule>
  </conditionalFormatting>
  <conditionalFormatting sqref="Z175">
    <cfRule type="cellIs" dxfId="697" priority="648" operator="equal">
      <formula>"NÃO"</formula>
    </cfRule>
    <cfRule type="cellIs" dxfId="696" priority="649" operator="equal">
      <formula>"SIM"</formula>
    </cfRule>
  </conditionalFormatting>
  <conditionalFormatting sqref="Z175">
    <cfRule type="cellIs" dxfId="695" priority="647" operator="equal">
      <formula>"OPORTUNIDADE"</formula>
    </cfRule>
  </conditionalFormatting>
  <conditionalFormatting sqref="Z175">
    <cfRule type="cellIs" dxfId="694" priority="645" operator="equal">
      <formula>"NÃO"</formula>
    </cfRule>
    <cfRule type="cellIs" dxfId="693" priority="646" operator="equal">
      <formula>"SIM"</formula>
    </cfRule>
  </conditionalFormatting>
  <conditionalFormatting sqref="Z175">
    <cfRule type="cellIs" dxfId="692" priority="644" operator="equal">
      <formula>"OPORTUNIDADE"</formula>
    </cfRule>
  </conditionalFormatting>
  <conditionalFormatting sqref="Z175">
    <cfRule type="cellIs" dxfId="691" priority="642" operator="equal">
      <formula>"NÃO"</formula>
    </cfRule>
    <cfRule type="cellIs" dxfId="690" priority="643" operator="equal">
      <formula>"SIM"</formula>
    </cfRule>
  </conditionalFormatting>
  <conditionalFormatting sqref="Z182">
    <cfRule type="cellIs" dxfId="689" priority="641" operator="equal">
      <formula>"OPORTUNIDADE"</formula>
    </cfRule>
  </conditionalFormatting>
  <conditionalFormatting sqref="Z182">
    <cfRule type="cellIs" dxfId="688" priority="639" operator="equal">
      <formula>"NÃO"</formula>
    </cfRule>
    <cfRule type="cellIs" dxfId="687" priority="640" operator="equal">
      <formula>"SIM"</formula>
    </cfRule>
  </conditionalFormatting>
  <conditionalFormatting sqref="Z182">
    <cfRule type="cellIs" dxfId="686" priority="638" operator="equal">
      <formula>"OPORTUNIDADE"</formula>
    </cfRule>
  </conditionalFormatting>
  <conditionalFormatting sqref="Z182">
    <cfRule type="cellIs" dxfId="685" priority="636" operator="equal">
      <formula>"NÃO"</formula>
    </cfRule>
    <cfRule type="cellIs" dxfId="684" priority="637" operator="equal">
      <formula>"SIM"</formula>
    </cfRule>
  </conditionalFormatting>
  <conditionalFormatting sqref="BP161"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683" priority="634" operator="equal">
      <formula>"OPORTUNIDADE"</formula>
    </cfRule>
  </conditionalFormatting>
  <conditionalFormatting sqref="Y174">
    <cfRule type="cellIs" dxfId="682" priority="632" operator="equal">
      <formula>"NÃO"</formula>
    </cfRule>
    <cfRule type="cellIs" dxfId="681" priority="633" operator="equal">
      <formula>"SIM"</formula>
    </cfRule>
  </conditionalFormatting>
  <conditionalFormatting sqref="Y174">
    <cfRule type="cellIs" dxfId="680" priority="631" operator="equal">
      <formula>"OPORTUNIDADE"</formula>
    </cfRule>
  </conditionalFormatting>
  <conditionalFormatting sqref="Y174">
    <cfRule type="cellIs" dxfId="679" priority="629" operator="equal">
      <formula>"NÃO"</formula>
    </cfRule>
    <cfRule type="cellIs" dxfId="678" priority="630" operator="equal">
      <formula>"SIM"</formula>
    </cfRule>
  </conditionalFormatting>
  <conditionalFormatting sqref="Y174">
    <cfRule type="cellIs" dxfId="677" priority="628" operator="equal">
      <formula>"OPORTUNIDADE"</formula>
    </cfRule>
  </conditionalFormatting>
  <conditionalFormatting sqref="Y174">
    <cfRule type="cellIs" dxfId="676" priority="626" operator="equal">
      <formula>"NÃO"</formula>
    </cfRule>
    <cfRule type="cellIs" dxfId="675" priority="627" operator="equal">
      <formula>"SIM"</formula>
    </cfRule>
  </conditionalFormatting>
  <conditionalFormatting sqref="Y174">
    <cfRule type="cellIs" dxfId="674" priority="625" operator="equal">
      <formula>"OPORTUNIDADE"</formula>
    </cfRule>
  </conditionalFormatting>
  <conditionalFormatting sqref="Y174">
    <cfRule type="cellIs" dxfId="673" priority="623" operator="equal">
      <formula>"NÃO"</formula>
    </cfRule>
    <cfRule type="cellIs" dxfId="672" priority="624" operator="equal">
      <formula>"SIM"</formula>
    </cfRule>
  </conditionalFormatting>
  <conditionalFormatting sqref="Z174">
    <cfRule type="cellIs" dxfId="671" priority="622" operator="equal">
      <formula>"OPORTUNIDADE"</formula>
    </cfRule>
  </conditionalFormatting>
  <conditionalFormatting sqref="Z174">
    <cfRule type="cellIs" dxfId="670" priority="620" operator="equal">
      <formula>"NÃO"</formula>
    </cfRule>
    <cfRule type="cellIs" dxfId="669" priority="621" operator="equal">
      <formula>"SIM"</formula>
    </cfRule>
  </conditionalFormatting>
  <conditionalFormatting sqref="Z174">
    <cfRule type="cellIs" dxfId="668" priority="619" operator="equal">
      <formula>"OPORTUNIDADE"</formula>
    </cfRule>
  </conditionalFormatting>
  <conditionalFormatting sqref="Z174">
    <cfRule type="cellIs" dxfId="667" priority="617" operator="equal">
      <formula>"NÃO"</formula>
    </cfRule>
    <cfRule type="cellIs" dxfId="666" priority="618" operator="equal">
      <formula>"SIM"</formula>
    </cfRule>
  </conditionalFormatting>
  <conditionalFormatting sqref="Y174">
    <cfRule type="cellIs" dxfId="665" priority="616" operator="equal">
      <formula>"OPORTUNIDADE"</formula>
    </cfRule>
  </conditionalFormatting>
  <conditionalFormatting sqref="Y174">
    <cfRule type="cellIs" dxfId="664" priority="614" operator="equal">
      <formula>"NÃO"</formula>
    </cfRule>
    <cfRule type="cellIs" dxfId="663" priority="615" operator="equal">
      <formula>"SIM"</formula>
    </cfRule>
  </conditionalFormatting>
  <conditionalFormatting sqref="Y174:Z174">
    <cfRule type="cellIs" dxfId="662" priority="613" operator="equal">
      <formula>"OPORTUNIDADE"</formula>
    </cfRule>
  </conditionalFormatting>
  <conditionalFormatting sqref="Y174:Z174">
    <cfRule type="cellIs" dxfId="661" priority="611" operator="equal">
      <formula>"NÃO"</formula>
    </cfRule>
    <cfRule type="cellIs" dxfId="660" priority="612" operator="equal">
      <formula>"SIM"</formula>
    </cfRule>
  </conditionalFormatting>
  <conditionalFormatting sqref="Y174:Z174">
    <cfRule type="cellIs" dxfId="659" priority="610" operator="equal">
      <formula>"OPORTUNIDADE"</formula>
    </cfRule>
  </conditionalFormatting>
  <conditionalFormatting sqref="Y174:Z174">
    <cfRule type="cellIs" dxfId="658" priority="608" operator="equal">
      <formula>"NÃO"</formula>
    </cfRule>
    <cfRule type="cellIs" dxfId="657" priority="609" operator="equal">
      <formula>"SIM"</formula>
    </cfRule>
  </conditionalFormatting>
  <conditionalFormatting sqref="Y174:Z174">
    <cfRule type="cellIs" dxfId="656" priority="607" operator="equal">
      <formula>"OPORTUNIDADE"</formula>
    </cfRule>
  </conditionalFormatting>
  <conditionalFormatting sqref="Y174:Z174">
    <cfRule type="cellIs" dxfId="655" priority="605" operator="equal">
      <formula>"NÃO"</formula>
    </cfRule>
    <cfRule type="cellIs" dxfId="654" priority="606" operator="equal">
      <formula>"SIM"</formula>
    </cfRule>
  </conditionalFormatting>
  <conditionalFormatting sqref="Z173">
    <cfRule type="cellIs" dxfId="653" priority="604" operator="equal">
      <formula>"OPORTUNIDADE"</formula>
    </cfRule>
  </conditionalFormatting>
  <conditionalFormatting sqref="Z173">
    <cfRule type="cellIs" dxfId="652" priority="602" operator="equal">
      <formula>"NÃO"</formula>
    </cfRule>
    <cfRule type="cellIs" dxfId="651" priority="603" operator="equal">
      <formula>"SIM"</formula>
    </cfRule>
  </conditionalFormatting>
  <conditionalFormatting sqref="Y175:Y176 Y172:Y173">
    <cfRule type="cellIs" dxfId="650" priority="601" operator="equal">
      <formula>"OPORTUNIDADE"</formula>
    </cfRule>
  </conditionalFormatting>
  <conditionalFormatting sqref="Y175:Y176 Y172:Y173">
    <cfRule type="cellIs" dxfId="649" priority="599" operator="equal">
      <formula>"NÃO"</formula>
    </cfRule>
    <cfRule type="cellIs" dxfId="648" priority="600" operator="equal">
      <formula>"SIM"</formula>
    </cfRule>
  </conditionalFormatting>
  <conditionalFormatting sqref="BJ176:BK176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588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587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647" priority="584" operator="equal">
      <formula>"OPORTUNIDADE"</formula>
    </cfRule>
  </conditionalFormatting>
  <conditionalFormatting sqref="Z191">
    <cfRule type="cellIs" dxfId="646" priority="582" operator="equal">
      <formula>"NÃO"</formula>
    </cfRule>
    <cfRule type="cellIs" dxfId="645" priority="583" operator="equal">
      <formula>"SIM"</formula>
    </cfRule>
  </conditionalFormatting>
  <conditionalFormatting sqref="Z191">
    <cfRule type="cellIs" dxfId="644" priority="581" operator="equal">
      <formula>"OPORTUNIDADE"</formula>
    </cfRule>
  </conditionalFormatting>
  <conditionalFormatting sqref="Z191">
    <cfRule type="cellIs" dxfId="643" priority="579" operator="equal">
      <formula>"NÃO"</formula>
    </cfRule>
    <cfRule type="cellIs" dxfId="642" priority="580" operator="equal">
      <formula>"SIM"</formula>
    </cfRule>
  </conditionalFormatting>
  <conditionalFormatting sqref="Z191">
    <cfRule type="cellIs" dxfId="641" priority="578" operator="equal">
      <formula>"OPORTUNIDADE"</formula>
    </cfRule>
  </conditionalFormatting>
  <conditionalFormatting sqref="Z191">
    <cfRule type="cellIs" dxfId="640" priority="576" operator="equal">
      <formula>"NÃO"</formula>
    </cfRule>
    <cfRule type="cellIs" dxfId="639" priority="577" operator="equal">
      <formula>"SIM"</formula>
    </cfRule>
  </conditionalFormatting>
  <conditionalFormatting sqref="Z190">
    <cfRule type="cellIs" dxfId="638" priority="575" operator="equal">
      <formula>"OPORTUNIDADE"</formula>
    </cfRule>
  </conditionalFormatting>
  <conditionalFormatting sqref="Z190">
    <cfRule type="cellIs" dxfId="637" priority="573" operator="equal">
      <formula>"NÃO"</formula>
    </cfRule>
    <cfRule type="cellIs" dxfId="636" priority="574" operator="equal">
      <formula>"SIM"</formula>
    </cfRule>
  </conditionalFormatting>
  <conditionalFormatting sqref="Z190">
    <cfRule type="cellIs" dxfId="635" priority="572" operator="equal">
      <formula>"OPORTUNIDADE"</formula>
    </cfRule>
  </conditionalFormatting>
  <conditionalFormatting sqref="Z190">
    <cfRule type="cellIs" dxfId="634" priority="570" operator="equal">
      <formula>"NÃO"</formula>
    </cfRule>
    <cfRule type="cellIs" dxfId="633" priority="571" operator="equal">
      <formula>"SIM"</formula>
    </cfRule>
  </conditionalFormatting>
  <conditionalFormatting sqref="Z190">
    <cfRule type="cellIs" dxfId="632" priority="569" operator="equal">
      <formula>"OPORTUNIDADE"</formula>
    </cfRule>
  </conditionalFormatting>
  <conditionalFormatting sqref="Z190">
    <cfRule type="cellIs" dxfId="631" priority="567" operator="equal">
      <formula>"NÃO"</formula>
    </cfRule>
    <cfRule type="cellIs" dxfId="630" priority="568" operator="equal">
      <formula>"SIM"</formula>
    </cfRule>
  </conditionalFormatting>
  <conditionalFormatting sqref="Z190">
    <cfRule type="cellIs" dxfId="629" priority="566" operator="equal">
      <formula>"OPORTUNIDADE"</formula>
    </cfRule>
  </conditionalFormatting>
  <conditionalFormatting sqref="Z190">
    <cfRule type="cellIs" dxfId="628" priority="564" operator="equal">
      <formula>"NÃO"</formula>
    </cfRule>
    <cfRule type="cellIs" dxfId="627" priority="565" operator="equal">
      <formula>"SIM"</formula>
    </cfRule>
  </conditionalFormatting>
  <conditionalFormatting sqref="Z190">
    <cfRule type="cellIs" dxfId="626" priority="563" operator="equal">
      <formula>"OPORTUNIDADE"</formula>
    </cfRule>
  </conditionalFormatting>
  <conditionalFormatting sqref="Z190">
    <cfRule type="cellIs" dxfId="625" priority="561" operator="equal">
      <formula>"NÃO"</formula>
    </cfRule>
    <cfRule type="cellIs" dxfId="624" priority="562" operator="equal">
      <formula>"SIM"</formula>
    </cfRule>
  </conditionalFormatting>
  <conditionalFormatting sqref="Z190">
    <cfRule type="cellIs" dxfId="623" priority="560" operator="equal">
      <formula>"OPORTUNIDADE"</formula>
    </cfRule>
  </conditionalFormatting>
  <conditionalFormatting sqref="Z190">
    <cfRule type="cellIs" dxfId="622" priority="558" operator="equal">
      <formula>"NÃO"</formula>
    </cfRule>
    <cfRule type="cellIs" dxfId="621" priority="559" operator="equal">
      <formula>"SIM"</formula>
    </cfRule>
  </conditionalFormatting>
  <conditionalFormatting sqref="Z190">
    <cfRule type="cellIs" dxfId="620" priority="557" operator="equal">
      <formula>"OPORTUNIDADE"</formula>
    </cfRule>
  </conditionalFormatting>
  <conditionalFormatting sqref="Z190">
    <cfRule type="cellIs" dxfId="619" priority="555" operator="equal">
      <formula>"NÃO"</formula>
    </cfRule>
    <cfRule type="cellIs" dxfId="618" priority="556" operator="equal">
      <formula>"SIM"</formula>
    </cfRule>
  </conditionalFormatting>
  <conditionalFormatting sqref="Z190">
    <cfRule type="cellIs" dxfId="617" priority="554" operator="equal">
      <formula>"OPORTUNIDADE"</formula>
    </cfRule>
  </conditionalFormatting>
  <conditionalFormatting sqref="Z190">
    <cfRule type="cellIs" dxfId="616" priority="552" operator="equal">
      <formula>"NÃO"</formula>
    </cfRule>
    <cfRule type="cellIs" dxfId="615" priority="553" operator="equal">
      <formula>"SIM"</formula>
    </cfRule>
  </conditionalFormatting>
  <conditionalFormatting sqref="Z190">
    <cfRule type="cellIs" dxfId="614" priority="551" operator="equal">
      <formula>"OPORTUNIDADE"</formula>
    </cfRule>
  </conditionalFormatting>
  <conditionalFormatting sqref="Z190">
    <cfRule type="cellIs" dxfId="613" priority="549" operator="equal">
      <formula>"NÃO"</formula>
    </cfRule>
    <cfRule type="cellIs" dxfId="612" priority="550" operator="equal">
      <formula>"SIM"</formula>
    </cfRule>
  </conditionalFormatting>
  <conditionalFormatting sqref="Y190">
    <cfRule type="cellIs" dxfId="611" priority="545" operator="equal">
      <formula>"OPORTUNIDADE"</formula>
    </cfRule>
  </conditionalFormatting>
  <conditionalFormatting sqref="Y190">
    <cfRule type="cellIs" dxfId="610" priority="543" operator="equal">
      <formula>"NÃO"</formula>
    </cfRule>
    <cfRule type="cellIs" dxfId="609" priority="544" operator="equal">
      <formula>"SIM"</formula>
    </cfRule>
  </conditionalFormatting>
  <conditionalFormatting sqref="Y191 Y194">
    <cfRule type="cellIs" dxfId="608" priority="542" operator="equal">
      <formula>"OPORTUNIDADE"</formula>
    </cfRule>
  </conditionalFormatting>
  <conditionalFormatting sqref="Y191 Y194">
    <cfRule type="cellIs" dxfId="607" priority="540" operator="equal">
      <formula>"NÃO"</formula>
    </cfRule>
    <cfRule type="cellIs" dxfId="606" priority="541" operator="equal">
      <formula>"SIM"</formula>
    </cfRule>
  </conditionalFormatting>
  <conditionalFormatting sqref="Z194">
    <cfRule type="cellIs" dxfId="605" priority="539" operator="equal">
      <formula>"OPORTUNIDADE"</formula>
    </cfRule>
  </conditionalFormatting>
  <conditionalFormatting sqref="Z194">
    <cfRule type="cellIs" dxfId="604" priority="537" operator="equal">
      <formula>"NÃO"</formula>
    </cfRule>
    <cfRule type="cellIs" dxfId="603" priority="538" operator="equal">
      <formula>"SIM"</formula>
    </cfRule>
  </conditionalFormatting>
  <conditionalFormatting sqref="Z194">
    <cfRule type="cellIs" dxfId="602" priority="536" operator="equal">
      <formula>"OPORTUNIDADE"</formula>
    </cfRule>
  </conditionalFormatting>
  <conditionalFormatting sqref="Z194">
    <cfRule type="cellIs" dxfId="601" priority="534" operator="equal">
      <formula>"NÃO"</formula>
    </cfRule>
    <cfRule type="cellIs" dxfId="600" priority="535" operator="equal">
      <formula>"SIM"</formula>
    </cfRule>
  </conditionalFormatting>
  <conditionalFormatting sqref="Z194">
    <cfRule type="cellIs" dxfId="599" priority="533" operator="equal">
      <formula>"OPORTUNIDADE"</formula>
    </cfRule>
  </conditionalFormatting>
  <conditionalFormatting sqref="Z194">
    <cfRule type="cellIs" dxfId="598" priority="531" operator="equal">
      <formula>"NÃO"</formula>
    </cfRule>
    <cfRule type="cellIs" dxfId="597" priority="532" operator="equal">
      <formula>"SIM"</formula>
    </cfRule>
  </conditionalFormatting>
  <conditionalFormatting sqref="Z194">
    <cfRule type="cellIs" dxfId="596" priority="530" operator="equal">
      <formula>"OPORTUNIDADE"</formula>
    </cfRule>
  </conditionalFormatting>
  <conditionalFormatting sqref="Z194">
    <cfRule type="cellIs" dxfId="595" priority="528" operator="equal">
      <formula>"NÃO"</formula>
    </cfRule>
    <cfRule type="cellIs" dxfId="594" priority="529" operator="equal">
      <formula>"SIM"</formula>
    </cfRule>
  </conditionalFormatting>
  <conditionalFormatting sqref="Z194">
    <cfRule type="cellIs" dxfId="593" priority="527" operator="equal">
      <formula>"OPORTUNIDADE"</formula>
    </cfRule>
  </conditionalFormatting>
  <conditionalFormatting sqref="Z194">
    <cfRule type="cellIs" dxfId="592" priority="525" operator="equal">
      <formula>"NÃO"</formula>
    </cfRule>
    <cfRule type="cellIs" dxfId="591" priority="526" operator="equal">
      <formula>"SIM"</formula>
    </cfRule>
  </conditionalFormatting>
  <conditionalFormatting sqref="Z194">
    <cfRule type="cellIs" dxfId="590" priority="524" operator="equal">
      <formula>"OPORTUNIDADE"</formula>
    </cfRule>
  </conditionalFormatting>
  <conditionalFormatting sqref="Z194">
    <cfRule type="cellIs" dxfId="589" priority="522" operator="equal">
      <formula>"NÃO"</formula>
    </cfRule>
    <cfRule type="cellIs" dxfId="588" priority="523" operator="equal">
      <formula>"SIM"</formula>
    </cfRule>
  </conditionalFormatting>
  <conditionalFormatting sqref="Z194">
    <cfRule type="cellIs" dxfId="587" priority="521" operator="equal">
      <formula>"OPORTUNIDADE"</formula>
    </cfRule>
  </conditionalFormatting>
  <conditionalFormatting sqref="Z194">
    <cfRule type="cellIs" dxfId="586" priority="519" operator="equal">
      <formula>"NÃO"</formula>
    </cfRule>
    <cfRule type="cellIs" dxfId="585" priority="520" operator="equal">
      <formula>"SIM"</formula>
    </cfRule>
  </conditionalFormatting>
  <conditionalFormatting sqref="Z194">
    <cfRule type="cellIs" dxfId="584" priority="518" operator="equal">
      <formula>"OPORTUNIDADE"</formula>
    </cfRule>
  </conditionalFormatting>
  <conditionalFormatting sqref="Z194">
    <cfRule type="cellIs" dxfId="583" priority="516" operator="equal">
      <formula>"NÃO"</formula>
    </cfRule>
    <cfRule type="cellIs" dxfId="582" priority="517" operator="equal">
      <formula>"SIM"</formula>
    </cfRule>
  </conditionalFormatting>
  <conditionalFormatting sqref="Z194">
    <cfRule type="cellIs" dxfId="581" priority="515" operator="equal">
      <formula>"OPORTUNIDADE"</formula>
    </cfRule>
  </conditionalFormatting>
  <conditionalFormatting sqref="Z194">
    <cfRule type="cellIs" dxfId="580" priority="513" operator="equal">
      <formula>"NÃO"</formula>
    </cfRule>
    <cfRule type="cellIs" dxfId="579" priority="514" operator="equal">
      <formula>"SIM"</formula>
    </cfRule>
  </conditionalFormatting>
  <conditionalFormatting sqref="Y195:Y196">
    <cfRule type="cellIs" dxfId="578" priority="503" operator="equal">
      <formula>"OPORTUNIDADE"</formula>
    </cfRule>
  </conditionalFormatting>
  <conditionalFormatting sqref="Y195:Y196">
    <cfRule type="cellIs" dxfId="577" priority="501" operator="equal">
      <formula>"NÃO"</formula>
    </cfRule>
    <cfRule type="cellIs" dxfId="576" priority="502" operator="equal">
      <formula>"SIM"</formula>
    </cfRule>
  </conditionalFormatting>
  <conditionalFormatting sqref="Z195">
    <cfRule type="cellIs" dxfId="575" priority="500" operator="equal">
      <formula>"OPORTUNIDADE"</formula>
    </cfRule>
  </conditionalFormatting>
  <conditionalFormatting sqref="Z195">
    <cfRule type="cellIs" dxfId="574" priority="498" operator="equal">
      <formula>"NÃO"</formula>
    </cfRule>
    <cfRule type="cellIs" dxfId="573" priority="499" operator="equal">
      <formula>"SIM"</formula>
    </cfRule>
  </conditionalFormatting>
  <conditionalFormatting sqref="Z195">
    <cfRule type="cellIs" dxfId="572" priority="497" operator="equal">
      <formula>"OPORTUNIDADE"</formula>
    </cfRule>
  </conditionalFormatting>
  <conditionalFormatting sqref="Z195">
    <cfRule type="cellIs" dxfId="571" priority="495" operator="equal">
      <formula>"NÃO"</formula>
    </cfRule>
    <cfRule type="cellIs" dxfId="570" priority="496" operator="equal">
      <formula>"SIM"</formula>
    </cfRule>
  </conditionalFormatting>
  <conditionalFormatting sqref="Z195">
    <cfRule type="cellIs" dxfId="569" priority="494" operator="equal">
      <formula>"OPORTUNIDADE"</formula>
    </cfRule>
  </conditionalFormatting>
  <conditionalFormatting sqref="Z195">
    <cfRule type="cellIs" dxfId="568" priority="492" operator="equal">
      <formula>"NÃO"</formula>
    </cfRule>
    <cfRule type="cellIs" dxfId="567" priority="493" operator="equal">
      <formula>"SIM"</formula>
    </cfRule>
  </conditionalFormatting>
  <conditionalFormatting sqref="Y192:Y193">
    <cfRule type="cellIs" dxfId="566" priority="491" operator="equal">
      <formula>"OPORTUNIDADE"</formula>
    </cfRule>
  </conditionalFormatting>
  <conditionalFormatting sqref="Y192:Y193">
    <cfRule type="cellIs" dxfId="565" priority="489" operator="equal">
      <formula>"NÃO"</formula>
    </cfRule>
    <cfRule type="cellIs" dxfId="564" priority="490" operator="equal">
      <formula>"SIM"</formula>
    </cfRule>
  </conditionalFormatting>
  <conditionalFormatting sqref="Z192">
    <cfRule type="cellIs" dxfId="563" priority="488" operator="equal">
      <formula>"OPORTUNIDADE"</formula>
    </cfRule>
  </conditionalFormatting>
  <conditionalFormatting sqref="Z192">
    <cfRule type="cellIs" dxfId="562" priority="486" operator="equal">
      <formula>"NÃO"</formula>
    </cfRule>
    <cfRule type="cellIs" dxfId="561" priority="487" operator="equal">
      <formula>"SIM"</formula>
    </cfRule>
  </conditionalFormatting>
  <conditionalFormatting sqref="Z192">
    <cfRule type="cellIs" dxfId="560" priority="485" operator="equal">
      <formula>"OPORTUNIDADE"</formula>
    </cfRule>
  </conditionalFormatting>
  <conditionalFormatting sqref="Z192">
    <cfRule type="cellIs" dxfId="559" priority="483" operator="equal">
      <formula>"NÃO"</formula>
    </cfRule>
    <cfRule type="cellIs" dxfId="558" priority="484" operator="equal">
      <formula>"SIM"</formula>
    </cfRule>
  </conditionalFormatting>
  <conditionalFormatting sqref="Z192">
    <cfRule type="cellIs" dxfId="557" priority="482" operator="equal">
      <formula>"OPORTUNIDADE"</formula>
    </cfRule>
  </conditionalFormatting>
  <conditionalFormatting sqref="Z192">
    <cfRule type="cellIs" dxfId="556" priority="480" operator="equal">
      <formula>"NÃO"</formula>
    </cfRule>
    <cfRule type="cellIs" dxfId="555" priority="481" operator="equal">
      <formula>"SIM"</formula>
    </cfRule>
  </conditionalFormatting>
  <conditionalFormatting sqref="BP172">
    <cfRule type="iconSet" priority="479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554" priority="478" operator="equal">
      <formula>"OPORTUNIDADE"</formula>
    </cfRule>
  </conditionalFormatting>
  <conditionalFormatting sqref="Y189">
    <cfRule type="cellIs" dxfId="553" priority="476" operator="equal">
      <formula>"NÃO"</formula>
    </cfRule>
    <cfRule type="cellIs" dxfId="552" priority="477" operator="equal">
      <formula>"SIM"</formula>
    </cfRule>
  </conditionalFormatting>
  <conditionalFormatting sqref="Y189">
    <cfRule type="cellIs" dxfId="551" priority="475" operator="equal">
      <formula>"OPORTUNIDADE"</formula>
    </cfRule>
  </conditionalFormatting>
  <conditionalFormatting sqref="Y189">
    <cfRule type="cellIs" dxfId="550" priority="473" operator="equal">
      <formula>"NÃO"</formula>
    </cfRule>
    <cfRule type="cellIs" dxfId="549" priority="474" operator="equal">
      <formula>"SIM"</formula>
    </cfRule>
  </conditionalFormatting>
  <conditionalFormatting sqref="Y189">
    <cfRule type="cellIs" dxfId="548" priority="472" operator="equal">
      <formula>"OPORTUNIDADE"</formula>
    </cfRule>
  </conditionalFormatting>
  <conditionalFormatting sqref="Y189">
    <cfRule type="cellIs" dxfId="547" priority="470" operator="equal">
      <formula>"NÃO"</formula>
    </cfRule>
    <cfRule type="cellIs" dxfId="546" priority="471" operator="equal">
      <formula>"SIM"</formula>
    </cfRule>
  </conditionalFormatting>
  <conditionalFormatting sqref="Y189">
    <cfRule type="cellIs" dxfId="545" priority="469" operator="equal">
      <formula>"OPORTUNIDADE"</formula>
    </cfRule>
  </conditionalFormatting>
  <conditionalFormatting sqref="Y189">
    <cfRule type="cellIs" dxfId="544" priority="467" operator="equal">
      <formula>"NÃO"</formula>
    </cfRule>
    <cfRule type="cellIs" dxfId="543" priority="468" operator="equal">
      <formula>"SIM"</formula>
    </cfRule>
  </conditionalFormatting>
  <conditionalFormatting sqref="Z189">
    <cfRule type="cellIs" dxfId="542" priority="466" operator="equal">
      <formula>"OPORTUNIDADE"</formula>
    </cfRule>
  </conditionalFormatting>
  <conditionalFormatting sqref="Z189">
    <cfRule type="cellIs" dxfId="541" priority="464" operator="equal">
      <formula>"NÃO"</formula>
    </cfRule>
    <cfRule type="cellIs" dxfId="540" priority="465" operator="equal">
      <formula>"SIM"</formula>
    </cfRule>
  </conditionalFormatting>
  <conditionalFormatting sqref="Z189">
    <cfRule type="cellIs" dxfId="539" priority="463" operator="equal">
      <formula>"OPORTUNIDADE"</formula>
    </cfRule>
  </conditionalFormatting>
  <conditionalFormatting sqref="Z189">
    <cfRule type="cellIs" dxfId="538" priority="461" operator="equal">
      <formula>"NÃO"</formula>
    </cfRule>
    <cfRule type="cellIs" dxfId="537" priority="462" operator="equal">
      <formula>"SIM"</formula>
    </cfRule>
  </conditionalFormatting>
  <conditionalFormatting sqref="Y189">
    <cfRule type="cellIs" dxfId="536" priority="460" operator="equal">
      <formula>"OPORTUNIDADE"</formula>
    </cfRule>
  </conditionalFormatting>
  <conditionalFormatting sqref="Y189">
    <cfRule type="cellIs" dxfId="535" priority="458" operator="equal">
      <formula>"NÃO"</formula>
    </cfRule>
    <cfRule type="cellIs" dxfId="534" priority="459" operator="equal">
      <formula>"SIM"</formula>
    </cfRule>
  </conditionalFormatting>
  <conditionalFormatting sqref="Y189:Z189">
    <cfRule type="cellIs" dxfId="533" priority="457" operator="equal">
      <formula>"OPORTUNIDADE"</formula>
    </cfRule>
  </conditionalFormatting>
  <conditionalFormatting sqref="Y189:Z189">
    <cfRule type="cellIs" dxfId="532" priority="455" operator="equal">
      <formula>"NÃO"</formula>
    </cfRule>
    <cfRule type="cellIs" dxfId="531" priority="456" operator="equal">
      <formula>"SIM"</formula>
    </cfRule>
  </conditionalFormatting>
  <conditionalFormatting sqref="Y189:Z189">
    <cfRule type="cellIs" dxfId="530" priority="454" operator="equal">
      <formula>"OPORTUNIDADE"</formula>
    </cfRule>
  </conditionalFormatting>
  <conditionalFormatting sqref="Y189:Z189">
    <cfRule type="cellIs" dxfId="529" priority="452" operator="equal">
      <formula>"NÃO"</formula>
    </cfRule>
    <cfRule type="cellIs" dxfId="528" priority="453" operator="equal">
      <formula>"SIM"</formula>
    </cfRule>
  </conditionalFormatting>
  <conditionalFormatting sqref="Y189:Z189">
    <cfRule type="cellIs" dxfId="527" priority="451" operator="equal">
      <formula>"OPORTUNIDADE"</formula>
    </cfRule>
  </conditionalFormatting>
  <conditionalFormatting sqref="Y189:Z189">
    <cfRule type="cellIs" dxfId="526" priority="449" operator="equal">
      <formula>"NÃO"</formula>
    </cfRule>
    <cfRule type="cellIs" dxfId="525" priority="450" operator="equal">
      <formula>"SIM"</formula>
    </cfRule>
  </conditionalFormatting>
  <conditionalFormatting sqref="Z196">
    <cfRule type="cellIs" dxfId="524" priority="448" operator="equal">
      <formula>"OPORTUNIDADE"</formula>
    </cfRule>
  </conditionalFormatting>
  <conditionalFormatting sqref="Z196">
    <cfRule type="cellIs" dxfId="523" priority="446" operator="equal">
      <formula>"NÃO"</formula>
    </cfRule>
    <cfRule type="cellIs" dxfId="522" priority="447" operator="equal">
      <formula>"SIM"</formula>
    </cfRule>
  </conditionalFormatting>
  <conditionalFormatting sqref="Z196">
    <cfRule type="cellIs" dxfId="521" priority="445" operator="equal">
      <formula>"OPORTUNIDADE"</formula>
    </cfRule>
  </conditionalFormatting>
  <conditionalFormatting sqref="Z196">
    <cfRule type="cellIs" dxfId="520" priority="443" operator="equal">
      <formula>"NÃO"</formula>
    </cfRule>
    <cfRule type="cellIs" dxfId="519" priority="444" operator="equal">
      <formula>"SIM"</formula>
    </cfRule>
  </conditionalFormatting>
  <conditionalFormatting sqref="Z196">
    <cfRule type="cellIs" dxfId="518" priority="442" operator="equal">
      <formula>"OPORTUNIDADE"</formula>
    </cfRule>
  </conditionalFormatting>
  <conditionalFormatting sqref="Z196">
    <cfRule type="cellIs" dxfId="517" priority="440" operator="equal">
      <formula>"NÃO"</formula>
    </cfRule>
    <cfRule type="cellIs" dxfId="516" priority="441" operator="equal">
      <formula>"SIM"</formula>
    </cfRule>
  </conditionalFormatting>
  <conditionalFormatting sqref="Y196">
    <cfRule type="cellIs" dxfId="515" priority="439" operator="equal">
      <formula>"OPORTUNIDADE"</formula>
    </cfRule>
  </conditionalFormatting>
  <conditionalFormatting sqref="Y196">
    <cfRule type="cellIs" dxfId="514" priority="437" operator="equal">
      <formula>"NÃO"</formula>
    </cfRule>
    <cfRule type="cellIs" dxfId="513" priority="438" operator="equal">
      <formula>"SIM"</formula>
    </cfRule>
  </conditionalFormatting>
  <conditionalFormatting sqref="Y196">
    <cfRule type="cellIs" dxfId="512" priority="436" operator="equal">
      <formula>"OPORTUNIDADE"</formula>
    </cfRule>
  </conditionalFormatting>
  <conditionalFormatting sqref="Y196">
    <cfRule type="cellIs" dxfId="511" priority="434" operator="equal">
      <formula>"NÃO"</formula>
    </cfRule>
    <cfRule type="cellIs" dxfId="510" priority="435" operator="equal">
      <formula>"SIM"</formula>
    </cfRule>
  </conditionalFormatting>
  <conditionalFormatting sqref="Y196">
    <cfRule type="cellIs" dxfId="509" priority="433" operator="equal">
      <formula>"OPORTUNIDADE"</formula>
    </cfRule>
  </conditionalFormatting>
  <conditionalFormatting sqref="Y196">
    <cfRule type="cellIs" dxfId="508" priority="431" operator="equal">
      <formula>"NÃO"</formula>
    </cfRule>
    <cfRule type="cellIs" dxfId="507" priority="432" operator="equal">
      <formula>"SIM"</formula>
    </cfRule>
  </conditionalFormatting>
  <conditionalFormatting sqref="Y196">
    <cfRule type="cellIs" dxfId="506" priority="430" operator="equal">
      <formula>"OPORTUNIDADE"</formula>
    </cfRule>
  </conditionalFormatting>
  <conditionalFormatting sqref="Y196">
    <cfRule type="cellIs" dxfId="505" priority="428" operator="equal">
      <formula>"NÃO"</formula>
    </cfRule>
    <cfRule type="cellIs" dxfId="504" priority="429" operator="equal">
      <formula>"SIM"</formula>
    </cfRule>
  </conditionalFormatting>
  <conditionalFormatting sqref="Y196">
    <cfRule type="cellIs" dxfId="503" priority="427" operator="equal">
      <formula>"OPORTUNIDADE"</formula>
    </cfRule>
  </conditionalFormatting>
  <conditionalFormatting sqref="Y196">
    <cfRule type="cellIs" dxfId="502" priority="425" operator="equal">
      <formula>"NÃO"</formula>
    </cfRule>
    <cfRule type="cellIs" dxfId="501" priority="426" operator="equal">
      <formula>"SIM"</formula>
    </cfRule>
  </conditionalFormatting>
  <conditionalFormatting sqref="Y196">
    <cfRule type="cellIs" dxfId="500" priority="424" operator="equal">
      <formula>"OPORTUNIDADE"</formula>
    </cfRule>
  </conditionalFormatting>
  <conditionalFormatting sqref="Y196">
    <cfRule type="cellIs" dxfId="499" priority="422" operator="equal">
      <formula>"NÃO"</formula>
    </cfRule>
    <cfRule type="cellIs" dxfId="498" priority="423" operator="equal">
      <formula>"SIM"</formula>
    </cfRule>
  </conditionalFormatting>
  <conditionalFormatting sqref="Z196">
    <cfRule type="cellIs" dxfId="497" priority="421" operator="equal">
      <formula>"OPORTUNIDADE"</formula>
    </cfRule>
  </conditionalFormatting>
  <conditionalFormatting sqref="Z196">
    <cfRule type="cellIs" dxfId="496" priority="419" operator="equal">
      <formula>"NÃO"</formula>
    </cfRule>
    <cfRule type="cellIs" dxfId="495" priority="420" operator="equal">
      <formula>"SIM"</formula>
    </cfRule>
  </conditionalFormatting>
  <conditionalFormatting sqref="Z196">
    <cfRule type="cellIs" dxfId="494" priority="418" operator="equal">
      <formula>"OPORTUNIDADE"</formula>
    </cfRule>
  </conditionalFormatting>
  <conditionalFormatting sqref="Z196">
    <cfRule type="cellIs" dxfId="493" priority="416" operator="equal">
      <formula>"NÃO"</formula>
    </cfRule>
    <cfRule type="cellIs" dxfId="492" priority="417" operator="equal">
      <formula>"SIM"</formula>
    </cfRule>
  </conditionalFormatting>
  <conditionalFormatting sqref="Y196">
    <cfRule type="cellIs" dxfId="491" priority="415" operator="equal">
      <formula>"OPORTUNIDADE"</formula>
    </cfRule>
  </conditionalFormatting>
  <conditionalFormatting sqref="Y196">
    <cfRule type="cellIs" dxfId="490" priority="413" operator="equal">
      <formula>"NÃO"</formula>
    </cfRule>
    <cfRule type="cellIs" dxfId="489" priority="414" operator="equal">
      <formula>"SIM"</formula>
    </cfRule>
  </conditionalFormatting>
  <conditionalFormatting sqref="Y196:Z196">
    <cfRule type="cellIs" dxfId="488" priority="412" operator="equal">
      <formula>"OPORTUNIDADE"</formula>
    </cfRule>
  </conditionalFormatting>
  <conditionalFormatting sqref="Y196:Z196">
    <cfRule type="cellIs" dxfId="487" priority="410" operator="equal">
      <formula>"NÃO"</formula>
    </cfRule>
    <cfRule type="cellIs" dxfId="486" priority="411" operator="equal">
      <formula>"SIM"</formula>
    </cfRule>
  </conditionalFormatting>
  <conditionalFormatting sqref="Y196:Z196">
    <cfRule type="cellIs" dxfId="485" priority="409" operator="equal">
      <formula>"OPORTUNIDADE"</formula>
    </cfRule>
  </conditionalFormatting>
  <conditionalFormatting sqref="Y196:Z196">
    <cfRule type="cellIs" dxfId="484" priority="407" operator="equal">
      <formula>"NÃO"</formula>
    </cfRule>
    <cfRule type="cellIs" dxfId="483" priority="408" operator="equal">
      <formula>"SIM"</formula>
    </cfRule>
  </conditionalFormatting>
  <conditionalFormatting sqref="Y196:Z196">
    <cfRule type="cellIs" dxfId="482" priority="406" operator="equal">
      <formula>"OPORTUNIDADE"</formula>
    </cfRule>
  </conditionalFormatting>
  <conditionalFormatting sqref="Y196:Z196">
    <cfRule type="cellIs" dxfId="481" priority="404" operator="equal">
      <formula>"NÃO"</formula>
    </cfRule>
    <cfRule type="cellIs" dxfId="480" priority="405" operator="equal">
      <formula>"SIM"</formula>
    </cfRule>
  </conditionalFormatting>
  <conditionalFormatting sqref="Y196:Z196">
    <cfRule type="cellIs" dxfId="479" priority="403" operator="equal">
      <formula>"OPORTUNIDADE"</formula>
    </cfRule>
  </conditionalFormatting>
  <conditionalFormatting sqref="Y196:Z196">
    <cfRule type="cellIs" dxfId="478" priority="401" operator="equal">
      <formula>"NÃO"</formula>
    </cfRule>
    <cfRule type="cellIs" dxfId="477" priority="402" operator="equal">
      <formula>"SIM"</formula>
    </cfRule>
  </conditionalFormatting>
  <conditionalFormatting sqref="Y196:Z196">
    <cfRule type="cellIs" dxfId="476" priority="400" operator="equal">
      <formula>"OPORTUNIDADE"</formula>
    </cfRule>
  </conditionalFormatting>
  <conditionalFormatting sqref="Y196:Z196">
    <cfRule type="cellIs" dxfId="475" priority="398" operator="equal">
      <formula>"NÃO"</formula>
    </cfRule>
    <cfRule type="cellIs" dxfId="474" priority="399" operator="equal">
      <formula>"SIM"</formula>
    </cfRule>
  </conditionalFormatting>
  <conditionalFormatting sqref="Y196:Z196">
    <cfRule type="cellIs" dxfId="473" priority="397" operator="equal">
      <formula>"OPORTUNIDADE"</formula>
    </cfRule>
  </conditionalFormatting>
  <conditionalFormatting sqref="Y196:Z196">
    <cfRule type="cellIs" dxfId="472" priority="395" operator="equal">
      <formula>"NÃO"</formula>
    </cfRule>
    <cfRule type="cellIs" dxfId="471" priority="396" operator="equal">
      <formula>"SIM"</formula>
    </cfRule>
  </conditionalFormatting>
  <conditionalFormatting sqref="Y196:Z196">
    <cfRule type="cellIs" dxfId="470" priority="394" operator="equal">
      <formula>"OPORTUNIDADE"</formula>
    </cfRule>
  </conditionalFormatting>
  <conditionalFormatting sqref="Y196:Z196">
    <cfRule type="cellIs" dxfId="469" priority="392" operator="equal">
      <formula>"NÃO"</formula>
    </cfRule>
    <cfRule type="cellIs" dxfId="468" priority="393" operator="equal">
      <formula>"SIM"</formula>
    </cfRule>
  </conditionalFormatting>
  <conditionalFormatting sqref="Y196:Z196">
    <cfRule type="cellIs" dxfId="467" priority="391" operator="equal">
      <formula>"OPORTUNIDADE"</formula>
    </cfRule>
  </conditionalFormatting>
  <conditionalFormatting sqref="Y196:Z196">
    <cfRule type="cellIs" dxfId="466" priority="389" operator="equal">
      <formula>"NÃO"</formula>
    </cfRule>
    <cfRule type="cellIs" dxfId="465" priority="390" operator="equal">
      <formula>"SIM"</formula>
    </cfRule>
  </conditionalFormatting>
  <conditionalFormatting sqref="Y196:Z196">
    <cfRule type="cellIs" dxfId="464" priority="388" operator="equal">
      <formula>"OPORTUNIDADE"</formula>
    </cfRule>
  </conditionalFormatting>
  <conditionalFormatting sqref="Y196:Z196">
    <cfRule type="cellIs" dxfId="463" priority="386" operator="equal">
      <formula>"NÃO"</formula>
    </cfRule>
    <cfRule type="cellIs" dxfId="462" priority="387" operator="equal">
      <formula>"SIM"</formula>
    </cfRule>
  </conditionalFormatting>
  <conditionalFormatting sqref="BP173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Z202">
    <cfRule type="cellIs" dxfId="461" priority="379" operator="equal">
      <formula>"OPORTUNIDADE"</formula>
    </cfRule>
  </conditionalFormatting>
  <conditionalFormatting sqref="Z202">
    <cfRule type="cellIs" dxfId="460" priority="377" operator="equal">
      <formula>"NÃO"</formula>
    </cfRule>
    <cfRule type="cellIs" dxfId="459" priority="378" operator="equal">
      <formula>"SIM"</formula>
    </cfRule>
  </conditionalFormatting>
  <conditionalFormatting sqref="Z202">
    <cfRule type="cellIs" dxfId="458" priority="376" operator="equal">
      <formula>"OPORTUNIDADE"</formula>
    </cfRule>
  </conditionalFormatting>
  <conditionalFormatting sqref="Z202">
    <cfRule type="cellIs" dxfId="457" priority="374" operator="equal">
      <formula>"NÃO"</formula>
    </cfRule>
    <cfRule type="cellIs" dxfId="456" priority="375" operator="equal">
      <formula>"SIM"</formula>
    </cfRule>
  </conditionalFormatting>
  <conditionalFormatting sqref="Z202">
    <cfRule type="cellIs" dxfId="455" priority="373" operator="equal">
      <formula>"OPORTUNIDADE"</formula>
    </cfRule>
  </conditionalFormatting>
  <conditionalFormatting sqref="Z202">
    <cfRule type="cellIs" dxfId="454" priority="371" operator="equal">
      <formula>"NÃO"</formula>
    </cfRule>
    <cfRule type="cellIs" dxfId="453" priority="372" operator="equal">
      <formula>"SIM"</formula>
    </cfRule>
  </conditionalFormatting>
  <conditionalFormatting sqref="Y202">
    <cfRule type="cellIs" dxfId="452" priority="370" operator="equal">
      <formula>"OPORTUNIDADE"</formula>
    </cfRule>
  </conditionalFormatting>
  <conditionalFormatting sqref="Y202">
    <cfRule type="cellIs" dxfId="451" priority="368" operator="equal">
      <formula>"NÃO"</formula>
    </cfRule>
    <cfRule type="cellIs" dxfId="450" priority="369" operator="equal">
      <formula>"SIM"</formula>
    </cfRule>
  </conditionalFormatting>
  <conditionalFormatting sqref="Y203">
    <cfRule type="cellIs" dxfId="449" priority="367" operator="equal">
      <formula>"OPORTUNIDADE"</formula>
    </cfRule>
  </conditionalFormatting>
  <conditionalFormatting sqref="Y203">
    <cfRule type="cellIs" dxfId="448" priority="365" operator="equal">
      <formula>"NÃO"</formula>
    </cfRule>
    <cfRule type="cellIs" dxfId="447" priority="366" operator="equal">
      <formula>"SIM"</formula>
    </cfRule>
  </conditionalFormatting>
  <conditionalFormatting sqref="Y209">
    <cfRule type="cellIs" dxfId="446" priority="364" operator="equal">
      <formula>"OPORTUNIDADE"</formula>
    </cfRule>
  </conditionalFormatting>
  <conditionalFormatting sqref="Y209">
    <cfRule type="cellIs" dxfId="445" priority="362" operator="equal">
      <formula>"NÃO"</formula>
    </cfRule>
    <cfRule type="cellIs" dxfId="444" priority="363" operator="equal">
      <formula>"SIM"</formula>
    </cfRule>
  </conditionalFormatting>
  <conditionalFormatting sqref="Y217:Y218">
    <cfRule type="cellIs" dxfId="443" priority="361" operator="equal">
      <formula>"OPORTUNIDADE"</formula>
    </cfRule>
  </conditionalFormatting>
  <conditionalFormatting sqref="Y217:Y218">
    <cfRule type="cellIs" dxfId="442" priority="359" operator="equal">
      <formula>"NÃO"</formula>
    </cfRule>
    <cfRule type="cellIs" dxfId="441" priority="360" operator="equal">
      <formula>"SIM"</formula>
    </cfRule>
  </conditionalFormatting>
  <conditionalFormatting sqref="Z217:Z218">
    <cfRule type="cellIs" dxfId="440" priority="355" operator="equal">
      <formula>"OPORTUNIDADE"</formula>
    </cfRule>
  </conditionalFormatting>
  <conditionalFormatting sqref="Z217:Z218">
    <cfRule type="cellIs" dxfId="439" priority="353" operator="equal">
      <formula>"NÃO"</formula>
    </cfRule>
    <cfRule type="cellIs" dxfId="438" priority="354" operator="equal">
      <formula>"SIM"</formula>
    </cfRule>
  </conditionalFormatting>
  <conditionalFormatting sqref="Z217:Z218">
    <cfRule type="cellIs" dxfId="437" priority="352" operator="equal">
      <formula>"OPORTUNIDADE"</formula>
    </cfRule>
  </conditionalFormatting>
  <conditionalFormatting sqref="Z217:Z218">
    <cfRule type="cellIs" dxfId="436" priority="350" operator="equal">
      <formula>"NÃO"</formula>
    </cfRule>
    <cfRule type="cellIs" dxfId="435" priority="351" operator="equal">
      <formula>"SIM"</formula>
    </cfRule>
  </conditionalFormatting>
  <conditionalFormatting sqref="Z217:Z218">
    <cfRule type="cellIs" dxfId="434" priority="349" operator="equal">
      <formula>"OPORTUNIDADE"</formula>
    </cfRule>
  </conditionalFormatting>
  <conditionalFormatting sqref="Z217:Z218">
    <cfRule type="cellIs" dxfId="433" priority="347" operator="equal">
      <formula>"NÃO"</formula>
    </cfRule>
    <cfRule type="cellIs" dxfId="432" priority="348" operator="equal">
      <formula>"SIM"</formula>
    </cfRule>
  </conditionalFormatting>
  <conditionalFormatting sqref="BK197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Y214:Y216">
    <cfRule type="cellIs" dxfId="431" priority="345" operator="equal">
      <formula>"OPORTUNIDADE"</formula>
    </cfRule>
  </conditionalFormatting>
  <conditionalFormatting sqref="Y214:Y216">
    <cfRule type="cellIs" dxfId="430" priority="343" operator="equal">
      <formula>"NÃO"</formula>
    </cfRule>
    <cfRule type="cellIs" dxfId="429" priority="344" operator="equal">
      <formula>"SIM"</formula>
    </cfRule>
  </conditionalFormatting>
  <conditionalFormatting sqref="Y214:Y216">
    <cfRule type="cellIs" dxfId="428" priority="342" operator="equal">
      <formula>"OPORTUNIDADE"</formula>
    </cfRule>
  </conditionalFormatting>
  <conditionalFormatting sqref="Y214:Y216">
    <cfRule type="cellIs" dxfId="427" priority="340" operator="equal">
      <formula>"NÃO"</formula>
    </cfRule>
    <cfRule type="cellIs" dxfId="426" priority="341" operator="equal">
      <formula>"SIM"</formula>
    </cfRule>
  </conditionalFormatting>
  <conditionalFormatting sqref="Y214:Y216">
    <cfRule type="cellIs" dxfId="425" priority="339" operator="equal">
      <formula>"OPORTUNIDADE"</formula>
    </cfRule>
  </conditionalFormatting>
  <conditionalFormatting sqref="Y214:Y216">
    <cfRule type="cellIs" dxfId="424" priority="337" operator="equal">
      <formula>"NÃO"</formula>
    </cfRule>
    <cfRule type="cellIs" dxfId="423" priority="338" operator="equal">
      <formula>"SIM"</formula>
    </cfRule>
  </conditionalFormatting>
  <conditionalFormatting sqref="Y214:Y216">
    <cfRule type="cellIs" dxfId="422" priority="336" operator="equal">
      <formula>"OPORTUNIDADE"</formula>
    </cfRule>
  </conditionalFormatting>
  <conditionalFormatting sqref="Y214:Y216">
    <cfRule type="cellIs" dxfId="421" priority="334" operator="equal">
      <formula>"NÃO"</formula>
    </cfRule>
    <cfRule type="cellIs" dxfId="420" priority="335" operator="equal">
      <formula>"SIM"</formula>
    </cfRule>
  </conditionalFormatting>
  <conditionalFormatting sqref="Z214">
    <cfRule type="cellIs" dxfId="419" priority="333" operator="equal">
      <formula>"OPORTUNIDADE"</formula>
    </cfRule>
  </conditionalFormatting>
  <conditionalFormatting sqref="Z214">
    <cfRule type="cellIs" dxfId="418" priority="331" operator="equal">
      <formula>"NÃO"</formula>
    </cfRule>
    <cfRule type="cellIs" dxfId="417" priority="332" operator="equal">
      <formula>"SIM"</formula>
    </cfRule>
  </conditionalFormatting>
  <conditionalFormatting sqref="Z214">
    <cfRule type="cellIs" dxfId="416" priority="330" operator="equal">
      <formula>"OPORTUNIDADE"</formula>
    </cfRule>
  </conditionalFormatting>
  <conditionalFormatting sqref="Z214">
    <cfRule type="cellIs" dxfId="415" priority="328" operator="equal">
      <formula>"NÃO"</formula>
    </cfRule>
    <cfRule type="cellIs" dxfId="414" priority="329" operator="equal">
      <formula>"SIM"</formula>
    </cfRule>
  </conditionalFormatting>
  <conditionalFormatting sqref="Y214:Y216">
    <cfRule type="cellIs" dxfId="413" priority="327" operator="equal">
      <formula>"OPORTUNIDADE"</formula>
    </cfRule>
  </conditionalFormatting>
  <conditionalFormatting sqref="Y214:Y216">
    <cfRule type="cellIs" dxfId="412" priority="325" operator="equal">
      <formula>"NÃO"</formula>
    </cfRule>
    <cfRule type="cellIs" dxfId="411" priority="326" operator="equal">
      <formula>"SIM"</formula>
    </cfRule>
  </conditionalFormatting>
  <conditionalFormatting sqref="Y214:Z214">
    <cfRule type="cellIs" dxfId="410" priority="324" operator="equal">
      <formula>"OPORTUNIDADE"</formula>
    </cfRule>
  </conditionalFormatting>
  <conditionalFormatting sqref="Y214:Z214">
    <cfRule type="cellIs" dxfId="409" priority="322" operator="equal">
      <formula>"NÃO"</formula>
    </cfRule>
    <cfRule type="cellIs" dxfId="408" priority="323" operator="equal">
      <formula>"SIM"</formula>
    </cfRule>
  </conditionalFormatting>
  <conditionalFormatting sqref="Y214:Z214">
    <cfRule type="cellIs" dxfId="407" priority="321" operator="equal">
      <formula>"OPORTUNIDADE"</formula>
    </cfRule>
  </conditionalFormatting>
  <conditionalFormatting sqref="Y214:Z214">
    <cfRule type="cellIs" dxfId="406" priority="319" operator="equal">
      <formula>"NÃO"</formula>
    </cfRule>
    <cfRule type="cellIs" dxfId="405" priority="320" operator="equal">
      <formula>"SIM"</formula>
    </cfRule>
  </conditionalFormatting>
  <conditionalFormatting sqref="Y214:Z214">
    <cfRule type="cellIs" dxfId="404" priority="318" operator="equal">
      <formula>"OPORTUNIDADE"</formula>
    </cfRule>
  </conditionalFormatting>
  <conditionalFormatting sqref="Y214:Z214">
    <cfRule type="cellIs" dxfId="403" priority="316" operator="equal">
      <formula>"NÃO"</formula>
    </cfRule>
    <cfRule type="cellIs" dxfId="402" priority="317" operator="equal">
      <formula>"SIM"</formula>
    </cfRule>
  </conditionalFormatting>
  <conditionalFormatting sqref="BK194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Z210">
    <cfRule type="cellIs" dxfId="401" priority="307" operator="equal">
      <formula>"OPORTUNIDADE"</formula>
    </cfRule>
  </conditionalFormatting>
  <conditionalFormatting sqref="Z210">
    <cfRule type="cellIs" dxfId="400" priority="305" operator="equal">
      <formula>"NÃO"</formula>
    </cfRule>
    <cfRule type="cellIs" dxfId="399" priority="306" operator="equal">
      <formula>"SIM"</formula>
    </cfRule>
  </conditionalFormatting>
  <conditionalFormatting sqref="Z210">
    <cfRule type="cellIs" dxfId="398" priority="304" operator="equal">
      <formula>"OPORTUNIDADE"</formula>
    </cfRule>
  </conditionalFormatting>
  <conditionalFormatting sqref="Z210">
    <cfRule type="cellIs" dxfId="397" priority="302" operator="equal">
      <formula>"NÃO"</formula>
    </cfRule>
    <cfRule type="cellIs" dxfId="396" priority="303" operator="equal">
      <formula>"SIM"</formula>
    </cfRule>
  </conditionalFormatting>
  <conditionalFormatting sqref="Z221:Z222">
    <cfRule type="cellIs" dxfId="395" priority="301" operator="equal">
      <formula>"OPORTUNIDADE"</formula>
    </cfRule>
  </conditionalFormatting>
  <conditionalFormatting sqref="Z221:Z222">
    <cfRule type="cellIs" dxfId="394" priority="299" operator="equal">
      <formula>"NÃO"</formula>
    </cfRule>
    <cfRule type="cellIs" dxfId="393" priority="300" operator="equal">
      <formula>"SIM"</formula>
    </cfRule>
  </conditionalFormatting>
  <conditionalFormatting sqref="Z221:Z222">
    <cfRule type="cellIs" dxfId="392" priority="298" operator="equal">
      <formula>"OPORTUNIDADE"</formula>
    </cfRule>
  </conditionalFormatting>
  <conditionalFormatting sqref="Z221:Z222">
    <cfRule type="cellIs" dxfId="391" priority="296" operator="equal">
      <formula>"NÃO"</formula>
    </cfRule>
    <cfRule type="cellIs" dxfId="390" priority="297" operator="equal">
      <formula>"SIM"</formula>
    </cfRule>
  </conditionalFormatting>
  <conditionalFormatting sqref="Z215">
    <cfRule type="cellIs" dxfId="389" priority="295" operator="equal">
      <formula>"OPORTUNIDADE"</formula>
    </cfRule>
  </conditionalFormatting>
  <conditionalFormatting sqref="Z215">
    <cfRule type="cellIs" dxfId="388" priority="293" operator="equal">
      <formula>"NÃO"</formula>
    </cfRule>
    <cfRule type="cellIs" dxfId="387" priority="294" operator="equal">
      <formula>"SIM"</formula>
    </cfRule>
  </conditionalFormatting>
  <conditionalFormatting sqref="Z215">
    <cfRule type="cellIs" dxfId="386" priority="292" operator="equal">
      <formula>"OPORTUNIDADE"</formula>
    </cfRule>
  </conditionalFormatting>
  <conditionalFormatting sqref="Z215">
    <cfRule type="cellIs" dxfId="385" priority="290" operator="equal">
      <formula>"NÃO"</formula>
    </cfRule>
    <cfRule type="cellIs" dxfId="384" priority="291" operator="equal">
      <formula>"SIM"</formula>
    </cfRule>
  </conditionalFormatting>
  <conditionalFormatting sqref="Z215">
    <cfRule type="cellIs" dxfId="383" priority="289" operator="equal">
      <formula>"OPORTUNIDADE"</formula>
    </cfRule>
  </conditionalFormatting>
  <conditionalFormatting sqref="Z215">
    <cfRule type="cellIs" dxfId="382" priority="287" operator="equal">
      <formula>"NÃO"</formula>
    </cfRule>
    <cfRule type="cellIs" dxfId="381" priority="288" operator="equal">
      <formula>"SIM"</formula>
    </cfRule>
  </conditionalFormatting>
  <conditionalFormatting sqref="Y215:Y216">
    <cfRule type="cellIs" dxfId="380" priority="286" operator="equal">
      <formula>"OPORTUNIDADE"</formula>
    </cfRule>
  </conditionalFormatting>
  <conditionalFormatting sqref="Y215:Y216">
    <cfRule type="cellIs" dxfId="379" priority="284" operator="equal">
      <formula>"NÃO"</formula>
    </cfRule>
    <cfRule type="cellIs" dxfId="378" priority="285" operator="equal">
      <formula>"SIM"</formula>
    </cfRule>
  </conditionalFormatting>
  <conditionalFormatting sqref="Y215:Y216">
    <cfRule type="cellIs" dxfId="377" priority="283" operator="equal">
      <formula>"OPORTUNIDADE"</formula>
    </cfRule>
  </conditionalFormatting>
  <conditionalFormatting sqref="Y215:Y216">
    <cfRule type="cellIs" dxfId="376" priority="281" operator="equal">
      <formula>"NÃO"</formula>
    </cfRule>
    <cfRule type="cellIs" dxfId="375" priority="282" operator="equal">
      <formula>"SIM"</formula>
    </cfRule>
  </conditionalFormatting>
  <conditionalFormatting sqref="Y215:Y216">
    <cfRule type="cellIs" dxfId="374" priority="280" operator="equal">
      <formula>"OPORTUNIDADE"</formula>
    </cfRule>
  </conditionalFormatting>
  <conditionalFormatting sqref="Y215:Y216">
    <cfRule type="cellIs" dxfId="373" priority="278" operator="equal">
      <formula>"NÃO"</formula>
    </cfRule>
    <cfRule type="cellIs" dxfId="372" priority="279" operator="equal">
      <formula>"SIM"</formula>
    </cfRule>
  </conditionalFormatting>
  <conditionalFormatting sqref="Y215:Y216">
    <cfRule type="cellIs" dxfId="371" priority="277" operator="equal">
      <formula>"OPORTUNIDADE"</formula>
    </cfRule>
  </conditionalFormatting>
  <conditionalFormatting sqref="Y215:Y216">
    <cfRule type="cellIs" dxfId="370" priority="275" operator="equal">
      <formula>"NÃO"</formula>
    </cfRule>
    <cfRule type="cellIs" dxfId="369" priority="276" operator="equal">
      <formula>"SIM"</formula>
    </cfRule>
  </conditionalFormatting>
  <conditionalFormatting sqref="Y215:Y216">
    <cfRule type="cellIs" dxfId="368" priority="274" operator="equal">
      <formula>"OPORTUNIDADE"</formula>
    </cfRule>
  </conditionalFormatting>
  <conditionalFormatting sqref="Y215:Y216">
    <cfRule type="cellIs" dxfId="367" priority="272" operator="equal">
      <formula>"NÃO"</formula>
    </cfRule>
    <cfRule type="cellIs" dxfId="366" priority="273" operator="equal">
      <formula>"SIM"</formula>
    </cfRule>
  </conditionalFormatting>
  <conditionalFormatting sqref="Y215:Y216">
    <cfRule type="cellIs" dxfId="365" priority="271" operator="equal">
      <formula>"OPORTUNIDADE"</formula>
    </cfRule>
  </conditionalFormatting>
  <conditionalFormatting sqref="Y215:Y216">
    <cfRule type="cellIs" dxfId="364" priority="269" operator="equal">
      <formula>"NÃO"</formula>
    </cfRule>
    <cfRule type="cellIs" dxfId="363" priority="270" operator="equal">
      <formula>"SIM"</formula>
    </cfRule>
  </conditionalFormatting>
  <conditionalFormatting sqref="Z215">
    <cfRule type="cellIs" dxfId="362" priority="268" operator="equal">
      <formula>"OPORTUNIDADE"</formula>
    </cfRule>
  </conditionalFormatting>
  <conditionalFormatting sqref="Z215">
    <cfRule type="cellIs" dxfId="361" priority="266" operator="equal">
      <formula>"NÃO"</formula>
    </cfRule>
    <cfRule type="cellIs" dxfId="360" priority="267" operator="equal">
      <formula>"SIM"</formula>
    </cfRule>
  </conditionalFormatting>
  <conditionalFormatting sqref="Z215">
    <cfRule type="cellIs" dxfId="359" priority="265" operator="equal">
      <formula>"OPORTUNIDADE"</formula>
    </cfRule>
  </conditionalFormatting>
  <conditionalFormatting sqref="Z215">
    <cfRule type="cellIs" dxfId="358" priority="263" operator="equal">
      <formula>"NÃO"</formula>
    </cfRule>
    <cfRule type="cellIs" dxfId="357" priority="264" operator="equal">
      <formula>"SIM"</formula>
    </cfRule>
  </conditionalFormatting>
  <conditionalFormatting sqref="Y215:Y216">
    <cfRule type="cellIs" dxfId="356" priority="262" operator="equal">
      <formula>"OPORTUNIDADE"</formula>
    </cfRule>
  </conditionalFormatting>
  <conditionalFormatting sqref="Y215:Y216">
    <cfRule type="cellIs" dxfId="355" priority="260" operator="equal">
      <formula>"NÃO"</formula>
    </cfRule>
    <cfRule type="cellIs" dxfId="354" priority="261" operator="equal">
      <formula>"SIM"</formula>
    </cfRule>
  </conditionalFormatting>
  <conditionalFormatting sqref="Y215:Z215">
    <cfRule type="cellIs" dxfId="353" priority="259" operator="equal">
      <formula>"OPORTUNIDADE"</formula>
    </cfRule>
  </conditionalFormatting>
  <conditionalFormatting sqref="Y215:Z215">
    <cfRule type="cellIs" dxfId="352" priority="257" operator="equal">
      <formula>"NÃO"</formula>
    </cfRule>
    <cfRule type="cellIs" dxfId="351" priority="258" operator="equal">
      <formula>"SIM"</formula>
    </cfRule>
  </conditionalFormatting>
  <conditionalFormatting sqref="Y215:Z215">
    <cfRule type="cellIs" dxfId="350" priority="256" operator="equal">
      <formula>"OPORTUNIDADE"</formula>
    </cfRule>
  </conditionalFormatting>
  <conditionalFormatting sqref="Y215:Z215">
    <cfRule type="cellIs" dxfId="349" priority="254" operator="equal">
      <formula>"NÃO"</formula>
    </cfRule>
    <cfRule type="cellIs" dxfId="348" priority="255" operator="equal">
      <formula>"SIM"</formula>
    </cfRule>
  </conditionalFormatting>
  <conditionalFormatting sqref="Y215:Z215">
    <cfRule type="cellIs" dxfId="347" priority="253" operator="equal">
      <formula>"OPORTUNIDADE"</formula>
    </cfRule>
  </conditionalFormatting>
  <conditionalFormatting sqref="Y215:Z215">
    <cfRule type="cellIs" dxfId="346" priority="251" operator="equal">
      <formula>"NÃO"</formula>
    </cfRule>
    <cfRule type="cellIs" dxfId="345" priority="252" operator="equal">
      <formula>"SIM"</formula>
    </cfRule>
  </conditionalFormatting>
  <conditionalFormatting sqref="Y215:Z215">
    <cfRule type="cellIs" dxfId="344" priority="250" operator="equal">
      <formula>"OPORTUNIDADE"</formula>
    </cfRule>
  </conditionalFormatting>
  <conditionalFormatting sqref="Y215:Z215">
    <cfRule type="cellIs" dxfId="343" priority="248" operator="equal">
      <formula>"NÃO"</formula>
    </cfRule>
    <cfRule type="cellIs" dxfId="342" priority="249" operator="equal">
      <formula>"SIM"</formula>
    </cfRule>
  </conditionalFormatting>
  <conditionalFormatting sqref="Y215:Z215">
    <cfRule type="cellIs" dxfId="341" priority="247" operator="equal">
      <formula>"OPORTUNIDADE"</formula>
    </cfRule>
  </conditionalFormatting>
  <conditionalFormatting sqref="Y215:Z215">
    <cfRule type="cellIs" dxfId="340" priority="245" operator="equal">
      <formula>"NÃO"</formula>
    </cfRule>
    <cfRule type="cellIs" dxfId="339" priority="246" operator="equal">
      <formula>"SIM"</formula>
    </cfRule>
  </conditionalFormatting>
  <conditionalFormatting sqref="Y215:Z215">
    <cfRule type="cellIs" dxfId="338" priority="244" operator="equal">
      <formula>"OPORTUNIDADE"</formula>
    </cfRule>
  </conditionalFormatting>
  <conditionalFormatting sqref="Y215:Z215">
    <cfRule type="cellIs" dxfId="337" priority="242" operator="equal">
      <formula>"NÃO"</formula>
    </cfRule>
    <cfRule type="cellIs" dxfId="336" priority="243" operator="equal">
      <formula>"SIM"</formula>
    </cfRule>
  </conditionalFormatting>
  <conditionalFormatting sqref="Y215:Z215">
    <cfRule type="cellIs" dxfId="335" priority="241" operator="equal">
      <formula>"OPORTUNIDADE"</formula>
    </cfRule>
  </conditionalFormatting>
  <conditionalFormatting sqref="Y215:Z215">
    <cfRule type="cellIs" dxfId="334" priority="239" operator="equal">
      <formula>"NÃO"</formula>
    </cfRule>
    <cfRule type="cellIs" dxfId="333" priority="240" operator="equal">
      <formula>"SIM"</formula>
    </cfRule>
  </conditionalFormatting>
  <conditionalFormatting sqref="Y215:Z215">
    <cfRule type="cellIs" dxfId="332" priority="238" operator="equal">
      <formula>"OPORTUNIDADE"</formula>
    </cfRule>
  </conditionalFormatting>
  <conditionalFormatting sqref="Y215:Z215">
    <cfRule type="cellIs" dxfId="331" priority="236" operator="equal">
      <formula>"NÃO"</formula>
    </cfRule>
    <cfRule type="cellIs" dxfId="330" priority="237" operator="equal">
      <formula>"SIM"</formula>
    </cfRule>
  </conditionalFormatting>
  <conditionalFormatting sqref="Y215:Z215">
    <cfRule type="cellIs" dxfId="329" priority="235" operator="equal">
      <formula>"OPORTUNIDADE"</formula>
    </cfRule>
  </conditionalFormatting>
  <conditionalFormatting sqref="Y215:Z215">
    <cfRule type="cellIs" dxfId="328" priority="233" operator="equal">
      <formula>"NÃO"</formula>
    </cfRule>
    <cfRule type="cellIs" dxfId="327" priority="234" operator="equal">
      <formula>"SIM"</formula>
    </cfRule>
  </conditionalFormatting>
  <conditionalFormatting sqref="Y215:Y216">
    <cfRule type="cellIs" dxfId="326" priority="232" operator="equal">
      <formula>"OPORTUNIDADE"</formula>
    </cfRule>
  </conditionalFormatting>
  <conditionalFormatting sqref="Y215:Y216">
    <cfRule type="cellIs" dxfId="325" priority="230" operator="equal">
      <formula>"NÃO"</formula>
    </cfRule>
    <cfRule type="cellIs" dxfId="324" priority="231" operator="equal">
      <formula>"SIM"</formula>
    </cfRule>
  </conditionalFormatting>
  <conditionalFormatting sqref="Y215:Y216">
    <cfRule type="cellIs" dxfId="323" priority="229" operator="equal">
      <formula>"OPORTUNIDADE"</formula>
    </cfRule>
  </conditionalFormatting>
  <conditionalFormatting sqref="Y215:Y216">
    <cfRule type="cellIs" dxfId="322" priority="227" operator="equal">
      <formula>"NÃO"</formula>
    </cfRule>
    <cfRule type="cellIs" dxfId="321" priority="228" operator="equal">
      <formula>"SIM"</formula>
    </cfRule>
  </conditionalFormatting>
  <conditionalFormatting sqref="Y215:Y216">
    <cfRule type="cellIs" dxfId="320" priority="226" operator="equal">
      <formula>"OPORTUNIDADE"</formula>
    </cfRule>
  </conditionalFormatting>
  <conditionalFormatting sqref="Y215:Y216">
    <cfRule type="cellIs" dxfId="319" priority="224" operator="equal">
      <formula>"NÃO"</formula>
    </cfRule>
    <cfRule type="cellIs" dxfId="318" priority="225" operator="equal">
      <formula>"SIM"</formula>
    </cfRule>
  </conditionalFormatting>
  <conditionalFormatting sqref="Z198">
    <cfRule type="cellIs" dxfId="317" priority="223" operator="equal">
      <formula>"OPORTUNIDADE"</formula>
    </cfRule>
  </conditionalFormatting>
  <conditionalFormatting sqref="Z198">
    <cfRule type="cellIs" dxfId="316" priority="221" operator="equal">
      <formula>"NÃO"</formula>
    </cfRule>
    <cfRule type="cellIs" dxfId="315" priority="222" operator="equal">
      <formula>"SIM"</formula>
    </cfRule>
  </conditionalFormatting>
  <conditionalFormatting sqref="Z198">
    <cfRule type="cellIs" dxfId="314" priority="220" operator="equal">
      <formula>"OPORTUNIDADE"</formula>
    </cfRule>
  </conditionalFormatting>
  <conditionalFormatting sqref="Z198">
    <cfRule type="cellIs" dxfId="313" priority="218" operator="equal">
      <formula>"NÃO"</formula>
    </cfRule>
    <cfRule type="cellIs" dxfId="312" priority="219" operator="equal">
      <formula>"SIM"</formula>
    </cfRule>
  </conditionalFormatting>
  <conditionalFormatting sqref="BK192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Z216">
    <cfRule type="cellIs" dxfId="311" priority="214" operator="equal">
      <formula>"OPORTUNIDADE"</formula>
    </cfRule>
  </conditionalFormatting>
  <conditionalFormatting sqref="Z216">
    <cfRule type="cellIs" dxfId="310" priority="212" operator="equal">
      <formula>"NÃO"</formula>
    </cfRule>
    <cfRule type="cellIs" dxfId="309" priority="213" operator="equal">
      <formula>"SIM"</formula>
    </cfRule>
  </conditionalFormatting>
  <conditionalFormatting sqref="Z216">
    <cfRule type="cellIs" dxfId="308" priority="211" operator="equal">
      <formula>"OPORTUNIDADE"</formula>
    </cfRule>
  </conditionalFormatting>
  <conditionalFormatting sqref="Z216">
    <cfRule type="cellIs" dxfId="307" priority="209" operator="equal">
      <formula>"NÃO"</formula>
    </cfRule>
    <cfRule type="cellIs" dxfId="306" priority="210" operator="equal">
      <formula>"SIM"</formula>
    </cfRule>
  </conditionalFormatting>
  <conditionalFormatting sqref="Z216">
    <cfRule type="cellIs" dxfId="305" priority="208" operator="equal">
      <formula>"OPORTUNIDADE"</formula>
    </cfRule>
  </conditionalFormatting>
  <conditionalFormatting sqref="Z216">
    <cfRule type="cellIs" dxfId="304" priority="206" operator="equal">
      <formula>"NÃO"</formula>
    </cfRule>
    <cfRule type="cellIs" dxfId="303" priority="207" operator="equal">
      <formula>"SIM"</formula>
    </cfRule>
  </conditionalFormatting>
  <conditionalFormatting sqref="Y216">
    <cfRule type="cellIs" dxfId="302" priority="202" operator="equal">
      <formula>"OPORTUNIDADE"</formula>
    </cfRule>
  </conditionalFormatting>
  <conditionalFormatting sqref="Y216">
    <cfRule type="cellIs" dxfId="301" priority="200" operator="equal">
      <formula>"NÃO"</formula>
    </cfRule>
    <cfRule type="cellIs" dxfId="300" priority="201" operator="equal">
      <formula>"SIM"</formula>
    </cfRule>
  </conditionalFormatting>
  <conditionalFormatting sqref="Y216">
    <cfRule type="cellIs" dxfId="299" priority="199" operator="equal">
      <formula>"OPORTUNIDADE"</formula>
    </cfRule>
  </conditionalFormatting>
  <conditionalFormatting sqref="Y216">
    <cfRule type="cellIs" dxfId="298" priority="197" operator="equal">
      <formula>"NÃO"</formula>
    </cfRule>
    <cfRule type="cellIs" dxfId="297" priority="198" operator="equal">
      <formula>"SIM"</formula>
    </cfRule>
  </conditionalFormatting>
  <conditionalFormatting sqref="Y216">
    <cfRule type="cellIs" dxfId="296" priority="196" operator="equal">
      <formula>"OPORTUNIDADE"</formula>
    </cfRule>
  </conditionalFormatting>
  <conditionalFormatting sqref="Y216">
    <cfRule type="cellIs" dxfId="295" priority="194" operator="equal">
      <formula>"NÃO"</formula>
    </cfRule>
    <cfRule type="cellIs" dxfId="294" priority="195" operator="equal">
      <formula>"SIM"</formula>
    </cfRule>
  </conditionalFormatting>
  <conditionalFormatting sqref="Y216">
    <cfRule type="cellIs" dxfId="293" priority="193" operator="equal">
      <formula>"OPORTUNIDADE"</formula>
    </cfRule>
  </conditionalFormatting>
  <conditionalFormatting sqref="Y216">
    <cfRule type="cellIs" dxfId="292" priority="191" operator="equal">
      <formula>"NÃO"</formula>
    </cfRule>
    <cfRule type="cellIs" dxfId="291" priority="192" operator="equal">
      <formula>"SIM"</formula>
    </cfRule>
  </conditionalFormatting>
  <conditionalFormatting sqref="Y216">
    <cfRule type="cellIs" dxfId="290" priority="190" operator="equal">
      <formula>"OPORTUNIDADE"</formula>
    </cfRule>
  </conditionalFormatting>
  <conditionalFormatting sqref="Y216">
    <cfRule type="cellIs" dxfId="289" priority="188" operator="equal">
      <formula>"NÃO"</formula>
    </cfRule>
    <cfRule type="cellIs" dxfId="288" priority="189" operator="equal">
      <formula>"SIM"</formula>
    </cfRule>
  </conditionalFormatting>
  <conditionalFormatting sqref="Y216">
    <cfRule type="cellIs" dxfId="287" priority="187" operator="equal">
      <formula>"OPORTUNIDADE"</formula>
    </cfRule>
  </conditionalFormatting>
  <conditionalFormatting sqref="Y216">
    <cfRule type="cellIs" dxfId="286" priority="185" operator="equal">
      <formula>"NÃO"</formula>
    </cfRule>
    <cfRule type="cellIs" dxfId="285" priority="186" operator="equal">
      <formula>"SIM"</formula>
    </cfRule>
  </conditionalFormatting>
  <conditionalFormatting sqref="Y216">
    <cfRule type="cellIs" dxfId="284" priority="184" operator="equal">
      <formula>"OPORTUNIDADE"</formula>
    </cfRule>
  </conditionalFormatting>
  <conditionalFormatting sqref="Y216">
    <cfRule type="cellIs" dxfId="283" priority="182" operator="equal">
      <formula>"NÃO"</formula>
    </cfRule>
    <cfRule type="cellIs" dxfId="282" priority="183" operator="equal">
      <formula>"SIM"</formula>
    </cfRule>
  </conditionalFormatting>
  <conditionalFormatting sqref="Y216">
    <cfRule type="cellIs" dxfId="281" priority="181" operator="equal">
      <formula>"OPORTUNIDADE"</formula>
    </cfRule>
  </conditionalFormatting>
  <conditionalFormatting sqref="Y216">
    <cfRule type="cellIs" dxfId="280" priority="179" operator="equal">
      <formula>"NÃO"</formula>
    </cfRule>
    <cfRule type="cellIs" dxfId="279" priority="180" operator="equal">
      <formula>"SIM"</formula>
    </cfRule>
  </conditionalFormatting>
  <conditionalFormatting sqref="Y216">
    <cfRule type="cellIs" dxfId="278" priority="178" operator="equal">
      <formula>"OPORTUNIDADE"</formula>
    </cfRule>
  </conditionalFormatting>
  <conditionalFormatting sqref="Y216">
    <cfRule type="cellIs" dxfId="277" priority="176" operator="equal">
      <formula>"NÃO"</formula>
    </cfRule>
    <cfRule type="cellIs" dxfId="276" priority="177" operator="equal">
      <formula>"SIM"</formula>
    </cfRule>
  </conditionalFormatting>
  <conditionalFormatting sqref="Z204">
    <cfRule type="cellIs" dxfId="275" priority="174" operator="equal">
      <formula>"OPORTUNIDADE"</formula>
    </cfRule>
  </conditionalFormatting>
  <conditionalFormatting sqref="Z204">
    <cfRule type="cellIs" dxfId="274" priority="172" operator="equal">
      <formula>"NÃO"</formula>
    </cfRule>
    <cfRule type="cellIs" dxfId="273" priority="173" operator="equal">
      <formula>"SIM"</formula>
    </cfRule>
  </conditionalFormatting>
  <conditionalFormatting sqref="Z204">
    <cfRule type="cellIs" dxfId="272" priority="171" operator="equal">
      <formula>"OPORTUNIDADE"</formula>
    </cfRule>
  </conditionalFormatting>
  <conditionalFormatting sqref="Z204">
    <cfRule type="cellIs" dxfId="271" priority="169" operator="equal">
      <formula>"NÃO"</formula>
    </cfRule>
    <cfRule type="cellIs" dxfId="270" priority="170" operator="equal">
      <formula>"SIM"</formula>
    </cfRule>
  </conditionalFormatting>
  <conditionalFormatting sqref="BK198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Y206">
    <cfRule type="cellIs" dxfId="269" priority="167" operator="equal">
      <formula>"OPORTUNIDADE"</formula>
    </cfRule>
  </conditionalFormatting>
  <conditionalFormatting sqref="Y206">
    <cfRule type="cellIs" dxfId="268" priority="165" operator="equal">
      <formula>"NÃO"</formula>
    </cfRule>
    <cfRule type="cellIs" dxfId="267" priority="166" operator="equal">
      <formula>"SIM"</formula>
    </cfRule>
  </conditionalFormatting>
  <conditionalFormatting sqref="Z207">
    <cfRule type="cellIs" dxfId="266" priority="164" operator="equal">
      <formula>"OPORTUNIDADE"</formula>
    </cfRule>
  </conditionalFormatting>
  <conditionalFormatting sqref="Z207">
    <cfRule type="cellIs" dxfId="265" priority="162" operator="equal">
      <formula>"NÃO"</formula>
    </cfRule>
    <cfRule type="cellIs" dxfId="264" priority="163" operator="equal">
      <formula>"SIM"</formula>
    </cfRule>
  </conditionalFormatting>
  <conditionalFormatting sqref="Z207">
    <cfRule type="cellIs" dxfId="263" priority="161" operator="equal">
      <formula>"OPORTUNIDADE"</formula>
    </cfRule>
  </conditionalFormatting>
  <conditionalFormatting sqref="Z207">
    <cfRule type="cellIs" dxfId="262" priority="159" operator="equal">
      <formula>"NÃO"</formula>
    </cfRule>
    <cfRule type="cellIs" dxfId="261" priority="160" operator="equal">
      <formula>"SIM"</formula>
    </cfRule>
  </conditionalFormatting>
  <conditionalFormatting sqref="Y213:Y214">
    <cfRule type="cellIs" dxfId="260" priority="158" operator="equal">
      <formula>"OPORTUNIDADE"</formula>
    </cfRule>
  </conditionalFormatting>
  <conditionalFormatting sqref="Y213:Y214">
    <cfRule type="cellIs" dxfId="259" priority="156" operator="equal">
      <formula>"NÃO"</formula>
    </cfRule>
    <cfRule type="cellIs" dxfId="258" priority="157" operator="equal">
      <formula>"SIM"</formula>
    </cfRule>
  </conditionalFormatting>
  <conditionalFormatting sqref="Z213:Z214">
    <cfRule type="cellIs" dxfId="257" priority="155" operator="equal">
      <formula>"OPORTUNIDADE"</formula>
    </cfRule>
  </conditionalFormatting>
  <conditionalFormatting sqref="Z213:Z214">
    <cfRule type="cellIs" dxfId="256" priority="153" operator="equal">
      <formula>"NÃO"</formula>
    </cfRule>
    <cfRule type="cellIs" dxfId="255" priority="154" operator="equal">
      <formula>"SIM"</formula>
    </cfRule>
  </conditionalFormatting>
  <conditionalFormatting sqref="Z213:Z214">
    <cfRule type="cellIs" dxfId="254" priority="152" operator="equal">
      <formula>"OPORTUNIDADE"</formula>
    </cfRule>
  </conditionalFormatting>
  <conditionalFormatting sqref="Z213:Z214">
    <cfRule type="cellIs" dxfId="253" priority="150" operator="equal">
      <formula>"NÃO"</formula>
    </cfRule>
    <cfRule type="cellIs" dxfId="252" priority="151" operator="equal">
      <formula>"SIM"</formula>
    </cfRule>
  </conditionalFormatting>
  <conditionalFormatting sqref="Z213:Z214">
    <cfRule type="cellIs" dxfId="251" priority="149" operator="equal">
      <formula>"OPORTUNIDADE"</formula>
    </cfRule>
  </conditionalFormatting>
  <conditionalFormatting sqref="Z213:Z214">
    <cfRule type="cellIs" dxfId="250" priority="147" operator="equal">
      <formula>"NÃO"</formula>
    </cfRule>
    <cfRule type="cellIs" dxfId="249" priority="148" operator="equal">
      <formula>"SIM"</formula>
    </cfRule>
  </conditionalFormatting>
  <conditionalFormatting sqref="Y210:Y212">
    <cfRule type="cellIs" dxfId="248" priority="146" operator="equal">
      <formula>"OPORTUNIDADE"</formula>
    </cfRule>
  </conditionalFormatting>
  <conditionalFormatting sqref="Y210:Y212">
    <cfRule type="cellIs" dxfId="247" priority="144" operator="equal">
      <formula>"NÃO"</formula>
    </cfRule>
    <cfRule type="cellIs" dxfId="246" priority="145" operator="equal">
      <formula>"SIM"</formula>
    </cfRule>
  </conditionalFormatting>
  <conditionalFormatting sqref="Y210:Y212">
    <cfRule type="cellIs" dxfId="245" priority="143" operator="equal">
      <formula>"OPORTUNIDADE"</formula>
    </cfRule>
  </conditionalFormatting>
  <conditionalFormatting sqref="Y210:Y212">
    <cfRule type="cellIs" dxfId="244" priority="141" operator="equal">
      <formula>"NÃO"</formula>
    </cfRule>
    <cfRule type="cellIs" dxfId="243" priority="142" operator="equal">
      <formula>"SIM"</formula>
    </cfRule>
  </conditionalFormatting>
  <conditionalFormatting sqref="Y210:Y212">
    <cfRule type="cellIs" dxfId="242" priority="140" operator="equal">
      <formula>"OPORTUNIDADE"</formula>
    </cfRule>
  </conditionalFormatting>
  <conditionalFormatting sqref="Y210:Y212">
    <cfRule type="cellIs" dxfId="241" priority="138" operator="equal">
      <formula>"NÃO"</formula>
    </cfRule>
    <cfRule type="cellIs" dxfId="240" priority="139" operator="equal">
      <formula>"SIM"</formula>
    </cfRule>
  </conditionalFormatting>
  <conditionalFormatting sqref="Y210:Y212">
    <cfRule type="cellIs" dxfId="239" priority="137" operator="equal">
      <formula>"OPORTUNIDADE"</formula>
    </cfRule>
  </conditionalFormatting>
  <conditionalFormatting sqref="Y210:Y212">
    <cfRule type="cellIs" dxfId="238" priority="135" operator="equal">
      <formula>"NÃO"</formula>
    </cfRule>
    <cfRule type="cellIs" dxfId="237" priority="136" operator="equal">
      <formula>"SIM"</formula>
    </cfRule>
  </conditionalFormatting>
  <conditionalFormatting sqref="Z210">
    <cfRule type="cellIs" dxfId="236" priority="134" operator="equal">
      <formula>"OPORTUNIDADE"</formula>
    </cfRule>
  </conditionalFormatting>
  <conditionalFormatting sqref="Z210">
    <cfRule type="cellIs" dxfId="235" priority="132" operator="equal">
      <formula>"NÃO"</formula>
    </cfRule>
    <cfRule type="cellIs" dxfId="234" priority="133" operator="equal">
      <formula>"SIM"</formula>
    </cfRule>
  </conditionalFormatting>
  <conditionalFormatting sqref="Z210">
    <cfRule type="cellIs" dxfId="233" priority="131" operator="equal">
      <formula>"OPORTUNIDADE"</formula>
    </cfRule>
  </conditionalFormatting>
  <conditionalFormatting sqref="Z210">
    <cfRule type="cellIs" dxfId="232" priority="129" operator="equal">
      <formula>"NÃO"</formula>
    </cfRule>
    <cfRule type="cellIs" dxfId="231" priority="130" operator="equal">
      <formula>"SIM"</formula>
    </cfRule>
  </conditionalFormatting>
  <conditionalFormatting sqref="Y210:Y212">
    <cfRule type="cellIs" dxfId="230" priority="128" operator="equal">
      <formula>"OPORTUNIDADE"</formula>
    </cfRule>
  </conditionalFormatting>
  <conditionalFormatting sqref="Y210:Y212">
    <cfRule type="cellIs" dxfId="229" priority="126" operator="equal">
      <formula>"NÃO"</formula>
    </cfRule>
    <cfRule type="cellIs" dxfId="228" priority="127" operator="equal">
      <formula>"SIM"</formula>
    </cfRule>
  </conditionalFormatting>
  <conditionalFormatting sqref="Y210:Z210">
    <cfRule type="cellIs" dxfId="227" priority="125" operator="equal">
      <formula>"OPORTUNIDADE"</formula>
    </cfRule>
  </conditionalFormatting>
  <conditionalFormatting sqref="Y210:Z210">
    <cfRule type="cellIs" dxfId="226" priority="123" operator="equal">
      <formula>"NÃO"</formula>
    </cfRule>
    <cfRule type="cellIs" dxfId="225" priority="124" operator="equal">
      <formula>"SIM"</formula>
    </cfRule>
  </conditionalFormatting>
  <conditionalFormatting sqref="Y210:Z210">
    <cfRule type="cellIs" dxfId="224" priority="122" operator="equal">
      <formula>"OPORTUNIDADE"</formula>
    </cfRule>
  </conditionalFormatting>
  <conditionalFormatting sqref="Y210:Z210">
    <cfRule type="cellIs" dxfId="223" priority="120" operator="equal">
      <formula>"NÃO"</formula>
    </cfRule>
    <cfRule type="cellIs" dxfId="222" priority="121" operator="equal">
      <formula>"SIM"</formula>
    </cfRule>
  </conditionalFormatting>
  <conditionalFormatting sqref="Y210:Z210">
    <cfRule type="cellIs" dxfId="221" priority="119" operator="equal">
      <formula>"OPORTUNIDADE"</formula>
    </cfRule>
  </conditionalFormatting>
  <conditionalFormatting sqref="Y210:Z210">
    <cfRule type="cellIs" dxfId="220" priority="117" operator="equal">
      <formula>"NÃO"</formula>
    </cfRule>
    <cfRule type="cellIs" dxfId="219" priority="118" operator="equal">
      <formula>"SIM"</formula>
    </cfRule>
  </conditionalFormatting>
  <conditionalFormatting sqref="Z217">
    <cfRule type="cellIs" dxfId="218" priority="116" operator="equal">
      <formula>"OPORTUNIDADE"</formula>
    </cfRule>
  </conditionalFormatting>
  <conditionalFormatting sqref="Z217">
    <cfRule type="cellIs" dxfId="217" priority="114" operator="equal">
      <formula>"NÃO"</formula>
    </cfRule>
    <cfRule type="cellIs" dxfId="216" priority="115" operator="equal">
      <formula>"SIM"</formula>
    </cfRule>
  </conditionalFormatting>
  <conditionalFormatting sqref="Z217">
    <cfRule type="cellIs" dxfId="215" priority="113" operator="equal">
      <formula>"OPORTUNIDADE"</formula>
    </cfRule>
  </conditionalFormatting>
  <conditionalFormatting sqref="Z217">
    <cfRule type="cellIs" dxfId="214" priority="111" operator="equal">
      <formula>"NÃO"</formula>
    </cfRule>
    <cfRule type="cellIs" dxfId="213" priority="112" operator="equal">
      <formula>"SIM"</formula>
    </cfRule>
  </conditionalFormatting>
  <conditionalFormatting sqref="Z211">
    <cfRule type="cellIs" dxfId="212" priority="110" operator="equal">
      <formula>"OPORTUNIDADE"</formula>
    </cfRule>
  </conditionalFormatting>
  <conditionalFormatting sqref="Z211">
    <cfRule type="cellIs" dxfId="211" priority="108" operator="equal">
      <formula>"NÃO"</formula>
    </cfRule>
    <cfRule type="cellIs" dxfId="210" priority="109" operator="equal">
      <formula>"SIM"</formula>
    </cfRule>
  </conditionalFormatting>
  <conditionalFormatting sqref="Z211">
    <cfRule type="cellIs" dxfId="209" priority="107" operator="equal">
      <formula>"OPORTUNIDADE"</formula>
    </cfRule>
  </conditionalFormatting>
  <conditionalFormatting sqref="Z211">
    <cfRule type="cellIs" dxfId="208" priority="105" operator="equal">
      <formula>"NÃO"</formula>
    </cfRule>
    <cfRule type="cellIs" dxfId="207" priority="106" operator="equal">
      <formula>"SIM"</formula>
    </cfRule>
  </conditionalFormatting>
  <conditionalFormatting sqref="Z211">
    <cfRule type="cellIs" dxfId="206" priority="104" operator="equal">
      <formula>"OPORTUNIDADE"</formula>
    </cfRule>
  </conditionalFormatting>
  <conditionalFormatting sqref="Z211">
    <cfRule type="cellIs" dxfId="205" priority="102" operator="equal">
      <formula>"NÃO"</formula>
    </cfRule>
    <cfRule type="cellIs" dxfId="204" priority="103" operator="equal">
      <formula>"SIM"</formula>
    </cfRule>
  </conditionalFormatting>
  <conditionalFormatting sqref="Y211:Y212">
    <cfRule type="cellIs" dxfId="203" priority="101" operator="equal">
      <formula>"OPORTUNIDADE"</formula>
    </cfRule>
  </conditionalFormatting>
  <conditionalFormatting sqref="Y211:Y212">
    <cfRule type="cellIs" dxfId="202" priority="99" operator="equal">
      <formula>"NÃO"</formula>
    </cfRule>
    <cfRule type="cellIs" dxfId="201" priority="100" operator="equal">
      <formula>"SIM"</formula>
    </cfRule>
  </conditionalFormatting>
  <conditionalFormatting sqref="Y211:Y212">
    <cfRule type="cellIs" dxfId="200" priority="98" operator="equal">
      <formula>"OPORTUNIDADE"</formula>
    </cfRule>
  </conditionalFormatting>
  <conditionalFormatting sqref="Y211:Y212">
    <cfRule type="cellIs" dxfId="199" priority="96" operator="equal">
      <formula>"NÃO"</formula>
    </cfRule>
    <cfRule type="cellIs" dxfId="198" priority="97" operator="equal">
      <formula>"SIM"</formula>
    </cfRule>
  </conditionalFormatting>
  <conditionalFormatting sqref="Y211:Y212">
    <cfRule type="cellIs" dxfId="197" priority="95" operator="equal">
      <formula>"OPORTUNIDADE"</formula>
    </cfRule>
  </conditionalFormatting>
  <conditionalFormatting sqref="Y211:Y212">
    <cfRule type="cellIs" dxfId="196" priority="93" operator="equal">
      <formula>"NÃO"</formula>
    </cfRule>
    <cfRule type="cellIs" dxfId="195" priority="94" operator="equal">
      <formula>"SIM"</formula>
    </cfRule>
  </conditionalFormatting>
  <conditionalFormatting sqref="Y211:Y212">
    <cfRule type="cellIs" dxfId="194" priority="92" operator="equal">
      <formula>"OPORTUNIDADE"</formula>
    </cfRule>
  </conditionalFormatting>
  <conditionalFormatting sqref="Y211:Y212">
    <cfRule type="cellIs" dxfId="193" priority="90" operator="equal">
      <formula>"NÃO"</formula>
    </cfRule>
    <cfRule type="cellIs" dxfId="192" priority="91" operator="equal">
      <formula>"SIM"</formula>
    </cfRule>
  </conditionalFormatting>
  <conditionalFormatting sqref="Y211:Y212">
    <cfRule type="cellIs" dxfId="191" priority="89" operator="equal">
      <formula>"OPORTUNIDADE"</formula>
    </cfRule>
  </conditionalFormatting>
  <conditionalFormatting sqref="Y211:Y212">
    <cfRule type="cellIs" dxfId="190" priority="87" operator="equal">
      <formula>"NÃO"</formula>
    </cfRule>
    <cfRule type="cellIs" dxfId="189" priority="88" operator="equal">
      <formula>"SIM"</formula>
    </cfRule>
  </conditionalFormatting>
  <conditionalFormatting sqref="Y211:Y212">
    <cfRule type="cellIs" dxfId="188" priority="86" operator="equal">
      <formula>"OPORTUNIDADE"</formula>
    </cfRule>
  </conditionalFormatting>
  <conditionalFormatting sqref="Y211:Y212">
    <cfRule type="cellIs" dxfId="187" priority="84" operator="equal">
      <formula>"NÃO"</formula>
    </cfRule>
    <cfRule type="cellIs" dxfId="186" priority="85" operator="equal">
      <formula>"SIM"</formula>
    </cfRule>
  </conditionalFormatting>
  <conditionalFormatting sqref="Z211">
    <cfRule type="cellIs" dxfId="185" priority="83" operator="equal">
      <formula>"OPORTUNIDADE"</formula>
    </cfRule>
  </conditionalFormatting>
  <conditionalFormatting sqref="Z211">
    <cfRule type="cellIs" dxfId="184" priority="81" operator="equal">
      <formula>"NÃO"</formula>
    </cfRule>
    <cfRule type="cellIs" dxfId="183" priority="82" operator="equal">
      <formula>"SIM"</formula>
    </cfRule>
  </conditionalFormatting>
  <conditionalFormatting sqref="Z211">
    <cfRule type="cellIs" dxfId="182" priority="80" operator="equal">
      <formula>"OPORTUNIDADE"</formula>
    </cfRule>
  </conditionalFormatting>
  <conditionalFormatting sqref="Z211">
    <cfRule type="cellIs" dxfId="181" priority="78" operator="equal">
      <formula>"NÃO"</formula>
    </cfRule>
    <cfRule type="cellIs" dxfId="180" priority="79" operator="equal">
      <formula>"SIM"</formula>
    </cfRule>
  </conditionalFormatting>
  <conditionalFormatting sqref="Y211:Y212">
    <cfRule type="cellIs" dxfId="179" priority="77" operator="equal">
      <formula>"OPORTUNIDADE"</formula>
    </cfRule>
  </conditionalFormatting>
  <conditionalFormatting sqref="Y211:Y212">
    <cfRule type="cellIs" dxfId="178" priority="75" operator="equal">
      <formula>"NÃO"</formula>
    </cfRule>
    <cfRule type="cellIs" dxfId="177" priority="76" operator="equal">
      <formula>"SIM"</formula>
    </cfRule>
  </conditionalFormatting>
  <conditionalFormatting sqref="Y211:Z211">
    <cfRule type="cellIs" dxfId="176" priority="74" operator="equal">
      <formula>"OPORTUNIDADE"</formula>
    </cfRule>
  </conditionalFormatting>
  <conditionalFormatting sqref="Y211:Z211">
    <cfRule type="cellIs" dxfId="175" priority="72" operator="equal">
      <formula>"NÃO"</formula>
    </cfRule>
    <cfRule type="cellIs" dxfId="174" priority="73" operator="equal">
      <formula>"SIM"</formula>
    </cfRule>
  </conditionalFormatting>
  <conditionalFormatting sqref="Y211:Z211">
    <cfRule type="cellIs" dxfId="173" priority="71" operator="equal">
      <formula>"OPORTUNIDADE"</formula>
    </cfRule>
  </conditionalFormatting>
  <conditionalFormatting sqref="Y211:Z211">
    <cfRule type="cellIs" dxfId="172" priority="69" operator="equal">
      <formula>"NÃO"</formula>
    </cfRule>
    <cfRule type="cellIs" dxfId="171" priority="70" operator="equal">
      <formula>"SIM"</formula>
    </cfRule>
  </conditionalFormatting>
  <conditionalFormatting sqref="Y211:Z211">
    <cfRule type="cellIs" dxfId="170" priority="68" operator="equal">
      <formula>"OPORTUNIDADE"</formula>
    </cfRule>
  </conditionalFormatting>
  <conditionalFormatting sqref="Y211:Z211">
    <cfRule type="cellIs" dxfId="169" priority="66" operator="equal">
      <formula>"NÃO"</formula>
    </cfRule>
    <cfRule type="cellIs" dxfId="168" priority="67" operator="equal">
      <formula>"SIM"</formula>
    </cfRule>
  </conditionalFormatting>
  <conditionalFormatting sqref="Y211:Z211">
    <cfRule type="cellIs" dxfId="167" priority="65" operator="equal">
      <formula>"OPORTUNIDADE"</formula>
    </cfRule>
  </conditionalFormatting>
  <conditionalFormatting sqref="Y211:Z211">
    <cfRule type="cellIs" dxfId="166" priority="63" operator="equal">
      <formula>"NÃO"</formula>
    </cfRule>
    <cfRule type="cellIs" dxfId="165" priority="64" operator="equal">
      <formula>"SIM"</formula>
    </cfRule>
  </conditionalFormatting>
  <conditionalFormatting sqref="Y211:Z211">
    <cfRule type="cellIs" dxfId="164" priority="62" operator="equal">
      <formula>"OPORTUNIDADE"</formula>
    </cfRule>
  </conditionalFormatting>
  <conditionalFormatting sqref="Y211:Z211">
    <cfRule type="cellIs" dxfId="163" priority="60" operator="equal">
      <formula>"NÃO"</formula>
    </cfRule>
    <cfRule type="cellIs" dxfId="162" priority="61" operator="equal">
      <formula>"SIM"</formula>
    </cfRule>
  </conditionalFormatting>
  <conditionalFormatting sqref="Y211:Z211">
    <cfRule type="cellIs" dxfId="161" priority="59" operator="equal">
      <formula>"OPORTUNIDADE"</formula>
    </cfRule>
  </conditionalFormatting>
  <conditionalFormatting sqref="Y211:Z211">
    <cfRule type="cellIs" dxfId="160" priority="57" operator="equal">
      <formula>"NÃO"</formula>
    </cfRule>
    <cfRule type="cellIs" dxfId="159" priority="58" operator="equal">
      <formula>"SIM"</formula>
    </cfRule>
  </conditionalFormatting>
  <conditionalFormatting sqref="Y211:Z211">
    <cfRule type="cellIs" dxfId="158" priority="56" operator="equal">
      <formula>"OPORTUNIDADE"</formula>
    </cfRule>
  </conditionalFormatting>
  <conditionalFormatting sqref="Y211:Z211">
    <cfRule type="cellIs" dxfId="157" priority="54" operator="equal">
      <formula>"NÃO"</formula>
    </cfRule>
    <cfRule type="cellIs" dxfId="156" priority="55" operator="equal">
      <formula>"SIM"</formula>
    </cfRule>
  </conditionalFormatting>
  <conditionalFormatting sqref="Y211:Z211">
    <cfRule type="cellIs" dxfId="155" priority="53" operator="equal">
      <formula>"OPORTUNIDADE"</formula>
    </cfRule>
  </conditionalFormatting>
  <conditionalFormatting sqref="Y211:Z211">
    <cfRule type="cellIs" dxfId="154" priority="51" operator="equal">
      <formula>"NÃO"</formula>
    </cfRule>
    <cfRule type="cellIs" dxfId="153" priority="52" operator="equal">
      <formula>"SIM"</formula>
    </cfRule>
  </conditionalFormatting>
  <conditionalFormatting sqref="Y211:Z211">
    <cfRule type="cellIs" dxfId="152" priority="50" operator="equal">
      <formula>"OPORTUNIDADE"</formula>
    </cfRule>
  </conditionalFormatting>
  <conditionalFormatting sqref="Y211:Z211">
    <cfRule type="cellIs" dxfId="151" priority="48" operator="equal">
      <formula>"NÃO"</formula>
    </cfRule>
    <cfRule type="cellIs" dxfId="150" priority="49" operator="equal">
      <formula>"SIM"</formula>
    </cfRule>
  </conditionalFormatting>
  <conditionalFormatting sqref="Y211:Y212">
    <cfRule type="cellIs" dxfId="149" priority="47" operator="equal">
      <formula>"OPORTUNIDADE"</formula>
    </cfRule>
  </conditionalFormatting>
  <conditionalFormatting sqref="Y211:Y212">
    <cfRule type="cellIs" dxfId="148" priority="45" operator="equal">
      <formula>"NÃO"</formula>
    </cfRule>
    <cfRule type="cellIs" dxfId="147" priority="46" operator="equal">
      <formula>"SIM"</formula>
    </cfRule>
  </conditionalFormatting>
  <conditionalFormatting sqref="Y211:Y212">
    <cfRule type="cellIs" dxfId="146" priority="44" operator="equal">
      <formula>"OPORTUNIDADE"</formula>
    </cfRule>
  </conditionalFormatting>
  <conditionalFormatting sqref="Y211:Y212">
    <cfRule type="cellIs" dxfId="145" priority="42" operator="equal">
      <formula>"NÃO"</formula>
    </cfRule>
    <cfRule type="cellIs" dxfId="144" priority="43" operator="equal">
      <formula>"SIM"</formula>
    </cfRule>
  </conditionalFormatting>
  <conditionalFormatting sqref="Y211:Y212">
    <cfRule type="cellIs" dxfId="143" priority="41" operator="equal">
      <formula>"OPORTUNIDADE"</formula>
    </cfRule>
  </conditionalFormatting>
  <conditionalFormatting sqref="Y211:Y212">
    <cfRule type="cellIs" dxfId="142" priority="39" operator="equal">
      <formula>"NÃO"</formula>
    </cfRule>
    <cfRule type="cellIs" dxfId="141" priority="40" operator="equal">
      <formula>"SIM"</formula>
    </cfRule>
  </conditionalFormatting>
  <conditionalFormatting sqref="Z212">
    <cfRule type="cellIs" dxfId="140" priority="38" operator="equal">
      <formula>"OPORTUNIDADE"</formula>
    </cfRule>
  </conditionalFormatting>
  <conditionalFormatting sqref="Z212">
    <cfRule type="cellIs" dxfId="139" priority="36" operator="equal">
      <formula>"NÃO"</formula>
    </cfRule>
    <cfRule type="cellIs" dxfId="138" priority="37" operator="equal">
      <formula>"SIM"</formula>
    </cfRule>
  </conditionalFormatting>
  <conditionalFormatting sqref="Z212">
    <cfRule type="cellIs" dxfId="137" priority="35" operator="equal">
      <formula>"OPORTUNIDADE"</formula>
    </cfRule>
  </conditionalFormatting>
  <conditionalFormatting sqref="Z212">
    <cfRule type="cellIs" dxfId="136" priority="33" operator="equal">
      <formula>"NÃO"</formula>
    </cfRule>
    <cfRule type="cellIs" dxfId="135" priority="34" operator="equal">
      <formula>"SIM"</formula>
    </cfRule>
  </conditionalFormatting>
  <conditionalFormatting sqref="Z212">
    <cfRule type="cellIs" dxfId="134" priority="32" operator="equal">
      <formula>"OPORTUNIDADE"</formula>
    </cfRule>
  </conditionalFormatting>
  <conditionalFormatting sqref="Z212">
    <cfRule type="cellIs" dxfId="133" priority="30" operator="equal">
      <formula>"NÃO"</formula>
    </cfRule>
    <cfRule type="cellIs" dxfId="132" priority="31" operator="equal">
      <formula>"SIM"</formula>
    </cfRule>
  </conditionalFormatting>
  <conditionalFormatting sqref="Y212">
    <cfRule type="cellIs" dxfId="131" priority="29" operator="equal">
      <formula>"OPORTUNIDADE"</formula>
    </cfRule>
  </conditionalFormatting>
  <conditionalFormatting sqref="Y212">
    <cfRule type="cellIs" dxfId="130" priority="27" operator="equal">
      <formula>"NÃO"</formula>
    </cfRule>
    <cfRule type="cellIs" dxfId="129" priority="28" operator="equal">
      <formula>"SIM"</formula>
    </cfRule>
  </conditionalFormatting>
  <conditionalFormatting sqref="Y212">
    <cfRule type="cellIs" dxfId="128" priority="26" operator="equal">
      <formula>"OPORTUNIDADE"</formula>
    </cfRule>
  </conditionalFormatting>
  <conditionalFormatting sqref="Y212">
    <cfRule type="cellIs" dxfId="127" priority="24" operator="equal">
      <formula>"NÃO"</formula>
    </cfRule>
    <cfRule type="cellIs" dxfId="126" priority="25" operator="equal">
      <formula>"SIM"</formula>
    </cfRule>
  </conditionalFormatting>
  <conditionalFormatting sqref="Y212">
    <cfRule type="cellIs" dxfId="125" priority="23" operator="equal">
      <formula>"OPORTUNIDADE"</formula>
    </cfRule>
  </conditionalFormatting>
  <conditionalFormatting sqref="Y212">
    <cfRule type="cellIs" dxfId="124" priority="21" operator="equal">
      <formula>"NÃO"</formula>
    </cfRule>
    <cfRule type="cellIs" dxfId="123" priority="22" operator="equal">
      <formula>"SIM"</formula>
    </cfRule>
  </conditionalFormatting>
  <conditionalFormatting sqref="Y212">
    <cfRule type="cellIs" dxfId="122" priority="20" operator="equal">
      <formula>"OPORTUNIDADE"</formula>
    </cfRule>
  </conditionalFormatting>
  <conditionalFormatting sqref="Y212">
    <cfRule type="cellIs" dxfId="121" priority="18" operator="equal">
      <formula>"NÃO"</formula>
    </cfRule>
    <cfRule type="cellIs" dxfId="120" priority="19" operator="equal">
      <formula>"SIM"</formula>
    </cfRule>
  </conditionalFormatting>
  <conditionalFormatting sqref="Y212">
    <cfRule type="cellIs" dxfId="119" priority="17" operator="equal">
      <formula>"OPORTUNIDADE"</formula>
    </cfRule>
  </conditionalFormatting>
  <conditionalFormatting sqref="Y212">
    <cfRule type="cellIs" dxfId="118" priority="15" operator="equal">
      <formula>"NÃO"</formula>
    </cfRule>
    <cfRule type="cellIs" dxfId="117" priority="16" operator="equal">
      <formula>"SIM"</formula>
    </cfRule>
  </conditionalFormatting>
  <conditionalFormatting sqref="Y212">
    <cfRule type="cellIs" dxfId="116" priority="14" operator="equal">
      <formula>"OPORTUNIDADE"</formula>
    </cfRule>
  </conditionalFormatting>
  <conditionalFormatting sqref="Y212">
    <cfRule type="cellIs" dxfId="115" priority="12" operator="equal">
      <formula>"NÃO"</formula>
    </cfRule>
    <cfRule type="cellIs" dxfId="114" priority="13" operator="equal">
      <formula>"SIM"</formula>
    </cfRule>
  </conditionalFormatting>
  <conditionalFormatting sqref="Y212">
    <cfRule type="cellIs" dxfId="113" priority="11" operator="equal">
      <formula>"OPORTUNIDADE"</formula>
    </cfRule>
  </conditionalFormatting>
  <conditionalFormatting sqref="Y212">
    <cfRule type="cellIs" dxfId="112" priority="9" operator="equal">
      <formula>"NÃO"</formula>
    </cfRule>
    <cfRule type="cellIs" dxfId="111" priority="10" operator="equal">
      <formula>"SIM"</formula>
    </cfRule>
  </conditionalFormatting>
  <conditionalFormatting sqref="Y212">
    <cfRule type="cellIs" dxfId="110" priority="8" operator="equal">
      <formula>"OPORTUNIDADE"</formula>
    </cfRule>
  </conditionalFormatting>
  <conditionalFormatting sqref="Y212">
    <cfRule type="cellIs" dxfId="109" priority="6" operator="equal">
      <formula>"NÃO"</formula>
    </cfRule>
    <cfRule type="cellIs" dxfId="108" priority="7" operator="equal">
      <formula>"SIM"</formula>
    </cfRule>
  </conditionalFormatting>
  <conditionalFormatting sqref="Y212">
    <cfRule type="cellIs" dxfId="107" priority="5" operator="equal">
      <formula>"OPORTUNIDADE"</formula>
    </cfRule>
  </conditionalFormatting>
  <conditionalFormatting sqref="Y212">
    <cfRule type="cellIs" dxfId="106" priority="3" operator="equal">
      <formula>"NÃO"</formula>
    </cfRule>
    <cfRule type="cellIs" dxfId="105" priority="4" operator="equal">
      <formula>"SIM"</formula>
    </cfRule>
  </conditionalFormatting>
  <conditionalFormatting sqref="BK190:BK19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H184" sqref="H18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7" t="s">
        <v>1700</v>
      </c>
      <c r="D5" s="358"/>
      <c r="E5" s="358"/>
      <c r="F5" s="358"/>
      <c r="G5" s="358"/>
      <c r="H5" s="358"/>
      <c r="I5" s="358"/>
      <c r="J5" s="359"/>
      <c r="K5" s="360" t="s">
        <v>1701</v>
      </c>
      <c r="L5" s="361"/>
      <c r="M5" s="361"/>
      <c r="N5" s="361"/>
      <c r="O5" s="362" t="s">
        <v>1702</v>
      </c>
      <c r="P5" s="363"/>
      <c r="Q5" s="364"/>
    </row>
    <row r="6" spans="1:17" s="93" customFormat="1" ht="15.75" customHeight="1">
      <c r="A6" s="87" t="s">
        <v>1703</v>
      </c>
      <c r="B6" s="94" t="s">
        <v>1704</v>
      </c>
      <c r="C6" s="95" t="s">
        <v>1164</v>
      </c>
      <c r="D6" s="96" t="s">
        <v>1165</v>
      </c>
      <c r="E6" s="95" t="s">
        <v>1705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1706</v>
      </c>
      <c r="M6" s="139" t="s">
        <v>626</v>
      </c>
      <c r="N6" s="140" t="s">
        <v>1159</v>
      </c>
      <c r="O6" s="246" t="s">
        <v>1202</v>
      </c>
      <c r="P6" s="157"/>
      <c r="Q6" s="193" t="s">
        <v>1707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 xml:space="preserve">TP pronta 07:44, realizado a execução da solda 10:15 ate 11:45/ 2 solda, anomalia de via, defeito ultrasson km 559 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km 559 ultrasson 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Liberada da avaria as 10:25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Confirmado FX cm CCO e riscado no grafico previsao as 02:00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10:25/ 1 solda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MC1 10:29, sem faixa devido malha saturada, alto fluxo de trens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Confirmado FX cm CCO e riscado no grafico previsao as 23:30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 xml:space="preserve">TP pronta 08;39, em intervalo das 10:12 ate 12:12, porem começou a chover foi cancelado o intervalo 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 xml:space="preserve">Nao solicitou MC1 devido avaria 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 xml:space="preserve">Nao solicitou devido socadora avaria, nao consegue colocar em modo de trabalho da erro na parte de freio 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12:14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07:40/ Sem oportunidade devido alto fluxo de trens na regiao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>Sem maquinsta extra para E40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autorizado inspeção TGR-TIQ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 xml:space="preserve">Sem faixa devido alto fluxo de trens na região 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MC1 08:27, em intervalo das 10:25 ate 12:25/ prod. 1780 metros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MC1 12:23, cancelou a mc1 a pedido do coordenador Efraim pois tinha apenas 4 pranchas carregada , alterou a programação para D+1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MC1 09:06, segue em deslocamento de ZSF-TID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 xml:space="preserve">TP pronta 09:34/ Sem oportunidade devido fluxo de trens na região 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em execução da solda ate 11:45/ 3 soldas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 xml:space="preserve">Equipamento avariado , aguardando a liberação 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>MC1 08:15, em inspeção de JCB-JAM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CCO cancelou FX em D, devido fluxo + trens prioridades na região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autorizado na VIA às 08h35 / Realizado inspeção R7D entre TIQ-TRO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 xml:space="preserve">Solicitado MC1 às 10h22, realizou MNB para formar cobra-cega, autorizado na VIA 11h02 / 14h21 no local da descarga, avariou controle hidraulico não sendo possível realizar a descarga 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Realizado intervalo DOL no km 425+700 em 416TPC. Prod. Total 3570m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Solicitado MC1 às 09h25, autorizado na VIA às 09h33 / Em intervalo para detecção ultrassom entre TOM-TCS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CCO cancelou FX em D, devido fluxo + trens prioridades na região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08h14, autorizado na VIA às 10h50 para deslocamento entre TIN-TID / Deslocamento realizado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TP Pronto 08h40 para exec. de soldas no km 67+500 em TQIK73 / Realizado intervalo para exec. de soldas, prod. 2 Soldas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Confirmado Prog. em D para E14, considerando MC1 às 21h00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Solicitado MC1 às 09h07 / Realizado intervalo para exec. de soldas (Caminhão) no km 247+500 entre ZVTZDK (Prod. 3 Soldas) - CCO concedeu FX até 17h00, solicitado para recolher às 13h02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Solicitado MC1 às 09h23, autorizado na VIA às 09h47 / Realizado inspeção POV-PAS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M80 livrou 09h19, devido atraso na autorização, não realizou socaria devido alta temperatura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 xml:space="preserve">TP pronta 08:10/ sem oportunidade de faixa devido alto fluxo de trens 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 xml:space="preserve">Sem oportunidade devido  alto fluxo de trens 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TP pronta 10:2/ sem oportunidade devido alto fluxo de trens na regiao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em intervalado para execução da solda 09:11 ate 10:41/ 1 solda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Devido a avaria  do M88 teve que aguardar a liberação, MC1 11:22, aguardando a liberação do M88, aut MC1 14;15, segue em intervalo ate 15:40/ prod. 4 soldas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>MC1 07:44. inspeção de ZWY-ZJU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12hrs/ prod. 680 metros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MC1 09:55, realizado o trabalho do posicionamento de tampões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Realizando a manutençaõ de AMV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07:52/ alteraõa de programação priorizou E40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intervalo 12:20 ate 14:50/descarregou 6 barras no km 547, devido avariada do I46 hotbox vagao 099092-2 nao conseguiu realizar a descarga no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 xml:space="preserve">TP pronta 08:08, em intervalo das 08:57 ate 10:27/ prod. 2 soldas 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 prod. 1 solda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 xml:space="preserve">MC1 09:37, em intervalo para execução da solta  ate 13hrs/ 3 soldas 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 ate as 13:30 hrs/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>MC1 08:21, realizado o intervalo descarga de barra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seria as 10:50 devido a passagem do X37, nao teria cm solicitar o intervalo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>TP pronta 07:20, intervalo fracionado, segue primeiro 10:53 ate 12:53, segundo intervalo 14:20 ate 18:20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8.3333333333333329E-2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239/prod. 1474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239/prod. 1474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 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Previsão Tp 11hr , sem oportunidade devido alto fluxo de trens 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TGR-TRO</v>
      </c>
      <c r="E201" s="99" t="str">
        <f>IF(FN_MC!D200="","*",FN_MC!D200)</f>
        <v>E40</v>
      </c>
      <c r="F201" s="99" t="str">
        <f>IF(FN_MC!H200="","*",FN_MC!H200)</f>
        <v>TGR2</v>
      </c>
      <c r="G201" s="99" t="str">
        <f>IF(FN_MC!M200="","*",FN_MC!M200)</f>
        <v>TGR-TIN</v>
      </c>
      <c r="H201" s="154">
        <f>IF(FN_MC!K200="","*",FN_MC!K200)</f>
        <v>502</v>
      </c>
      <c r="I201" s="132">
        <f>IF(FN_MC!O200="","*",FN_MC!O200)</f>
        <v>0.41666666666666669</v>
      </c>
      <c r="J201" s="132">
        <f>IF(FN_MC!P200="","*",FN_MC!P200)</f>
        <v>4.1666666666666664E-2</v>
      </c>
      <c r="K201" s="141" t="str">
        <f>IF(FN_MC!AK200="","*",FN_MC!AK200)</f>
        <v>TGR2</v>
      </c>
      <c r="L201" s="141" t="str">
        <f>IF(FN_MC!AM200="","*",FN_MC!AM200)</f>
        <v>TGR-TIN</v>
      </c>
      <c r="M201" s="141">
        <f>IF(FN_MC!AP200="","*",FN_MC!AP200)</f>
        <v>502</v>
      </c>
      <c r="N201" s="141" t="str">
        <f>IF(FN_MC!AM200="","*",FN_MC!AM200)</f>
        <v>TGR-TIN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TMI-TCS</v>
      </c>
      <c r="E202" s="99" t="str">
        <f>IF(FN_MC!D201="","*",FN_MC!D201)</f>
        <v>E40</v>
      </c>
      <c r="F202" s="99" t="str">
        <f>IF(FN_MC!H201="","*",FN_MC!H201)</f>
        <v xml:space="preserve">TCS2 </v>
      </c>
      <c r="G202" s="99" t="str">
        <f>IF(FN_MC!M201="","*",FN_MC!M201)</f>
        <v>TCS-TIN</v>
      </c>
      <c r="H202" s="154">
        <f>IF(FN_MC!K201="","*",FN_MC!K201)</f>
        <v>290</v>
      </c>
      <c r="I202" s="132">
        <f>IF(FN_MC!O201="","*",FN_MC!O201)</f>
        <v>0.66666666666666663</v>
      </c>
      <c r="J202" s="132">
        <f>IF(FN_MC!P201="","*",FN_MC!P201)</f>
        <v>4.1666666666666664E-2</v>
      </c>
      <c r="K202" s="141" t="str">
        <f>IF(FN_MC!AK201="","*",FN_MC!AK201)</f>
        <v xml:space="preserve">TCS2 </v>
      </c>
      <c r="L202" s="141" t="str">
        <f>IF(FN_MC!AM201="","*",FN_MC!AM201)</f>
        <v>TCS-TIN</v>
      </c>
      <c r="M202" s="141">
        <f>IF(FN_MC!AP201="","*",FN_MC!AP201)</f>
        <v>290</v>
      </c>
      <c r="N202" s="141" t="str">
        <f>IF(FN_MC!AM201="","*",FN_MC!AM201)</f>
        <v>TCS-TIN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>
        <f>IF(FN_MC!B203="","*",FN_MC!B203)</f>
        <v>45976</v>
      </c>
      <c r="B204" s="98" t="str">
        <f>IF(FN_MC!X203="","*",FN_MC!X203)</f>
        <v>Oportunidade</v>
      </c>
      <c r="C204" s="99" t="str">
        <f>IF(FN_MC!S203="","*",FN_MC!S203)</f>
        <v>FERRONORTE</v>
      </c>
      <c r="D204" s="99" t="str">
        <f>IF(FN_MC!T203="","*",FN_MC!T203)</f>
        <v>TMI-TCS</v>
      </c>
      <c r="E204" s="99" t="str">
        <f>IF(FN_MC!D203="","*",FN_MC!D203)</f>
        <v>V86</v>
      </c>
      <c r="F204" s="99" t="str">
        <f>IF(FN_MC!H203="","*",FN_MC!H203)</f>
        <v>TID2</v>
      </c>
      <c r="G204" s="99" t="str">
        <f>IF(FN_MC!M203="","*",FN_MC!M203)</f>
        <v>TID-TVI</v>
      </c>
      <c r="H204" s="154">
        <f>IF(FN_MC!K203="","*",FN_MC!K203)</f>
        <v>200</v>
      </c>
      <c r="I204" s="132">
        <f>IF(FN_MC!O203="","*",FN_MC!O203)</f>
        <v>0.375</v>
      </c>
      <c r="J204" s="132">
        <f>IF(FN_MC!P203="","*",FN_MC!P203)</f>
        <v>8.3333333333333329E-2</v>
      </c>
      <c r="K204" s="141" t="str">
        <f>IF(FN_MC!AK203="","*",FN_MC!AK203)</f>
        <v>TID2</v>
      </c>
      <c r="L204" s="141" t="str">
        <f>IF(FN_MC!AM203="","*",FN_MC!AM203)</f>
        <v>TID-TVI</v>
      </c>
      <c r="M204" s="141">
        <f>IF(FN_MC!AP203="","*",FN_MC!AP203)</f>
        <v>200</v>
      </c>
      <c r="N204" s="141" t="str">
        <f>IF(FN_MC!AM203="","*",FN_MC!AM203)</f>
        <v>TID-TVI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>
        <f>IF(FN_MC!B204="","*",FN_MC!B204)</f>
        <v>45976</v>
      </c>
      <c r="B205" s="98" t="str">
        <f>IF(FN_MC!X204="","*",FN_MC!X204)</f>
        <v>Oportunidade</v>
      </c>
      <c r="C205" s="99" t="str">
        <f>IF(FN_MC!S204="","*",FN_MC!S204)</f>
        <v>MALHA CENTRAL</v>
      </c>
      <c r="D205" s="99" t="str">
        <f>IF(FN_MC!T204="","*",FN_MC!T204)</f>
        <v>RAMAL</v>
      </c>
      <c r="E205" s="99" t="str">
        <f>IF(FN_MC!D204="","*",FN_MC!D204)</f>
        <v>V42</v>
      </c>
      <c r="F205" s="99" t="str">
        <f>IF(FN_MC!H204="","*",FN_MC!H204)</f>
        <v>ZGT1</v>
      </c>
      <c r="G205" s="99" t="str">
        <f>IF(FN_MC!M204="","*",FN_MC!M204)</f>
        <v>ZGT-ZXE</v>
      </c>
      <c r="H205" s="154">
        <f>IF(FN_MC!K204="","*",FN_MC!K204)</f>
        <v>308</v>
      </c>
      <c r="I205" s="132">
        <f>IF(FN_MC!O204="","*",FN_MC!O204)</f>
        <v>0.27083333333333331</v>
      </c>
      <c r="J205" s="132">
        <f>IF(FN_MC!P204="","*",FN_MC!P204)</f>
        <v>0.125</v>
      </c>
      <c r="K205" s="141" t="str">
        <f>IF(FN_MC!AK204="","*",FN_MC!AK204)</f>
        <v>ZGT1</v>
      </c>
      <c r="L205" s="141" t="str">
        <f>IF(FN_MC!AM204="","*",FN_MC!AM204)</f>
        <v>ZGT-ZXE</v>
      </c>
      <c r="M205" s="141">
        <f>IF(FN_MC!AP204="","*",FN_MC!AP204)</f>
        <v>308</v>
      </c>
      <c r="N205" s="141" t="str">
        <f>IF(FN_MC!AM204="","*",FN_MC!AM204)</f>
        <v>ZGT-ZXE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>
        <f>IF(FN_MC!B206="","*",FN_MC!B206)</f>
        <v>45977</v>
      </c>
      <c r="B207" s="98" t="str">
        <f>IF(FN_MC!X206="","*",FN_MC!X206)</f>
        <v>Oportunidade</v>
      </c>
      <c r="C207" s="99" t="str">
        <f>IF(FN_MC!S206="","*",FN_MC!S206)</f>
        <v>FERRONORTE</v>
      </c>
      <c r="D207" s="99" t="str">
        <f>IF(FN_MC!T206="","*",FN_MC!T206)</f>
        <v>TMI-TCS</v>
      </c>
      <c r="E207" s="99" t="str">
        <f>IF(FN_MC!D206="","*",FN_MC!D206)</f>
        <v>V86</v>
      </c>
      <c r="F207" s="99" t="str">
        <f>IF(FN_MC!H206="","*",FN_MC!H206)</f>
        <v>TID2</v>
      </c>
      <c r="G207" s="99" t="str">
        <f>IF(FN_MC!M206="","*",FN_MC!M206)</f>
        <v>TID-TVI</v>
      </c>
      <c r="H207" s="154">
        <f>IF(FN_MC!K206="","*",FN_MC!K206)</f>
        <v>200</v>
      </c>
      <c r="I207" s="132">
        <f>IF(FN_MC!O206="","*",FN_MC!O206)</f>
        <v>0.375</v>
      </c>
      <c r="J207" s="132">
        <f>IF(FN_MC!P206="","*",FN_MC!P206)</f>
        <v>8.3333333333333329E-2</v>
      </c>
      <c r="K207" s="141" t="str">
        <f>IF(FN_MC!AK206="","*",FN_MC!AK206)</f>
        <v>TID2</v>
      </c>
      <c r="L207" s="141" t="str">
        <f>IF(FN_MC!AM206="","*",FN_MC!AM206)</f>
        <v>TID-TVI</v>
      </c>
      <c r="M207" s="141">
        <f>IF(FN_MC!AP206="","*",FN_MC!AP206)</f>
        <v>200</v>
      </c>
      <c r="N207" s="141" t="str">
        <f>IF(FN_MC!AM206="","*",FN_MC!AM206)</f>
        <v>TID-TVI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>
        <f>IF(FN_MC!B207="","*",FN_MC!B207)</f>
        <v>45977</v>
      </c>
      <c r="B208" s="98" t="str">
        <f>IF(FN_MC!X207="","*",FN_MC!X207)</f>
        <v>Oportunidade</v>
      </c>
      <c r="C208" s="99" t="str">
        <f>IF(FN_MC!S207="","*",FN_MC!S207)</f>
        <v>MALHA CENTRAL</v>
      </c>
      <c r="D208" s="99" t="str">
        <f>IF(FN_MC!T207="","*",FN_MC!T207)</f>
        <v>RAMAL</v>
      </c>
      <c r="E208" s="99" t="str">
        <f>IF(FN_MC!D207="","*",FN_MC!D207)</f>
        <v>V42</v>
      </c>
      <c r="F208" s="99" t="str">
        <f>IF(FN_MC!H207="","*",FN_MC!H207)</f>
        <v>ZGT1</v>
      </c>
      <c r="G208" s="99" t="str">
        <f>IF(FN_MC!M207="","*",FN_MC!M207)</f>
        <v>ZGT-ZXE</v>
      </c>
      <c r="H208" s="154">
        <f>IF(FN_MC!K207="","*",FN_MC!K207)</f>
        <v>318</v>
      </c>
      <c r="I208" s="132">
        <f>IF(FN_MC!O207="","*",FN_MC!O207)</f>
        <v>0.27083333333333331</v>
      </c>
      <c r="J208" s="132">
        <f>IF(FN_MC!P207="","*",FN_MC!P207)</f>
        <v>0.125</v>
      </c>
      <c r="K208" s="141" t="str">
        <f>IF(FN_MC!AK207="","*",FN_MC!AK207)</f>
        <v>ZGT1</v>
      </c>
      <c r="L208" s="141" t="str">
        <f>IF(FN_MC!AM207="","*",FN_MC!AM207)</f>
        <v>ZGT-ZXE</v>
      </c>
      <c r="M208" s="141">
        <f>IF(FN_MC!AP207="","*",FN_MC!AP207)</f>
        <v>318</v>
      </c>
      <c r="N208" s="141" t="str">
        <f>IF(FN_MC!AM207="","*",FN_MC!AM207)</f>
        <v>ZGT-ZXE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>
        <f>IF(FN_MC!B209="","*",FN_MC!B209)</f>
        <v>45978</v>
      </c>
      <c r="B210" s="98" t="str">
        <f>IF(FN_MC!X209="","*",FN_MC!X209)</f>
        <v>Contrato</v>
      </c>
      <c r="C210" s="99" t="str">
        <f>IF(FN_MC!S209="","*",FN_MC!S209)</f>
        <v>FERRONORTE</v>
      </c>
      <c r="D210" s="99" t="str">
        <f>IF(FN_MC!T209="","*",FN_MC!T209)</f>
        <v>TGR-TRO</v>
      </c>
      <c r="E210" s="99" t="str">
        <f>IF(FN_MC!D209="","*",FN_MC!D209)</f>
        <v>BRUNO (TF-525)</v>
      </c>
      <c r="F210" s="99" t="str">
        <f>IF(FN_MC!H209="","*",FN_MC!H209)</f>
        <v>-</v>
      </c>
      <c r="G210" s="99" t="str">
        <f>IF(FN_MC!M209="","*",FN_MC!M209)</f>
        <v>TBE-TRM</v>
      </c>
      <c r="H210" s="154">
        <f>IF(FN_MC!K209="","*",FN_MC!K209)</f>
        <v>547</v>
      </c>
      <c r="I210" s="132">
        <f>IF(FN_MC!O209="","*",FN_MC!O209)</f>
        <v>0.375</v>
      </c>
      <c r="J210" s="132">
        <f>IF(FN_MC!P209="","*",FN_MC!P209)</f>
        <v>0.125</v>
      </c>
      <c r="K210" s="141" t="str">
        <f>IF(FN_MC!AK209="","*",FN_MC!AK209)</f>
        <v>-</v>
      </c>
      <c r="L210" s="141" t="str">
        <f>IF(FN_MC!AM209="","*",FN_MC!AM209)</f>
        <v>TBE-TRM</v>
      </c>
      <c r="M210" s="141">
        <f>IF(FN_MC!AP209="","*",FN_MC!AP209)</f>
        <v>547</v>
      </c>
      <c r="N210" s="141" t="str">
        <f>IF(FN_MC!AM209="","*",FN_MC!AM209)</f>
        <v>TBE-TRM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>
        <f>IF(FN_MC!B210="","*",FN_MC!B210)</f>
        <v>45978</v>
      </c>
      <c r="B211" s="98" t="str">
        <f>IF(FN_MC!X210="","*",FN_MC!X210)</f>
        <v>Oportunidade</v>
      </c>
      <c r="C211" s="99" t="str">
        <f>IF(FN_MC!S210="","*",FN_MC!S210)</f>
        <v>FERRONORTE</v>
      </c>
      <c r="D211" s="99" t="str">
        <f>IF(FN_MC!T210="","*",FN_MC!T210)</f>
        <v>TCS-TGR</v>
      </c>
      <c r="E211" s="99" t="str">
        <f>IF(FN_MC!D210="","*",FN_MC!D210)</f>
        <v>W70</v>
      </c>
      <c r="F211" s="99" t="str">
        <f>IF(FN_MC!H210="","*",FN_MC!H210)</f>
        <v>TOM</v>
      </c>
      <c r="G211" s="99" t="str">
        <f>IF(FN_MC!M210="","*",FN_MC!M210)</f>
        <v>TOM-TIQ</v>
      </c>
      <c r="H211" s="154">
        <f>IF(FN_MC!K210="","*",FN_MC!K210)</f>
        <v>406</v>
      </c>
      <c r="I211" s="132">
        <f>IF(FN_MC!O210="","*",FN_MC!O210)</f>
        <v>0.41666666666666669</v>
      </c>
      <c r="J211" s="132">
        <f>IF(FN_MC!P210="","*",FN_MC!P210)</f>
        <v>4.1666666666666664E-2</v>
      </c>
      <c r="K211" s="141" t="str">
        <f>IF(FN_MC!AK210="","*",FN_MC!AK210)</f>
        <v>TOM</v>
      </c>
      <c r="L211" s="141" t="str">
        <f>IF(FN_MC!AM210="","*",FN_MC!AM210)</f>
        <v>TOM-TIQ</v>
      </c>
      <c r="M211" s="141">
        <f>IF(FN_MC!AP210="","*",FN_MC!AP210)</f>
        <v>406</v>
      </c>
      <c r="N211" s="141" t="str">
        <f>IF(FN_MC!AM210="","*",FN_MC!AM210)</f>
        <v>TOM-TIQ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>
        <f>IF(FN_MC!B211="","*",FN_MC!B211)</f>
        <v>45978</v>
      </c>
      <c r="B212" s="98" t="str">
        <f>IF(FN_MC!X211="","*",FN_MC!X211)</f>
        <v>Contrato</v>
      </c>
      <c r="C212" s="99" t="str">
        <f>IF(FN_MC!S211="","*",FN_MC!S211)</f>
        <v>FERRONORTE</v>
      </c>
      <c r="D212" s="99" t="str">
        <f>IF(FN_MC!T211="","*",FN_MC!T211)</f>
        <v>TMI-TCS</v>
      </c>
      <c r="E212" s="99" t="str">
        <f>IF(FN_MC!D211="","*",FN_MC!D211)</f>
        <v>A60</v>
      </c>
      <c r="F212" s="99" t="str">
        <f>IF(FN_MC!H211="","*",FN_MC!H211)</f>
        <v xml:space="preserve">TCS2 </v>
      </c>
      <c r="G212" s="99" t="str">
        <f>IF(FN_MC!M211="","*",FN_MC!M211)</f>
        <v>TCS-TMI</v>
      </c>
      <c r="H212" s="154">
        <f>IF(FN_MC!K211="","*",FN_MC!K211)</f>
        <v>290</v>
      </c>
      <c r="I212" s="132">
        <f>IF(FN_MC!O211="","*",FN_MC!O211)</f>
        <v>0.3125</v>
      </c>
      <c r="J212" s="132">
        <f>IF(FN_MC!P211="","*",FN_MC!P211)</f>
        <v>4.1666666666666664E-2</v>
      </c>
      <c r="K212" s="141" t="str">
        <f>IF(FN_MC!AK211="","*",FN_MC!AK211)</f>
        <v xml:space="preserve">TCS2 </v>
      </c>
      <c r="L212" s="141" t="str">
        <f>IF(FN_MC!AM211="","*",FN_MC!AM211)</f>
        <v>TCS-TMI</v>
      </c>
      <c r="M212" s="141">
        <f>IF(FN_MC!AP211="","*",FN_MC!AP211)</f>
        <v>290</v>
      </c>
      <c r="N212" s="141" t="str">
        <f>IF(FN_MC!AM211="","*",FN_MC!AM211)</f>
        <v>TCS-TMI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Oportunidade</v>
      </c>
      <c r="C213" s="99" t="str">
        <f>IF(FN_MC!S212="","*",FN_MC!S212)</f>
        <v>FERRONORTE</v>
      </c>
      <c r="D213" s="99" t="str">
        <f>IF(FN_MC!T212="","*",FN_MC!T212)</f>
        <v>TMI-TCS</v>
      </c>
      <c r="E213" s="99" t="str">
        <f>IF(FN_MC!D212="","*",FN_MC!D212)</f>
        <v>W50</v>
      </c>
      <c r="F213" s="99" t="str">
        <f>IF(FN_MC!H212="","*",FN_MC!H212)</f>
        <v xml:space="preserve">TCS2 </v>
      </c>
      <c r="G213" s="99" t="str">
        <f>IF(FN_MC!M212="","*",FN_MC!M212)</f>
        <v>TVI-TJA</v>
      </c>
      <c r="H213" s="154">
        <f>IF(FN_MC!K212="","*",FN_MC!K212)</f>
        <v>235</v>
      </c>
      <c r="I213" s="132">
        <f>IF(FN_MC!O212="","*",FN_MC!O212)</f>
        <v>0.5</v>
      </c>
      <c r="J213" s="132">
        <f>IF(FN_MC!P212="","*",FN_MC!P212)</f>
        <v>8.3333333333333329E-2</v>
      </c>
      <c r="K213" s="141" t="str">
        <f>IF(FN_MC!AK212="","*",FN_MC!AK212)</f>
        <v xml:space="preserve">TCS2 </v>
      </c>
      <c r="L213" s="141" t="str">
        <f>IF(FN_MC!AM212="","*",FN_MC!AM212)</f>
        <v>TVI-TJA</v>
      </c>
      <c r="M213" s="141">
        <f>IF(FN_MC!AP212="","*",FN_MC!AP212)</f>
        <v>235</v>
      </c>
      <c r="N213" s="141" t="str">
        <f>IF(FN_MC!AM212="","*",FN_MC!AM212)</f>
        <v>TVI-TJA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>
        <f>IF(FN_MC!B213="","*",FN_MC!B213)</f>
        <v>45978</v>
      </c>
      <c r="B214" s="98" t="str">
        <f>IF(FN_MC!X213="","*",FN_MC!X213)</f>
        <v>Oportunidade</v>
      </c>
      <c r="C214" s="99" t="str">
        <f>IF(FN_MC!S213="","*",FN_MC!S213)</f>
        <v>FERRONORTE</v>
      </c>
      <c r="D214" s="99" t="str">
        <f>IF(FN_MC!T213="","*",FN_MC!T213)</f>
        <v>TMI-TCS</v>
      </c>
      <c r="E214" s="99" t="str">
        <f>IF(FN_MC!D213="","*",FN_MC!D213)</f>
        <v>V86</v>
      </c>
      <c r="F214" s="99" t="str">
        <f>IF(FN_MC!H213="","*",FN_MC!H213)</f>
        <v>TID2</v>
      </c>
      <c r="G214" s="99" t="str">
        <f>IF(FN_MC!M213="","*",FN_MC!M213)</f>
        <v>TID-TVI</v>
      </c>
      <c r="H214" s="154">
        <f>IF(FN_MC!K213="","*",FN_MC!K213)</f>
        <v>200</v>
      </c>
      <c r="I214" s="132">
        <f>IF(FN_MC!O213="","*",FN_MC!O213)</f>
        <v>0.375</v>
      </c>
      <c r="J214" s="132">
        <f>IF(FN_MC!P213="","*",FN_MC!P213)</f>
        <v>8.3333333333333329E-2</v>
      </c>
      <c r="K214" s="141" t="str">
        <f>IF(FN_MC!AK213="","*",FN_MC!AK213)</f>
        <v>TID2</v>
      </c>
      <c r="L214" s="141" t="str">
        <f>IF(FN_MC!AM213="","*",FN_MC!AM213)</f>
        <v>TID-TVI</v>
      </c>
      <c r="M214" s="141">
        <f>IF(FN_MC!AP213="","*",FN_MC!AP213)</f>
        <v>200</v>
      </c>
      <c r="N214" s="141" t="str">
        <f>IF(FN_MC!AM213="","*",FN_MC!AM213)</f>
        <v>TID-TVI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>
        <f>IF(FN_MC!B214="","*",FN_MC!B214)</f>
        <v>45978</v>
      </c>
      <c r="B215" s="98" t="str">
        <f>IF(FN_MC!X214="","*",FN_MC!X214)</f>
        <v>Oportunidade</v>
      </c>
      <c r="C215" s="99" t="str">
        <f>IF(FN_MC!S214="","*",FN_MC!S214)</f>
        <v>FERRONORTE</v>
      </c>
      <c r="D215" s="99" t="str">
        <f>IF(FN_MC!T214="","*",FN_MC!T214)</f>
        <v>TMI-TCS</v>
      </c>
      <c r="E215" s="99" t="str">
        <f>IF(FN_MC!D214="","*",FN_MC!D214)</f>
        <v>ELSON (TF-526)</v>
      </c>
      <c r="F215" s="99" t="str">
        <f>IF(FN_MC!H214="","*",FN_MC!H214)</f>
        <v>TID201</v>
      </c>
      <c r="G215" s="99" t="str">
        <f>IF(FN_MC!M214="","*",FN_MC!M214)</f>
        <v>TID-TVI</v>
      </c>
      <c r="H215" s="154">
        <f>IF(FN_MC!K214="","*",FN_MC!K214)</f>
        <v>195</v>
      </c>
      <c r="I215" s="132">
        <f>IF(FN_MC!O214="","*",FN_MC!O214)</f>
        <v>0.375</v>
      </c>
      <c r="J215" s="132">
        <f>IF(FN_MC!P214="","*",FN_MC!P214)</f>
        <v>6.25E-2</v>
      </c>
      <c r="K215" s="141" t="str">
        <f>IF(FN_MC!AK214="","*",FN_MC!AK214)</f>
        <v>TID201</v>
      </c>
      <c r="L215" s="141" t="str">
        <f>IF(FN_MC!AM214="","*",FN_MC!AM214)</f>
        <v>TID-TVI</v>
      </c>
      <c r="M215" s="141">
        <f>IF(FN_MC!AP214="","*",FN_MC!AP214)</f>
        <v>195</v>
      </c>
      <c r="N215" s="141" t="str">
        <f>IF(FN_MC!AM214="","*",FN_MC!AM214)</f>
        <v>TID-TVI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>
        <f>IF(FN_MC!B215="","*",FN_MC!B215)</f>
        <v>45978</v>
      </c>
      <c r="B216" s="98" t="str">
        <f>IF(FN_MC!X215="","*",FN_MC!X215)</f>
        <v>Oportunidade</v>
      </c>
      <c r="C216" s="99" t="str">
        <f>IF(FN_MC!S215="","*",FN_MC!S215)</f>
        <v>FERRONORTE</v>
      </c>
      <c r="D216" s="99" t="str">
        <f>IF(FN_MC!T215="","*",FN_MC!T215)</f>
        <v>TMI-TCS</v>
      </c>
      <c r="E216" s="99" t="str">
        <f>IF(FN_MC!D215="","*",FN_MC!D215)</f>
        <v>ADENILSON (TP-512)</v>
      </c>
      <c r="F216" s="99" t="str">
        <f>IF(FN_MC!H215="","*",FN_MC!H215)</f>
        <v>TID201</v>
      </c>
      <c r="G216" s="99" t="str">
        <f>IF(FN_MC!M215="","*",FN_MC!M215)</f>
        <v>TID-TVI</v>
      </c>
      <c r="H216" s="154">
        <f>IF(FN_MC!K215="","*",FN_MC!K215)</f>
        <v>195</v>
      </c>
      <c r="I216" s="132">
        <f>IF(FN_MC!O215="","*",FN_MC!O215)</f>
        <v>0.375</v>
      </c>
      <c r="J216" s="132">
        <f>IF(FN_MC!P215="","*",FN_MC!P215)</f>
        <v>6.25E-2</v>
      </c>
      <c r="K216" s="141" t="str">
        <f>IF(FN_MC!AK215="","*",FN_MC!AK215)</f>
        <v>TID201</v>
      </c>
      <c r="L216" s="141" t="str">
        <f>IF(FN_MC!AM215="","*",FN_MC!AM215)</f>
        <v>TID-TVI</v>
      </c>
      <c r="M216" s="141">
        <f>IF(FN_MC!AP215="","*",FN_MC!AP215)</f>
        <v>195</v>
      </c>
      <c r="N216" s="141" t="str">
        <f>IF(FN_MC!AM215="","*",FN_MC!AM215)</f>
        <v>TID-TVI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>
        <f>IF(FN_MC!B216="","*",FN_MC!B216)</f>
        <v>45978</v>
      </c>
      <c r="B217" s="98" t="str">
        <f>IF(FN_MC!X216="","*",FN_MC!X216)</f>
        <v>Oportunidade</v>
      </c>
      <c r="C217" s="99" t="str">
        <f>IF(FN_MC!S216="","*",FN_MC!S216)</f>
        <v>FERRONORTE</v>
      </c>
      <c r="D217" s="99" t="str">
        <f>IF(FN_MC!T216="","*",FN_MC!T216)</f>
        <v>TMI-TCS</v>
      </c>
      <c r="E217" s="99" t="str">
        <f>IF(FN_MC!D216="","*",FN_MC!D216)</f>
        <v>FRANCISCO (TF-670)</v>
      </c>
      <c r="F217" s="99" t="str">
        <f>IF(FN_MC!H216="","*",FN_MC!H216)</f>
        <v>-</v>
      </c>
      <c r="G217" s="99" t="str">
        <f>IF(FN_MC!M216="","*",FN_MC!M216)</f>
        <v>TIN</v>
      </c>
      <c r="H217" s="154">
        <f>IF(FN_MC!K216="","*",FN_MC!K216)</f>
        <v>111.3</v>
      </c>
      <c r="I217" s="132">
        <f>IF(FN_MC!O216="","*",FN_MC!O216)</f>
        <v>0.375</v>
      </c>
      <c r="J217" s="132">
        <f>IF(FN_MC!P216="","*",FN_MC!P216)</f>
        <v>6.25E-2</v>
      </c>
      <c r="K217" s="141" t="str">
        <f>IF(FN_MC!AK216="","*",FN_MC!AK216)</f>
        <v>-</v>
      </c>
      <c r="L217" s="141" t="str">
        <f>IF(FN_MC!AM216="","*",FN_MC!AM216)</f>
        <v>TIN</v>
      </c>
      <c r="M217" s="141">
        <f>IF(FN_MC!AP216="","*",FN_MC!AP216)</f>
        <v>111.3</v>
      </c>
      <c r="N217" s="141" t="str">
        <f>IF(FN_MC!AM216="","*",FN_MC!AM216)</f>
        <v>TIN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>
        <f>IF(FN_MC!B217="","*",FN_MC!B217)</f>
        <v>45978</v>
      </c>
      <c r="B218" s="98" t="str">
        <f>IF(FN_MC!X217="","*",FN_MC!X217)</f>
        <v>Oportunidade</v>
      </c>
      <c r="C218" s="99" t="str">
        <f>IF(FN_MC!S217="","*",FN_MC!S217)</f>
        <v>MALHA CENTRAL</v>
      </c>
      <c r="D218" s="99" t="str">
        <f>IF(FN_MC!T217="","*",FN_MC!T217)</f>
        <v>RAMAL</v>
      </c>
      <c r="E218" s="99" t="str">
        <f>IF(FN_MC!D217="","*",FN_MC!D217)</f>
        <v>V42</v>
      </c>
      <c r="F218" s="99" t="str">
        <f>IF(FN_MC!H217="","*",FN_MC!H217)</f>
        <v>ZGT1</v>
      </c>
      <c r="G218" s="99" t="str">
        <f>IF(FN_MC!M217="","*",FN_MC!M217)</f>
        <v>ZGT-ZXE</v>
      </c>
      <c r="H218" s="154">
        <f>IF(FN_MC!K217="","*",FN_MC!K217)</f>
        <v>318</v>
      </c>
      <c r="I218" s="132">
        <f>IF(FN_MC!O217="","*",FN_MC!O217)</f>
        <v>0.27083333333333331</v>
      </c>
      <c r="J218" s="132">
        <f>IF(FN_MC!P217="","*",FN_MC!P217)</f>
        <v>0.125</v>
      </c>
      <c r="K218" s="141" t="str">
        <f>IF(FN_MC!AK217="","*",FN_MC!AK217)</f>
        <v>ZGT1</v>
      </c>
      <c r="L218" s="141" t="str">
        <f>IF(FN_MC!AM217="","*",FN_MC!AM217)</f>
        <v>ZGT-ZXE</v>
      </c>
      <c r="M218" s="141">
        <f>IF(FN_MC!AP217="","*",FN_MC!AP217)</f>
        <v>318</v>
      </c>
      <c r="N218" s="141" t="str">
        <f>IF(FN_MC!AM217="","*",FN_MC!AM217)</f>
        <v>ZGT-ZXE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1707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Q1" workbookViewId="0">
      <selection sqref="A1:U19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5"/>
      <c r="B1" s="366"/>
      <c r="C1" s="367"/>
      <c r="L1" s="101"/>
      <c r="M1" s="124"/>
      <c r="N1" s="288"/>
      <c r="O1" s="288"/>
      <c r="P1" s="170"/>
      <c r="Q1" s="368" t="s">
        <v>1212</v>
      </c>
      <c r="R1" s="369"/>
      <c r="U1" s="102"/>
      <c r="V1" s="370" t="s">
        <v>1708</v>
      </c>
      <c r="W1" s="370"/>
      <c r="X1" s="370"/>
      <c r="Y1" s="104"/>
    </row>
    <row r="2" spans="1:25" s="100" customFormat="1" ht="11.25" customHeight="1">
      <c r="A2" s="105" t="s">
        <v>1709</v>
      </c>
      <c r="B2" s="105" t="s">
        <v>1704</v>
      </c>
      <c r="C2" s="105" t="s">
        <v>603</v>
      </c>
      <c r="D2" s="106" t="s">
        <v>1164</v>
      </c>
      <c r="E2" s="106" t="s">
        <v>1165</v>
      </c>
      <c r="F2" s="106" t="s">
        <v>1703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1710</v>
      </c>
      <c r="U2" s="108" t="s">
        <v>1167</v>
      </c>
      <c r="V2" s="103">
        <f ca="1">TODAY()-1</f>
        <v>45974</v>
      </c>
      <c r="W2" s="103">
        <f ca="1">V2-1</f>
        <v>45973</v>
      </c>
      <c r="X2" s="103">
        <f ca="1">W2-1</f>
        <v>45972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>
        <f ca="1">_xlfn.XLOOKUP(G6&amp;$X$2,BS_CONTROLE[CHAVE],BS_CONTROLE[Quantidade_11],"-")</f>
        <v>18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1</v>
      </c>
      <c r="X9" s="112">
        <f ca="1">_xlfn.XLOOKUP(G9&amp;$X$2,BS_CONTROLE[CHAVE],BS_CONTROLE[Quantidade_11],"-")</f>
        <v>2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1160</v>
      </c>
      <c r="W10" s="112">
        <f ca="1">_xlfn.XLOOKUP(G10&amp;$W$2,BS_CONTROLE[CHAVE],BS_CONTROLE[Quantidade_11],"-")</f>
        <v>680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30</v>
      </c>
      <c r="X13" s="112">
        <f ca="1">_xlfn.XLOOKUP(G13&amp;$X$2,BS_CONTROLE[CHAVE],BS_CONTROLE[Quantidade_11],"-")</f>
        <v>110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18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30</v>
      </c>
      <c r="X17" s="112">
        <f ca="1">_xlfn.XLOOKUP(G17&amp;$X$2,BS_CONTROLE[CHAVE],BS_CONTROLE[Quantidade_11],"-")</f>
        <v>110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1160</v>
      </c>
      <c r="W18" s="112">
        <f ca="1">_xlfn.XLOOKUP(G18&amp;$W$2,BS_CONTROLE[CHAVE],BS_CONTROLE[Quantidade_11],"-")</f>
        <v>680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30</v>
      </c>
      <c r="X20" s="112">
        <f ca="1">_xlfn.XLOOKUP(G20&amp;$X$2,BS_CONTROLE[CHAVE],BS_CONTROLE[Quantidade_11],"-")</f>
        <v>110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280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140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>
        <f ca="1">_xlfn.XLOOKUP(G25&amp;$X$2,BS_CONTROLE[CHAVE],BS_CONTROLE[Quantidade_11],"-")</f>
        <v>18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1</v>
      </c>
      <c r="W26" s="112">
        <f ca="1">_xlfn.XLOOKUP(G26&amp;$W$2,BS_CONTROLE[CHAVE],BS_CONTROLE[Quantidade_11],"-")</f>
        <v>1</v>
      </c>
      <c r="X26" s="112">
        <f ca="1">_xlfn.XLOOKUP(G26&amp;$X$2,BS_CONTROLE[CHAVE],BS_CONTROLE[Quantidade_11],"-")</f>
        <v>2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1160</v>
      </c>
      <c r="W29" s="112">
        <f ca="1">_xlfn.XLOOKUP(G29&amp;$W$2,BS_CONTROLE[CHAVE],BS_CONTROLE[Quantidade_11],"-")</f>
        <v>680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1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72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0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30</v>
      </c>
      <c r="X37" s="112">
        <f ca="1">_xlfn.XLOOKUP(G37&amp;$X$2,BS_CONTROLE[CHAVE],BS_CONTROLE[Quantidade_11],"-")</f>
        <v>110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3570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18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2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4</v>
      </c>
      <c r="X48" s="112">
        <f ca="1">_xlfn.XLOOKUP(G48&amp;$X$2,BS_CONTROLE[CHAVE],BS_CONTROLE[Quantidade_11],"-")</f>
        <v>3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1160</v>
      </c>
      <c r="W50" s="112">
        <f ca="1">_xlfn.XLOOKUP(G50&amp;$W$2,BS_CONTROLE[CHAVE],BS_CONTROLE[Quantidade_11],"-")</f>
        <v>680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72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>
        <f ca="1">_xlfn.XLOOKUP(G56&amp;$W$2,BS_CONTROLE[CHAVE],BS_CONTROLE[Quantidade_11],"-")</f>
        <v>30</v>
      </c>
      <c r="X56" s="112">
        <f ca="1">_xlfn.XLOOKUP(G56&amp;$X$2,BS_CONTROLE[CHAVE],BS_CONTROLE[Quantidade_11],"-")</f>
        <v>110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>
        <f ca="1">_xlfn.XLOOKUP(G60&amp;$X$2,BS_CONTROLE[CHAVE],BS_CONTROLE[Quantidade_11],"-")</f>
        <v>3570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18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4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1160</v>
      </c>
      <c r="W71" s="112">
        <f ca="1">_xlfn.XLOOKUP(G71&amp;$W$2,BS_CONTROLE[CHAVE],BS_CONTROLE[Quantidade_11],"-")</f>
        <v>680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0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30</v>
      </c>
      <c r="X78" s="112">
        <f ca="1">_xlfn.XLOOKUP(G78&amp;$X$2,BS_CONTROLE[CHAVE],BS_CONTROLE[Quantidade_11],"-")</f>
        <v>110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3570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18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4</v>
      </c>
      <c r="X86" s="112">
        <f ca="1">_xlfn.XLOOKUP(G86&amp;$X$2,BS_CONTROLE[CHAVE],BS_CONTROLE[Quantidade_11],"-")</f>
        <v>3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1160</v>
      </c>
      <c r="W87" s="112">
        <f ca="1">_xlfn.XLOOKUP(G87&amp;$W$2,BS_CONTROLE[CHAVE],BS_CONTROLE[Quantidade_11],"-")</f>
        <v>680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0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0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>
        <f ca="1">_xlfn.XLOOKUP(G95&amp;$W$2,BS_CONTROLE[CHAVE],BS_CONTROLE[Quantidade_11],"-")</f>
        <v>0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30</v>
      </c>
      <c r="X97" s="112">
        <f ca="1">_xlfn.XLOOKUP(G97&amp;$X$2,BS_CONTROLE[CHAVE],BS_CONTROLE[Quantidade_11],"-")</f>
        <v>110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>
        <f ca="1">_xlfn.XLOOKUP(G98&amp;$X$2,BS_CONTROLE[CHAVE],BS_CONTROLE[Quantidade_11],"-")</f>
        <v>3570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1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>
        <f ca="1">_xlfn.XLOOKUP(G101&amp;$X$2,BS_CONTROLE[CHAVE],BS_CONTROLE[Quantidade_11],"-")</f>
        <v>18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4</v>
      </c>
      <c r="X103" s="112">
        <f ca="1">_xlfn.XLOOKUP(G103&amp;$X$2,BS_CONTROLE[CHAVE],BS_CONTROLE[Quantidade_11],"-")</f>
        <v>3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1160</v>
      </c>
      <c r="W104" s="112">
        <f ca="1">_xlfn.XLOOKUP(G104&amp;$W$2,BS_CONTROLE[CHAVE],BS_CONTROLE[Quantidade_11],"-")</f>
        <v>680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30</v>
      </c>
      <c r="X108" s="112">
        <f ca="1">_xlfn.XLOOKUP(G108&amp;$X$2,BS_CONTROLE[CHAVE],BS_CONTROLE[Quantidade_11],"-")</f>
        <v>110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3570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2184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18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1</v>
      </c>
      <c r="W112" s="112">
        <f ca="1">_xlfn.XLOOKUP(G112&amp;$W$2,BS_CONTROLE[CHAVE],BS_CONTROLE[Quantidade_11],"-")</f>
        <v>1</v>
      </c>
      <c r="X112" s="112">
        <f ca="1">_xlfn.XLOOKUP(G112&amp;$X$2,BS_CONTROLE[CHAVE],BS_CONTROLE[Quantidade_11],"-")</f>
        <v>2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4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1160</v>
      </c>
      <c r="W115" s="112">
        <f ca="1">_xlfn.XLOOKUP(G115&amp;$W$2,BS_CONTROLE[CHAVE],BS_CONTROLE[Quantidade_11],"-")</f>
        <v>680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3570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30</v>
      </c>
      <c r="X119" s="112">
        <f ca="1">_xlfn.XLOOKUP(G119&amp;$X$2,BS_CONTROLE[CHAVE],BS_CONTROLE[Quantidade_11],"-")</f>
        <v>110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18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3</v>
      </c>
      <c r="W122" s="112">
        <f ca="1">_xlfn.XLOOKUP(G122&amp;$W$2,BS_CONTROLE[CHAVE],BS_CONTROLE[Quantidade_11],"-")</f>
        <v>4</v>
      </c>
      <c r="X122" s="112">
        <f ca="1">_xlfn.XLOOKUP(G122&amp;$X$2,BS_CONTROLE[CHAVE],BS_CONTROLE[Quantidade_11],"-")</f>
        <v>3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>
        <f ca="1">_xlfn.XLOOKUP(G127&amp;$V$2,BS_CONTROLE[CHAVE],BS_CONTROLE[Quantidade_11],"-")</f>
        <v>0</v>
      </c>
      <c r="W127" s="112">
        <f ca="1">_xlfn.XLOOKUP(G127&amp;$W$2,BS_CONTROLE[CHAVE],BS_CONTROLE[Quantidade_11],"-")</f>
        <v>0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IF(FN_MC!Y131="","*",FN_MC!Y131)</f>
        <v>SIM</v>
      </c>
      <c r="B128" s="109" t="str">
        <f>IF(FN_MC!X131="","*",FN_MC!X131)</f>
        <v>Oportunidade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0.125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>
        <f ca="1">_xlfn.XLOOKUP(G128&amp;$V$2,BS_CONTROLE[CHAVE],BS_CONTROLE[Quantidade_11],"-")</f>
        <v>2184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IF(FN_MC!Y132="","*",FN_MC!Y132)</f>
        <v>OPORTUNIDADE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>
        <f ca="1">_xlfn.XLOOKUP(G129&amp;$V$2,BS_CONTROLE[CHAVE],BS_CONTROLE[Quantidade_11],"-")</f>
        <v>280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140</v>
      </c>
    </row>
    <row r="130" spans="1:24" s="113" customFormat="1" hidden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1700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3570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MECANIZAÇÃO - SOCADORA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8.3333333333333329E-2</v>
      </c>
      <c r="S134" s="110" t="str">
        <f>IF(FN_MC!Q137="","*",CONCATENATE(FN_MC!Q137," ",FN_MC!R137))</f>
        <v>1120 M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>
        <f ca="1">_xlfn.XLOOKUP(G135&amp;$V$2,BS_CONTROLE[CHAVE],BS_CONTROLE[Quantidade_11],"-")</f>
        <v>1</v>
      </c>
      <c r="W135" s="112">
        <f ca="1">_xlfn.XLOOKUP(G135&amp;$W$2,BS_CONTROLE[CHAVE],BS_CONTROLE[Quantidade_11],"-")</f>
        <v>1</v>
      </c>
      <c r="X135" s="112">
        <f ca="1">_xlfn.XLOOKUP(G135&amp;$X$2,BS_CONTROLE[CHAVE],BS_CONTROLE[Quantidade_11],"-")</f>
        <v>2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3</v>
      </c>
      <c r="W136" s="112">
        <f ca="1">_xlfn.XLOOKUP(G136&amp;$W$2,BS_CONTROLE[CHAVE],BS_CONTROLE[Quantidade_11],"-")</f>
        <v>4</v>
      </c>
      <c r="X136" s="112">
        <f ca="1">_xlfn.XLOOKUP(G136&amp;$X$2,BS_CONTROLE[CHAVE],BS_CONTROLE[Quantidade_11],"-")</f>
        <v>3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>
        <f ca="1">_xlfn.XLOOKUP(G137&amp;$V$2,BS_CONTROLE[CHAVE],BS_CONTROLE[Quantidade_11],"-")</f>
        <v>1160</v>
      </c>
      <c r="W137" s="112">
        <f ca="1">_xlfn.XLOOKUP(G137&amp;$W$2,BS_CONTROLE[CHAVE],BS_CONTROLE[Quantidade_11],"-")</f>
        <v>680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Contrato</v>
      </c>
      <c r="C140" s="109" t="str">
        <f>IF(FN_MC!Z143="","*",FN_MC!Z143)</f>
        <v>P0</v>
      </c>
      <c r="D140" s="110" t="str">
        <f>IF(FN_MC!S143="","*",FN_MC!S143)</f>
        <v>FERRONORTE</v>
      </c>
      <c r="E140" s="110" t="str">
        <f>IF(FN_MC!T143="","*",FN_MC!T143)</f>
        <v>TMI-TCS</v>
      </c>
      <c r="F140" s="110">
        <f>IF(FN_MC!B143="","*",FN_MC!B143)</f>
        <v>45972</v>
      </c>
      <c r="G140" s="110" t="str">
        <f>IF(FN_MC!D143="","*",FN_MC!D143)</f>
        <v>MOD FN</v>
      </c>
      <c r="H140" s="110" t="str">
        <f>IF(FN_MC!F143="","*",FN_MC!F143)</f>
        <v>BLOCO</v>
      </c>
      <c r="I140" s="110" t="str">
        <f>IF(FN_MC!H143="","*",FN_MC!H143)</f>
        <v>-</v>
      </c>
      <c r="J140" s="110" t="str">
        <f>IF(FN_MC!I143="","*",FN_MC!I143)</f>
        <v>-</v>
      </c>
      <c r="K140" s="110" t="str">
        <f>IF(FN_MC!M143="","*",FN_MC!M143)</f>
        <v>TCS-TVI</v>
      </c>
      <c r="L140" s="110" t="str">
        <f>IF(FN_MC!N143="","*",FN_MC!N143)</f>
        <v>TCSTVI</v>
      </c>
      <c r="M140" s="111">
        <f>IF(FN_MC!J143="","*",FN_MC!J143)</f>
        <v>74</v>
      </c>
      <c r="N140" s="290">
        <f>IF(FN_MC!K143="","*",FN_MC!K143)</f>
        <v>239</v>
      </c>
      <c r="O140" s="290">
        <f>IF(FN_MC!L143="","*",FN_MC!L143)</f>
        <v>233</v>
      </c>
      <c r="P140" s="111"/>
      <c r="Q140" s="128">
        <f>IF(FN_MC!O143="","*",FN_MC!O143)</f>
        <v>0.375</v>
      </c>
      <c r="R140" s="128">
        <f>IF(FN_MC!P143="","*",FN_MC!P143)</f>
        <v>0.125</v>
      </c>
      <c r="S140" s="110" t="str">
        <f>IF(FN_MC!Q143="","*",CONCATENATE(FN_MC!Q143," ",FN_MC!R143))</f>
        <v>1 BINÁRIO</v>
      </c>
      <c r="T140" s="110" t="str">
        <f>IF(FN_MC!V143="","*",FN_MC!V143)</f>
        <v xml:space="preserve">Guilherme </v>
      </c>
      <c r="U140" s="110" t="str">
        <f>IF(FN_MC!W143="","*",FN_MC!W143)</f>
        <v>Descarga de dormentes</v>
      </c>
      <c r="V140" s="112">
        <f ca="1">_xlfn.XLOOKUP(G140&amp;$V$2,BS_CONTROLE[CHAVE],BS_CONTROLE[Quantidade_11],"-")</f>
        <v>0</v>
      </c>
      <c r="W140" s="112" t="str">
        <f ca="1">_xlfn.XLOOKUP(G140&amp;$W$2,BS_CONTROLE[CHAVE],BS_CONTROLE[Quantidade_11],"-")</f>
        <v>-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FERRONORTE</v>
      </c>
      <c r="E141" s="110" t="str">
        <f>IF(FN_MC!T144="","*",FN_MC!T144)</f>
        <v>TGR-TRO</v>
      </c>
      <c r="F141" s="110">
        <f>IF(FN_MC!B144="","*",FN_MC!B144)</f>
        <v>45972</v>
      </c>
      <c r="G141" s="110" t="str">
        <f>IF(FN_MC!D144="","*",FN_MC!D144)</f>
        <v>A60</v>
      </c>
      <c r="H141" s="110" t="str">
        <f>IF(FN_MC!F144="","*",FN_MC!F144)</f>
        <v>DETECÇÃO - RONDA 7 DIAS</v>
      </c>
      <c r="I141" s="110" t="str">
        <f>IF(FN_MC!H144="","*",FN_MC!H144)</f>
        <v>TIQ2</v>
      </c>
      <c r="J141" s="110" t="str">
        <f>IF(FN_MC!I144="","*",FN_MC!I144)</f>
        <v>TRO</v>
      </c>
      <c r="K141" s="110" t="str">
        <f>IF(FN_MC!M144="","*",FN_MC!M144)</f>
        <v>TIQ</v>
      </c>
      <c r="L141" s="110" t="str">
        <f>IF(FN_MC!N144="","*",FN_MC!N144)</f>
        <v>TIQ-TRO</v>
      </c>
      <c r="M141" s="111">
        <f>IF(FN_MC!J144="","*",FN_MC!J144)</f>
        <v>98</v>
      </c>
      <c r="N141" s="290">
        <f>IF(FN_MC!K144="","*",FN_MC!K144)</f>
        <v>616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4.1666666666666664E-2</v>
      </c>
      <c r="S141" s="110" t="str">
        <f>IF(FN_MC!Q144="","*",CONCATENATE(FN_MC!Q144," ",FN_MC!R144))</f>
        <v>140 KM</v>
      </c>
      <c r="T141" s="110" t="str">
        <f>IF(FN_MC!V144="","*",FN_MC!V144)</f>
        <v>Miguel</v>
      </c>
      <c r="U141" s="110" t="str">
        <f>IF(FN_MC!W144="","*",FN_MC!W144)</f>
        <v>Ronda 7 dias</v>
      </c>
      <c r="V141" s="112">
        <f ca="1">_xlfn.XLOOKUP(G141&amp;$V$2,BS_CONTROLE[CHAVE],BS_CONTROLE[Quantidade_11],"-")</f>
        <v>280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140</v>
      </c>
    </row>
    <row r="142" spans="1:24" s="113" customFormat="1" hidden="1">
      <c r="A142" s="109" t="str">
        <f>IF(FN_MC!Y145="","*",FN_MC!Y145)</f>
        <v>SIM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0.125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>
        <f ca="1">_xlfn.XLOOKUP(G142&amp;$V$2,BS_CONTROLE[CHAVE],BS_CONTROLE[Quantidade_11],"-")</f>
        <v>2184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SIM</v>
      </c>
      <c r="B143" s="109" t="str">
        <f>IF(FN_MC!X146="","*",FN_MC!X146)</f>
        <v>Contrato</v>
      </c>
      <c r="C143" s="109" t="str">
        <f>IF(FN_MC!Z146="","*",FN_MC!Z146)</f>
        <v>P0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W48</v>
      </c>
      <c r="H143" s="110" t="str">
        <f>IF(FN_MC!F146="","*",FN_MC!F146)</f>
        <v>MECANIZAÇÃO - DOL</v>
      </c>
      <c r="I143" s="110" t="str">
        <f>IF(FN_MC!H146="","*",FN_MC!H146)</f>
        <v>TOM2</v>
      </c>
      <c r="J143" s="110" t="str">
        <f>IF(FN_MC!I146="","*",FN_MC!I146)</f>
        <v>TOM2</v>
      </c>
      <c r="K143" s="110" t="str">
        <f>IF(FN_MC!M146="","*",FN_MC!M146)</f>
        <v>TOM-TPC</v>
      </c>
      <c r="L143" s="110" t="str">
        <f>IF(FN_MC!N146="","*",FN_MC!N146)</f>
        <v>416TPC</v>
      </c>
      <c r="M143" s="111">
        <f>IF(FN_MC!J146="","*",FN_MC!J146)</f>
        <v>74</v>
      </c>
      <c r="N143" s="290">
        <f>IF(FN_MC!K146="","*",FN_MC!K146)</f>
        <v>425.7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0.16666666666666666</v>
      </c>
      <c r="S143" s="110" t="str">
        <f>IF(FN_MC!Q146="","*",CONCATENATE(FN_MC!Q146," ",FN_MC!R146))</f>
        <v>2000 M</v>
      </c>
      <c r="T143" s="110" t="str">
        <f>IF(FN_MC!V146="","*",FN_MC!V146)</f>
        <v>Rodrigo</v>
      </c>
      <c r="U143" s="110" t="str">
        <f>IF(FN_MC!W146="","*",FN_MC!W146)</f>
        <v>Desguarnecimento ombro de lastro (DOL) - Sentido decrescente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3570</v>
      </c>
    </row>
    <row r="144" spans="1:24" s="113" customFormat="1" hidden="1">
      <c r="A144" s="109" t="str">
        <f>IF(FN_MC!Y147="","*",FN_MC!Y147)</f>
        <v>OPORTUNIDADE</v>
      </c>
      <c r="B144" s="109" t="str">
        <f>IF(FN_MC!X147="","*",FN_MC!X147)</f>
        <v>Oportunidade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TCS-TGR</v>
      </c>
      <c r="F144" s="110">
        <f>IF(FN_MC!B147="","*",FN_MC!B147)</f>
        <v>45972</v>
      </c>
      <c r="G144" s="110" t="str">
        <f>IF(FN_MC!D147="","*",FN_MC!D147)</f>
        <v>V97</v>
      </c>
      <c r="H144" s="110" t="str">
        <f>IF(FN_MC!F147="","*",FN_MC!F147)</f>
        <v>DETECÇÃO - ULTRASSOM - SPERRY</v>
      </c>
      <c r="I144" s="110" t="str">
        <f>IF(FN_MC!H147="","*",FN_MC!H147)</f>
        <v>TOM2</v>
      </c>
      <c r="J144" s="110" t="str">
        <f>IF(FN_MC!I147="","*",FN_MC!I147)</f>
        <v>TCS</v>
      </c>
      <c r="K144" s="110" t="str">
        <f>IF(FN_MC!M147="","*",FN_MC!M147)</f>
        <v>TOM-TCS</v>
      </c>
      <c r="L144" s="110" t="str">
        <f>IF(FN_MC!N147="","*",FN_MC!N147)</f>
        <v>TOMTCS</v>
      </c>
      <c r="M144" s="111">
        <f>IF(FN_MC!J147="","*",FN_MC!J147)</f>
        <v>74</v>
      </c>
      <c r="N144" s="290">
        <f>IF(FN_MC!K147="","*",FN_MC!K147)</f>
        <v>406</v>
      </c>
      <c r="O144" s="290" t="str">
        <f>IF(FN_MC!L147="","*",FN_MC!L147)</f>
        <v>-</v>
      </c>
      <c r="P144" s="111"/>
      <c r="Q144" s="128">
        <f>IF(FN_MC!O147="","*",FN_MC!O147)</f>
        <v>0.35416666666666669</v>
      </c>
      <c r="R144" s="128">
        <f>IF(FN_MC!P147="","*",FN_MC!P147)</f>
        <v>4.1666666666666664E-2</v>
      </c>
      <c r="S144" s="110" t="str">
        <f>IF(FN_MC!Q147="","*",CONCATENATE(FN_MC!Q147," ",FN_MC!R147))</f>
        <v>110 KM</v>
      </c>
      <c r="T144" s="110" t="str">
        <f>IF(FN_MC!V147="","*",FN_MC!V147)</f>
        <v>John</v>
      </c>
      <c r="U144" s="110" t="str">
        <f>IF(FN_MC!W147="","*",FN_MC!W147)</f>
        <v>Detecção ultrassom Sperry com VMA de 30km/h</v>
      </c>
      <c r="V144" s="112" t="str">
        <f ca="1">_xlfn.XLOOKUP(G144&amp;$V$2,BS_CONTROLE[CHAVE],BS_CONTROLE[Quantidade_11],"-")</f>
        <v>-</v>
      </c>
      <c r="W144" s="112">
        <f ca="1">_xlfn.XLOOKUP(G144&amp;$W$2,BS_CONTROLE[CHAVE],BS_CONTROLE[Quantidade_11],"-")</f>
        <v>30</v>
      </c>
      <c r="X144" s="112">
        <f ca="1">_xlfn.XLOOKUP(G144&amp;$X$2,BS_CONTROLE[CHAVE],BS_CONTROLE[Quantidade_11],"-")</f>
        <v>110</v>
      </c>
    </row>
    <row r="145" spans="1:24" s="113" customFormat="1" hidden="1">
      <c r="A145" s="109" t="str">
        <f>IF(FN_MC!Y148="","*",FN_MC!Y148)</f>
        <v>OPORTUNIDADE</v>
      </c>
      <c r="B145" s="109" t="str">
        <f>IF(FN_MC!X148="","*",FN_MC!X148)</f>
        <v>Contrato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TMI-TCS</v>
      </c>
      <c r="F145" s="110">
        <f>IF(FN_MC!B148="","*",FN_MC!B148)</f>
        <v>45972</v>
      </c>
      <c r="G145" s="110" t="str">
        <f>IF(FN_MC!D148="","*",FN_MC!D148)</f>
        <v>W50</v>
      </c>
      <c r="H145" s="110" t="str">
        <f>IF(FN_MC!F148="","*",FN_MC!F148)</f>
        <v>MODERNIZAÇÃO - DORMENTE - DESCARGA</v>
      </c>
      <c r="I145" s="110" t="str">
        <f>IF(FN_MC!H148="","*",FN_MC!H148)</f>
        <v xml:space="preserve">TCS2 </v>
      </c>
      <c r="J145" s="110" t="str">
        <f>IF(FN_MC!I148="","*",FN_MC!I148)</f>
        <v>TCS</v>
      </c>
      <c r="K145" s="110" t="str">
        <f>IF(FN_MC!M148="","*",FN_MC!M148)</f>
        <v>TCS-TVI</v>
      </c>
      <c r="L145" s="110" t="str">
        <f>IF(FN_MC!N148="","*",FN_MC!N148)</f>
        <v>239251/TVI239</v>
      </c>
      <c r="M145" s="111">
        <f>IF(FN_MC!J148="","*",FN_MC!J148)</f>
        <v>74</v>
      </c>
      <c r="N145" s="290">
        <f>IF(FN_MC!K148="","*",FN_MC!K148)</f>
        <v>239</v>
      </c>
      <c r="O145" s="290">
        <f>IF(FN_MC!L148="","*",FN_MC!L148)</f>
        <v>233</v>
      </c>
      <c r="P145" s="111"/>
      <c r="Q145" s="128">
        <f>IF(FN_MC!O148="","*",FN_MC!O148)</f>
        <v>0.375</v>
      </c>
      <c r="R145" s="128">
        <f>IF(FN_MC!P148="","*",FN_MC!P148)</f>
        <v>6.9444444444444447E-4</v>
      </c>
      <c r="S145" s="110" t="str">
        <f>IF(FN_MC!Q148="","*",CONCATENATE(FN_MC!Q148," ",FN_MC!R148))</f>
        <v>1400 Nº DE DORMENTES</v>
      </c>
      <c r="T145" s="110" t="str">
        <f>IF(FN_MC!V148="","*",FN_MC!V148)</f>
        <v xml:space="preserve">Guilherme </v>
      </c>
      <c r="U145" s="110" t="str">
        <f>IF(FN_MC!W148="","*",FN_MC!W148)</f>
        <v xml:space="preserve">Descarga de dormentes no km 239 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IF(FN_MC!Y149="","*",FN_MC!Y149)</f>
        <v>OPORTUNIDADE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DESLOCAMENTO</v>
      </c>
      <c r="I146" s="110" t="str">
        <f>IF(FN_MC!H149="","*",FN_MC!H149)</f>
        <v>TIN2</v>
      </c>
      <c r="J146" s="110" t="str">
        <f>IF(FN_MC!I149="","*",FN_MC!I149)</f>
        <v>TID2</v>
      </c>
      <c r="K146" s="110" t="str">
        <f>IF(FN_MC!M149="","*",FN_MC!M149)</f>
        <v>TIN-TID</v>
      </c>
      <c r="L146" s="110" t="str">
        <f>IF(FN_MC!N149="","*",FN_MC!N149)</f>
        <v>TIN-TID</v>
      </c>
      <c r="M146" s="111">
        <f>IF(FN_MC!J149="","*",FN_MC!J149)</f>
        <v>74</v>
      </c>
      <c r="N146" s="290">
        <f>IF(FN_MC!K149="","*",FN_MC!K149)</f>
        <v>111</v>
      </c>
      <c r="O146" s="290" t="str">
        <f>IF(FN_MC!L149="","*",FN_MC!L149)</f>
        <v>-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BINÁRIO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>
        <f ca="1">_xlfn.XLOOKUP(G146&amp;$V$2,BS_CONTROLE[CHAVE],BS_CONTROLE[Quantidade_11],"-")</f>
        <v>0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8.3333333333333329E-2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>
        <f ca="1">_xlfn.XLOOKUP(G147&amp;$V$2,BS_CONTROLE[CHAVE],BS_CONTROLE[Quantidade_11],"-")</f>
        <v>1</v>
      </c>
      <c r="W147" s="112">
        <f ca="1">_xlfn.XLOOKUP(G147&amp;$W$2,BS_CONTROLE[CHAVE],BS_CONTROLE[Quantidade_11],"-")</f>
        <v>1</v>
      </c>
      <c r="X147" s="112">
        <f ca="1">_xlfn.XLOOKUP(G147&amp;$X$2,BS_CONTROLE[CHAVE],BS_CONTROLE[Quantidade_11],"-")</f>
        <v>2</v>
      </c>
    </row>
    <row r="148" spans="1:24" s="113" customFormat="1" hidden="1">
      <c r="A148" s="109" t="str">
        <f>IF(FN_MC!Y151="","*",FN_MC!Y151)</f>
        <v>OPORTUNIDADE</v>
      </c>
      <c r="B148" s="109" t="str">
        <f>IF(FN_MC!X151="","*",FN_MC!X151)</f>
        <v>Oportunidade</v>
      </c>
      <c r="C148" s="109" t="str">
        <f>IF(FN_MC!Z151="","*",FN_MC!Z151)</f>
        <v>P2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45972</v>
      </c>
      <c r="G148" s="110" t="str">
        <f>IF(FN_MC!D151="","*",FN_MC!D151)</f>
        <v>E14</v>
      </c>
      <c r="H148" s="110" t="str">
        <f>IF(FN_MC!F151="","*",FN_MC!F151)</f>
        <v>MECANIZAÇÃO - ESMERILHADORA</v>
      </c>
      <c r="I148" s="110" t="str">
        <f>IF(FN_MC!H151="","*",FN_MC!H151)</f>
        <v>TAP2</v>
      </c>
      <c r="J148" s="110" t="str">
        <f>IF(FN_MC!I151="","*",FN_MC!I151)</f>
        <v>ZJA</v>
      </c>
      <c r="K148" s="110" t="str">
        <f>IF(FN_MC!M151="","*",FN_MC!M151)</f>
        <v>TAP-ZJA</v>
      </c>
      <c r="L148" s="110" t="str">
        <f>IF(FN_MC!N151="","*",FN_MC!N151)</f>
        <v>TAPZJA</v>
      </c>
      <c r="M148" s="111">
        <f>IF(FN_MC!J151="","*",FN_MC!J151)</f>
        <v>74</v>
      </c>
      <c r="N148" s="290">
        <f>IF(FN_MC!K151="","*",FN_MC!K151)</f>
        <v>25</v>
      </c>
      <c r="O148" s="290" t="str">
        <f>IF(FN_MC!L151="","*",FN_MC!L151)</f>
        <v>-</v>
      </c>
      <c r="P148" s="111"/>
      <c r="Q148" s="128">
        <f>IF(FN_MC!O151="","*",FN_MC!O151)</f>
        <v>0.95833333333333337</v>
      </c>
      <c r="R148" s="128">
        <f>IF(FN_MC!P151="","*",FN_MC!P151)</f>
        <v>4.1666666666666664E-2</v>
      </c>
      <c r="S148" s="110" t="str">
        <f>IF(FN_MC!Q151="","*",CONCATENATE(FN_MC!Q151," ",FN_MC!R151))</f>
        <v>18 M</v>
      </c>
      <c r="T148" s="110" t="str">
        <f>IF(FN_MC!V151="","*",FN_MC!V151)</f>
        <v xml:space="preserve">Fernanda </v>
      </c>
      <c r="U148" s="110" t="str">
        <f>IF(FN_MC!W151="","*",FN_MC!W151)</f>
        <v>Deslocamento em VMA 30KM TAP-TMI, após segue em esmerilhamento de TMI-ZRK às 16km/h, se desloca em VMA 30KM de ZRK-ZJA, encerrando em ZJA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18</v>
      </c>
    </row>
    <row r="149" spans="1:24" s="113" customFormat="1" hidden="1">
      <c r="A149" s="109" t="str">
        <f>IF(FN_MC!Y152="","*",FN_MC!Y152)</f>
        <v>OPORTUNIDADE</v>
      </c>
      <c r="B149" s="109" t="str">
        <f>IF(FN_MC!X152="","*",FN_MC!X152)</f>
        <v>Oportunidade</v>
      </c>
      <c r="C149" s="109" t="str">
        <f>IF(FN_MC!Z152="","*",FN_MC!Z152)</f>
        <v>P0</v>
      </c>
      <c r="D149" s="110" t="str">
        <f>IF(FN_MC!S152="","*",FN_MC!S152)</f>
        <v>MALHA CENTRAL</v>
      </c>
      <c r="E149" s="110" t="str">
        <f>IF(FN_MC!T152="","*",FN_MC!T152)</f>
        <v>RAMAL</v>
      </c>
      <c r="F149" s="110">
        <f>IF(FN_MC!B152="","*",FN_MC!B152)</f>
        <v>45972</v>
      </c>
      <c r="G149" s="110" t="str">
        <f>IF(FN_MC!D152="","*",FN_MC!D152)</f>
        <v>E17</v>
      </c>
      <c r="H149" s="110" t="str">
        <f>IF(FN_MC!F152="","*",FN_MC!F152)</f>
        <v>CAMINHÃO DE SOLDA</v>
      </c>
      <c r="I149" s="110" t="str">
        <f>IF(FN_MC!H152="","*",FN_MC!H152)</f>
        <v>ZVT1</v>
      </c>
      <c r="J149" s="110" t="str">
        <f>IF(FN_MC!I152="","*",FN_MC!I152)</f>
        <v>ZVT1</v>
      </c>
      <c r="K149" s="110" t="str">
        <f>IF(FN_MC!M152="","*",FN_MC!M152)</f>
        <v>ZVT-ZDK</v>
      </c>
      <c r="L149" s="110" t="str">
        <f>IF(FN_MC!N152="","*",FN_MC!N152)</f>
        <v>ZVTZDK</v>
      </c>
      <c r="M149" s="111">
        <f>IF(FN_MC!J152="","*",FN_MC!J152)</f>
        <v>78</v>
      </c>
      <c r="N149" s="290">
        <f>IF(FN_MC!K152="","*",FN_MC!K152)</f>
        <v>248</v>
      </c>
      <c r="O149" s="290">
        <f>IF(FN_MC!L152="","*",FN_MC!L152)</f>
        <v>244</v>
      </c>
      <c r="P149" s="111"/>
      <c r="Q149" s="128">
        <f>IF(FN_MC!O152="","*",FN_MC!O152)</f>
        <v>0.375</v>
      </c>
      <c r="R149" s="128">
        <f>IF(FN_MC!P152="","*",FN_MC!P152)</f>
        <v>0.125</v>
      </c>
      <c r="S149" s="110" t="str">
        <f>IF(FN_MC!Q152="","*",CONCATENATE(FN_MC!Q152," ",FN_MC!R152))</f>
        <v>3 Nº DE SOLDA</v>
      </c>
      <c r="T149" s="110" t="str">
        <f>IF(FN_MC!V152="","*",FN_MC!V152)</f>
        <v>Higor</v>
      </c>
      <c r="U149" s="110" t="str">
        <f>IF(FN_MC!W152="","*",FN_MC!W152)</f>
        <v xml:space="preserve">Caminhão de solda </v>
      </c>
      <c r="V149" s="112">
        <f ca="1">_xlfn.XLOOKUP(G149&amp;$V$2,BS_CONTROLE[CHAVE],BS_CONTROLE[Quantidade_11],"-")</f>
        <v>3</v>
      </c>
      <c r="W149" s="112">
        <f ca="1">_xlfn.XLOOKUP(G149&amp;$W$2,BS_CONTROLE[CHAVE],BS_CONTROLE[Quantidade_11],"-")</f>
        <v>4</v>
      </c>
      <c r="X149" s="112">
        <f ca="1">_xlfn.XLOOKUP(G149&amp;$X$2,BS_CONTROLE[CHAVE],BS_CONTROLE[Quantidade_11],"-")</f>
        <v>3</v>
      </c>
    </row>
    <row r="150" spans="1:24" s="113" customFormat="1" hidden="1">
      <c r="A150" s="109" t="str">
        <f>IF(FN_MC!Y153="","*",FN_MC!Y153)</f>
        <v>OPORTUNIDADE</v>
      </c>
      <c r="B150" s="109" t="str">
        <f>IF(FN_MC!X153="","*",FN_MC!X153)</f>
        <v>Oportunidade</v>
      </c>
      <c r="C150" s="109" t="str">
        <f>IF(FN_MC!Z153="","*",FN_MC!Z153)</f>
        <v>P0</v>
      </c>
      <c r="D150" s="110" t="str">
        <f>IF(FN_MC!S153="","*",FN_MC!S153)</f>
        <v>MALHA CENTRAL</v>
      </c>
      <c r="E150" s="110" t="str">
        <f>IF(FN_MC!T153="","*",FN_MC!T153)</f>
        <v>POV-PRV</v>
      </c>
      <c r="F150" s="110">
        <f>IF(FN_MC!B153="","*",FN_MC!B153)</f>
        <v>45972</v>
      </c>
      <c r="G150" s="110" t="str">
        <f>IF(FN_MC!D153="","*",FN_MC!D153)</f>
        <v>A17</v>
      </c>
      <c r="H150" s="110" t="str">
        <f>IF(FN_MC!F153="","*",FN_MC!F153)</f>
        <v>INSPEÇÃO AUTO DE LINHA</v>
      </c>
      <c r="I150" s="110" t="str">
        <f>IF(FN_MC!H153="","*",FN_MC!H153)</f>
        <v>POV</v>
      </c>
      <c r="J150" s="110" t="str">
        <f>IF(FN_MC!I153="","*",FN_MC!I153)</f>
        <v>PAS</v>
      </c>
      <c r="K150" s="110" t="str">
        <f>IF(FN_MC!M153="","*",FN_MC!M153)</f>
        <v>POV-PAS</v>
      </c>
      <c r="L150" s="110" t="str">
        <f>IF(FN_MC!N153="","*",FN_MC!N153)</f>
        <v>POVPAS</v>
      </c>
      <c r="M150" s="111">
        <f>IF(FN_MC!J153="","*",FN_MC!J153)</f>
        <v>102</v>
      </c>
      <c r="N150" s="290">
        <f>IF(FN_MC!K153="","*",FN_MC!K153)</f>
        <v>1.5</v>
      </c>
      <c r="O150" s="290" t="str">
        <f>IF(FN_MC!L153="","*",FN_MC!L153)</f>
        <v>-</v>
      </c>
      <c r="P150" s="111"/>
      <c r="Q150" s="128">
        <f>IF(FN_MC!O153="","*",FN_MC!O153)</f>
        <v>0.33333333333333331</v>
      </c>
      <c r="R150" s="128">
        <f>IF(FN_MC!P153="","*",FN_MC!P153)</f>
        <v>4.1666666666666664E-2</v>
      </c>
      <c r="S150" s="110" t="str">
        <f>IF(FN_MC!Q153="","*",CONCATENATE(FN_MC!Q153," ",FN_MC!R153))</f>
        <v>1 BINÁRIO</v>
      </c>
      <c r="T150" s="110" t="str">
        <f>IF(FN_MC!V153="","*",FN_MC!V153)</f>
        <v xml:space="preserve">lorena </v>
      </c>
      <c r="U150" s="110" t="str">
        <f>IF(FN_MC!W153="","*",FN_MC!W153)</f>
        <v xml:space="preserve">Inspeção de via 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>
        <f ca="1">_xlfn.XLOOKUP(G150&amp;$X$2,BS_CONTROLE[CHAVE],BS_CONTROLE[Quantidade_11],"-")</f>
        <v>1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Oportunidade</v>
      </c>
      <c r="C151" s="109" t="str">
        <f>IF(FN_MC!Z154="","*",FN_MC!Z154)</f>
        <v>P1</v>
      </c>
      <c r="D151" s="110" t="str">
        <f>IF(FN_MC!S154="","*",FN_MC!S154)</f>
        <v>MALHA CENTRAL</v>
      </c>
      <c r="E151" s="110" t="str">
        <f>IF(FN_MC!T154="","*",FN_MC!T154)</f>
        <v>RAMAL</v>
      </c>
      <c r="F151" s="110">
        <f>IF(FN_MC!B154="","*",FN_MC!B154)</f>
        <v>45972</v>
      </c>
      <c r="G151" s="110" t="str">
        <f>IF(FN_MC!D154="","*",FN_MC!D154)</f>
        <v>V42</v>
      </c>
      <c r="H151" s="110" t="str">
        <f>IF(FN_MC!F154="","*",FN_MC!F154)</f>
        <v>MODERNIZAÇÃO - SOCADORA</v>
      </c>
      <c r="I151" s="110" t="str">
        <f>IF(FN_MC!H154="","*",FN_MC!H154)</f>
        <v>ZGT1</v>
      </c>
      <c r="J151" s="110" t="str">
        <f>IF(FN_MC!I154="","*",FN_MC!I154)</f>
        <v>ZGT1</v>
      </c>
      <c r="K151" s="110" t="str">
        <f>IF(FN_MC!M154="","*",FN_MC!M154)</f>
        <v>ZRI-ZGT</v>
      </c>
      <c r="L151" s="110" t="str">
        <f>IF(FN_MC!N154="","*",FN_MC!N154)</f>
        <v>ZRIZGT</v>
      </c>
      <c r="M151" s="111">
        <f>IF(FN_MC!J154="","*",FN_MC!J154)</f>
        <v>72</v>
      </c>
      <c r="N151" s="290">
        <f>IF(FN_MC!K154="","*",FN_MC!K154)</f>
        <v>290</v>
      </c>
      <c r="O151" s="290">
        <f>IF(FN_MC!L154="","*",FN_MC!L154)</f>
        <v>289</v>
      </c>
      <c r="P151" s="111"/>
      <c r="Q151" s="128">
        <f>IF(FN_MC!O154="","*",FN_MC!O154)</f>
        <v>0.27083333333333331</v>
      </c>
      <c r="R151" s="128">
        <f>IF(FN_MC!P154="","*",FN_MC!P154)</f>
        <v>8.3333333333333329E-2</v>
      </c>
      <c r="S151" s="110" t="str">
        <f>IF(FN_MC!Q154="","*",CONCATENATE(FN_MC!Q154," ",FN_MC!R154))</f>
        <v>400 M</v>
      </c>
      <c r="T151" s="110" t="str">
        <f>IF(FN_MC!V154="","*",FN_MC!V154)</f>
        <v>Augusto</v>
      </c>
      <c r="U151" s="110" t="str">
        <f>IF(FN_MC!W154="","*",FN_MC!W154)</f>
        <v>Socaria mecanizada</v>
      </c>
      <c r="V151" s="112">
        <f ca="1">_xlfn.XLOOKUP(G151&amp;$V$2,BS_CONTROLE[CHAVE],BS_CONTROLE[Quantidade_11],"-")</f>
        <v>1160</v>
      </c>
      <c r="W151" s="112">
        <f ca="1">_xlfn.XLOOKUP(G151&amp;$W$2,BS_CONTROLE[CHAVE],BS_CONTROLE[Quantidade_11],"-")</f>
        <v>680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OPORTUNIDADE</v>
      </c>
      <c r="B155" s="109" t="str">
        <f>IF(FN_MC!X158="","*",FN_MC!X158)</f>
        <v>Oportunidade</v>
      </c>
      <c r="C155" s="109" t="str">
        <f>IF(FN_MC!Z158="","*",FN_MC!Z158)</f>
        <v>P0</v>
      </c>
      <c r="D155" s="110" t="str">
        <f>IF(FN_MC!S158="","*",FN_MC!S158)</f>
        <v>FERRONORTE</v>
      </c>
      <c r="E155" s="110" t="str">
        <f>IF(FN_MC!T158="","*",FN_MC!T158)</f>
        <v>TGR-TRO</v>
      </c>
      <c r="F155" s="110">
        <f>IF(FN_MC!B158="","*",FN_MC!B158)</f>
        <v>45973</v>
      </c>
      <c r="G155" s="110" t="str">
        <f>IF(FN_MC!D158="","*",FN_MC!D158)</f>
        <v>BRUNO (TF-525)</v>
      </c>
      <c r="H155" s="110" t="str">
        <f>IF(FN_MC!F158="","*",FN_MC!F158)</f>
        <v>PDM - SOLDA</v>
      </c>
      <c r="I155" s="110" t="str">
        <f>IF(FN_MC!H158="","*",FN_MC!H158)</f>
        <v>TRM556</v>
      </c>
      <c r="J155" s="110" t="str">
        <f>IF(FN_MC!I158="","*",FN_MC!I158)</f>
        <v>-</v>
      </c>
      <c r="K155" s="110" t="str">
        <f>IF(FN_MC!M158="","*",FN_MC!M158)</f>
        <v>TRM-TEP</v>
      </c>
      <c r="L155" s="110" t="str">
        <f>IF(FN_MC!N158="","*",FN_MC!N158)</f>
        <v>TRM556</v>
      </c>
      <c r="M155" s="111">
        <f>IF(FN_MC!J158="","*",FN_MC!J158)</f>
        <v>98</v>
      </c>
      <c r="N155" s="290">
        <f>IF(FN_MC!K158="","*",FN_MC!K158)</f>
        <v>556</v>
      </c>
      <c r="O155" s="290" t="str">
        <f>IF(FN_MC!L158="","*",FN_MC!L158)</f>
        <v>-</v>
      </c>
      <c r="P155" s="111"/>
      <c r="Q155" s="128">
        <f>IF(FN_MC!O158="","*",FN_MC!O158)</f>
        <v>0.375</v>
      </c>
      <c r="R155" s="128">
        <f>IF(FN_MC!P158="","*",FN_MC!P158)</f>
        <v>6.25E-2</v>
      </c>
      <c r="S155" s="110" t="str">
        <f>IF(FN_MC!Q158="","*",CONCATENATE(FN_MC!Q158," ",FN_MC!R158))</f>
        <v>1 Nº DE SOLDA</v>
      </c>
      <c r="T155" s="110" t="str">
        <f>IF(FN_MC!V158="","*",FN_MC!V158)</f>
        <v>Bruno</v>
      </c>
      <c r="U155" s="110" t="str">
        <f>IF(FN_MC!W158="","*",FN_MC!W158)</f>
        <v>Execução de solda - Condicionado a temperatura</v>
      </c>
      <c r="V155" s="112">
        <f ca="1">_xlfn.XLOOKUP(G155&amp;$V$2,BS_CONTROLE[CHAVE],BS_CONTROLE[Quantidade_11],"-")</f>
        <v>0</v>
      </c>
      <c r="W155" s="112">
        <f ca="1">_xlfn.XLOOKUP(G155&amp;$W$2,BS_CONTROLE[CHAVE],BS_CONTROLE[Quantidade_11],"-")</f>
        <v>0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Oportunidade</v>
      </c>
      <c r="C156" s="109" t="str">
        <f>IF(FN_MC!Z159="","*",FN_MC!Z159)</f>
        <v>P0</v>
      </c>
      <c r="D156" s="110" t="str">
        <f>IF(FN_MC!S159="","*",FN_MC!S159)</f>
        <v>FERRONORTE</v>
      </c>
      <c r="E156" s="110" t="str">
        <f>IF(FN_MC!T159="","*",FN_MC!T159)</f>
        <v>TCS-TGR</v>
      </c>
      <c r="F156" s="110" t="str">
        <f>IF(FN_MC!B159="","*",FN_MC!B159)</f>
        <v>*</v>
      </c>
      <c r="G156" s="110" t="str">
        <f>IF(FN_MC!D159="","*",FN_MC!D159)</f>
        <v>E40</v>
      </c>
      <c r="H156" s="110" t="str">
        <f>IF(FN_MC!F159="","*",FN_MC!F159)</f>
        <v>TRILHEIRO - DESCARGA</v>
      </c>
      <c r="I156" s="110" t="str">
        <f>IF(FN_MC!H159="","*",FN_MC!H159)</f>
        <v>TAG2</v>
      </c>
      <c r="J156" s="110" t="str">
        <f>IF(FN_MC!I159="","*",FN_MC!I159)</f>
        <v>TAG2</v>
      </c>
      <c r="K156" s="110" t="str">
        <f>IF(FN_MC!M159="","*",FN_MC!M159)</f>
        <v>TPC-TVL</v>
      </c>
      <c r="L156" s="110" t="str">
        <f>IF(FN_MC!N159="","*",FN_MC!N159)</f>
        <v>440TVL</v>
      </c>
      <c r="M156" s="111">
        <f>IF(FN_MC!J159="","*",FN_MC!J159)</f>
        <v>74</v>
      </c>
      <c r="N156" s="290">
        <f>IF(FN_MC!K159="","*",FN_MC!K159)</f>
        <v>446.226</v>
      </c>
      <c r="O156" s="290">
        <f>IF(FN_MC!L159="","*",FN_MC!L159)</f>
        <v>444.98</v>
      </c>
      <c r="P156" s="111"/>
      <c r="Q156" s="128">
        <f>IF(FN_MC!O159="","*",FN_MC!O159)</f>
        <v>0.41666666666666669</v>
      </c>
      <c r="R156" s="128">
        <f>IF(FN_MC!P159="","*",FN_MC!P159)</f>
        <v>8.3333333333333329E-2</v>
      </c>
      <c r="S156" s="110" t="str">
        <f>IF(FN_MC!Q159="","*",CONCATENATE(FN_MC!Q159," ",FN_MC!R159))</f>
        <v>1248 M</v>
      </c>
      <c r="T156" s="110" t="str">
        <f>IF(FN_MC!V159="","*",FN_MC!V159)</f>
        <v>Elton</v>
      </c>
      <c r="U156" s="110" t="str">
        <f>IF(FN_MC!W159="","*",FN_MC!W159)</f>
        <v>Descarga de trilho no equipamento 74/444980-446226cv</v>
      </c>
      <c r="V156" s="112">
        <f ca="1">_xlfn.XLOOKUP(G156&amp;$V$2,BS_CONTROLE[CHAVE],BS_CONTROLE[Quantidade_11],"-")</f>
        <v>2184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Oportunidade</v>
      </c>
      <c r="C157" s="109" t="str">
        <f>IF(FN_MC!Z160="","*",FN_MC!Z160)</f>
        <v>P2</v>
      </c>
      <c r="D157" s="110" t="str">
        <f>IF(FN_MC!S160="","*",FN_MC!S160)</f>
        <v>FERRONORTE</v>
      </c>
      <c r="E157" s="110" t="str">
        <f>IF(FN_MC!T160="","*",FN_MC!T160)</f>
        <v>TMI-TCS</v>
      </c>
      <c r="F157" s="110" t="str">
        <f>IF(FN_MC!B160="","*",FN_MC!B160)</f>
        <v>*</v>
      </c>
      <c r="G157" s="110" t="str">
        <f>IF(FN_MC!D160="","*",FN_MC!D160)</f>
        <v>MOD FN</v>
      </c>
      <c r="H157" s="110" t="str">
        <f>IF(FN_MC!F160="","*",FN_MC!F160)</f>
        <v>BLOCO</v>
      </c>
      <c r="I157" s="110" t="str">
        <f>IF(FN_MC!H160="","*",FN_MC!H160)</f>
        <v>-</v>
      </c>
      <c r="J157" s="110" t="str">
        <f>IF(FN_MC!I160="","*",FN_MC!I160)</f>
        <v>-</v>
      </c>
      <c r="K157" s="110" t="str">
        <f>IF(FN_MC!M160="","*",FN_MC!M160)</f>
        <v>TCS-TVI</v>
      </c>
      <c r="L157" s="110" t="str">
        <f>IF(FN_MC!N160="","*",FN_MC!N160)</f>
        <v>TCSTVI</v>
      </c>
      <c r="M157" s="111">
        <f>IF(FN_MC!J160="","*",FN_MC!J160)</f>
        <v>74</v>
      </c>
      <c r="N157" s="290">
        <f>IF(FN_MC!K160="","*",FN_MC!K160)</f>
        <v>239</v>
      </c>
      <c r="O157" s="290">
        <f>IF(FN_MC!L160="","*",FN_MC!L160)</f>
        <v>233</v>
      </c>
      <c r="P157" s="111"/>
      <c r="Q157" s="128">
        <f>IF(FN_MC!O160="","*",FN_MC!O160)</f>
        <v>0.375</v>
      </c>
      <c r="R157" s="128">
        <f>IF(FN_MC!P160="","*",FN_MC!P160)</f>
        <v>0.125</v>
      </c>
      <c r="S157" s="110" t="str">
        <f>IF(FN_MC!Q160="","*",CONCATENATE(FN_MC!Q160," ",FN_MC!R160))</f>
        <v>1 BINÁRIO</v>
      </c>
      <c r="T157" s="110" t="str">
        <f>IF(FN_MC!V160="","*",FN_MC!V160)</f>
        <v xml:space="preserve">Guilherme </v>
      </c>
      <c r="U157" s="110" t="str">
        <f>IF(FN_MC!W160="","*",FN_MC!W160)</f>
        <v>Bloco MOD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IF(FN_MC!Y161="","*",FN_MC!Y161)</f>
        <v>OPORTUNIDADE</v>
      </c>
      <c r="B158" s="109" t="str">
        <f>IF(FN_MC!X161="","*",FN_MC!X161)</f>
        <v>Oportunidade</v>
      </c>
      <c r="C158" s="109" t="str">
        <f>IF(FN_MC!Z161="","*",FN_MC!Z161)</f>
        <v>P2</v>
      </c>
      <c r="D158" s="110" t="str">
        <f>IF(FN_MC!S161="","*",FN_MC!S161)</f>
        <v>FERRONORTE</v>
      </c>
      <c r="E158" s="110" t="str">
        <f>IF(FN_MC!T161="","*",FN_MC!T161)</f>
        <v>TMI-TCS</v>
      </c>
      <c r="F158" s="110">
        <f>IF(FN_MC!B161="","*",FN_MC!B161)</f>
        <v>45973</v>
      </c>
      <c r="G158" s="110" t="str">
        <f>IF(FN_MC!D161="","*",FN_MC!D161)</f>
        <v>W50</v>
      </c>
      <c r="H158" s="110" t="str">
        <f>IF(FN_MC!F161="","*",FN_MC!F161)</f>
        <v>MODERNIZAÇÃO - DORMENTE - DESCARGA</v>
      </c>
      <c r="I158" s="110" t="str">
        <f>IF(FN_MC!H161="","*",FN_MC!H161)</f>
        <v xml:space="preserve">TCS2 </v>
      </c>
      <c r="J158" s="110" t="str">
        <f>IF(FN_MC!I161="","*",FN_MC!I161)</f>
        <v>TCS</v>
      </c>
      <c r="K158" s="110" t="str">
        <f>IF(FN_MC!M161="","*",FN_MC!M161)</f>
        <v>TCS-TVI</v>
      </c>
      <c r="L158" s="110" t="str">
        <f>IF(FN_MC!N161="","*",FN_MC!N161)</f>
        <v>239251/TVI239</v>
      </c>
      <c r="M158" s="111">
        <f>IF(FN_MC!J161="","*",FN_MC!J161)</f>
        <v>74</v>
      </c>
      <c r="N158" s="290">
        <f>IF(FN_MC!K161="","*",FN_MC!K161)</f>
        <v>239</v>
      </c>
      <c r="O158" s="290">
        <f>IF(FN_MC!L161="","*",FN_MC!L161)</f>
        <v>233</v>
      </c>
      <c r="P158" s="111"/>
      <c r="Q158" s="128">
        <f>IF(FN_MC!O161="","*",FN_MC!O161)</f>
        <v>0.375</v>
      </c>
      <c r="R158" s="128">
        <f>IF(FN_MC!P161="","*",FN_MC!P161)</f>
        <v>0.125</v>
      </c>
      <c r="S158" s="110" t="str">
        <f>IF(FN_MC!Q161="","*",CONCATENATE(FN_MC!Q161," ",FN_MC!R161))</f>
        <v>1400 Nº DE DORMENTES</v>
      </c>
      <c r="T158" s="110" t="str">
        <f>IF(FN_MC!V161="","*",FN_MC!V161)</f>
        <v xml:space="preserve">Guilherme </v>
      </c>
      <c r="U158" s="110" t="str">
        <f>IF(FN_MC!W161="","*",FN_MC!W161)</f>
        <v>Descarga de dormentes MOD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IF(FN_MC!Y162="","*",FN_MC!Y162)</f>
        <v>OPORTUNIDADE</v>
      </c>
      <c r="B159" s="109" t="str">
        <f>IF(FN_MC!X162="","*",FN_MC!X162)</f>
        <v>Oportunidade</v>
      </c>
      <c r="C159" s="109" t="str">
        <f>IF(FN_MC!Z162="","*",FN_MC!Z162)</f>
        <v>P3</v>
      </c>
      <c r="D159" s="110" t="str">
        <f>IF(FN_MC!S162="","*",FN_MC!S162)</f>
        <v>FERRONORTE</v>
      </c>
      <c r="E159" s="110" t="str">
        <f>IF(FN_MC!T162="","*",FN_MC!T162)</f>
        <v>TMI-TCS</v>
      </c>
      <c r="F159" s="110">
        <f>IF(FN_MC!B162="","*",FN_MC!B162)</f>
        <v>45973</v>
      </c>
      <c r="G159" s="110" t="str">
        <f>IF(FN_MC!D162="","*",FN_MC!D162)</f>
        <v>ELSON (TF-526)</v>
      </c>
      <c r="H159" s="110" t="str">
        <f>IF(FN_MC!F162="","*",FN_MC!F162)</f>
        <v>PDM - SOLDA</v>
      </c>
      <c r="I159" s="110" t="str">
        <f>IF(FN_MC!H162="","*",FN_MC!H162)</f>
        <v>213TVI</v>
      </c>
      <c r="J159" s="110" t="str">
        <f>IF(FN_MC!I162="","*",FN_MC!I162)</f>
        <v>-</v>
      </c>
      <c r="K159" s="110" t="str">
        <f>IF(FN_MC!M162="","*",FN_MC!M162)</f>
        <v>TID-TVI</v>
      </c>
      <c r="L159" s="110" t="str">
        <f>IF(FN_MC!N162="","*",FN_MC!N162)</f>
        <v>213TVI</v>
      </c>
      <c r="M159" s="111">
        <f>IF(FN_MC!J162="","*",FN_MC!J162)</f>
        <v>74</v>
      </c>
      <c r="N159" s="290">
        <f>IF(FN_MC!K162="","*",FN_MC!K162)</f>
        <v>225.227</v>
      </c>
      <c r="O159" s="290" t="str">
        <f>IF(FN_MC!L162="","*",FN_MC!L162)</f>
        <v>-</v>
      </c>
      <c r="P159" s="111"/>
      <c r="Q159" s="128">
        <f>IF(FN_MC!O162="","*",FN_MC!O162)</f>
        <v>0.375</v>
      </c>
      <c r="R159" s="128">
        <f>IF(FN_MC!P162="","*",FN_MC!P162)</f>
        <v>6.25E-2</v>
      </c>
      <c r="S159" s="110" t="str">
        <f>IF(FN_MC!Q162="","*",CONCATENATE(FN_MC!Q162," ",FN_MC!R162))</f>
        <v>1 Nº DE SOLDA</v>
      </c>
      <c r="T159" s="110" t="str">
        <f>IF(FN_MC!V162="","*",FN_MC!V162)</f>
        <v>Elson</v>
      </c>
      <c r="U159" s="110" t="str">
        <f>IF(FN_MC!W162="","*",FN_MC!W162)</f>
        <v>Execução de solda - Condicionado a temperatura (Entrada do AMV)</v>
      </c>
      <c r="V159" s="112">
        <f ca="1">_xlfn.XLOOKUP(G159&amp;$V$2,BS_CONTROLE[CHAVE],BS_CONTROLE[Quantidade_11],"-")</f>
        <v>2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OPORTUNIDADE</v>
      </c>
      <c r="B160" s="109" t="str">
        <f>IF(FN_MC!X163="","*",FN_MC!X163)</f>
        <v>Oportunidade</v>
      </c>
      <c r="C160" s="109" t="str">
        <f>IF(FN_MC!Z163="","*",FN_MC!Z163)</f>
        <v>P1</v>
      </c>
      <c r="D160" s="110" t="str">
        <f>IF(FN_MC!S163="","*",FN_MC!S163)</f>
        <v>FERRONORTE</v>
      </c>
      <c r="E160" s="110" t="str">
        <f>IF(FN_MC!T163="","*",FN_MC!T163)</f>
        <v>TMI-TCS</v>
      </c>
      <c r="F160" s="110">
        <f>IF(FN_MC!B163="","*",FN_MC!B163)</f>
        <v>45973</v>
      </c>
      <c r="G160" s="110" t="str">
        <f>IF(FN_MC!D163="","*",FN_MC!D163)</f>
        <v>V86</v>
      </c>
      <c r="H160" s="110" t="str">
        <f>IF(FN_MC!F163="","*",FN_MC!F163)</f>
        <v>MECANIZAÇÃO - SOCADORA</v>
      </c>
      <c r="I160" s="110" t="str">
        <f>IF(FN_MC!H163="","*",FN_MC!H163)</f>
        <v>TID2</v>
      </c>
      <c r="J160" s="110" t="str">
        <f>IF(FN_MC!I163="","*",FN_MC!I163)</f>
        <v>TID2</v>
      </c>
      <c r="K160" s="110" t="str">
        <f>IF(FN_MC!M163="","*",FN_MC!M163)</f>
        <v>TID-TVI</v>
      </c>
      <c r="L160" s="110" t="str">
        <f>IF(FN_MC!N163="","*",FN_MC!N163)</f>
        <v>TID201</v>
      </c>
      <c r="M160" s="111">
        <f>IF(FN_MC!J163="","*",FN_MC!J163)</f>
        <v>74</v>
      </c>
      <c r="N160" s="290">
        <f>IF(FN_MC!K163="","*",FN_MC!K163)</f>
        <v>200</v>
      </c>
      <c r="O160" s="290">
        <f>IF(FN_MC!L163="","*",FN_MC!L163)</f>
        <v>190</v>
      </c>
      <c r="P160" s="111"/>
      <c r="Q160" s="128">
        <f>IF(FN_MC!O163="","*",FN_MC!O163)</f>
        <v>0.375</v>
      </c>
      <c r="R160" s="128">
        <f>IF(FN_MC!P163="","*",FN_MC!P163)</f>
        <v>8.3333333333333329E-2</v>
      </c>
      <c r="S160" s="110" t="str">
        <f>IF(FN_MC!Q163="","*",CONCATENATE(FN_MC!Q163," ",FN_MC!R163))</f>
        <v>1120 M</v>
      </c>
      <c r="T160" s="110" t="str">
        <f>IF(FN_MC!V163="","*",FN_MC!V163)</f>
        <v>Herbert</v>
      </c>
      <c r="U160" s="110" t="str">
        <f>IF(FN_MC!W163="","*",FN_MC!W163)</f>
        <v>Socaria mecanizada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1</v>
      </c>
    </row>
    <row r="161" spans="1:24" s="113" customFormat="1" hidden="1">
      <c r="A161" s="109" t="str">
        <f>IF(FN_MC!Y164="","*",FN_MC!Y164)</f>
        <v>OPORTUNIDADE</v>
      </c>
      <c r="B161" s="109" t="str">
        <f>IF(FN_MC!X164="","*",FN_MC!X164)</f>
        <v>Oportunidade</v>
      </c>
      <c r="C161" s="109" t="str">
        <f>IF(FN_MC!Z164="","*",FN_MC!Z164)</f>
        <v>P4</v>
      </c>
      <c r="D161" s="110" t="str">
        <f>IF(FN_MC!S164="","*",FN_MC!S164)</f>
        <v>FERRONORTE</v>
      </c>
      <c r="E161" s="110" t="str">
        <f>IF(FN_MC!T164="","*",FN_MC!T164)</f>
        <v>TMI-TCS</v>
      </c>
      <c r="F161" s="110">
        <f>IF(FN_MC!B164="","*",FN_MC!B164)</f>
        <v>45973</v>
      </c>
      <c r="G161" s="110" t="str">
        <f>IF(FN_MC!D164="","*",FN_MC!D164)</f>
        <v>FRANCISCO (TF-670)</v>
      </c>
      <c r="H161" s="110" t="str">
        <f>IF(FN_MC!F164="","*",FN_MC!F164)</f>
        <v>PDM - SOLDA</v>
      </c>
      <c r="I161" s="110" t="str">
        <f>IF(FN_MC!H164="","*",FN_MC!H164)</f>
        <v>K52TQI</v>
      </c>
      <c r="J161" s="110" t="str">
        <f>IF(FN_MC!I164="","*",FN_MC!I164)</f>
        <v>-</v>
      </c>
      <c r="K161" s="110" t="str">
        <f>IF(FN_MC!M164="","*",FN_MC!M164)</f>
        <v>TLG-TQI</v>
      </c>
      <c r="L161" s="110" t="str">
        <f>IF(FN_MC!N164="","*",FN_MC!N164)</f>
        <v>K52TQI</v>
      </c>
      <c r="M161" s="111">
        <f>IF(FN_MC!J164="","*",FN_MC!J164)</f>
        <v>74</v>
      </c>
      <c r="N161" s="290">
        <f>IF(FN_MC!K164="","*",FN_MC!K164)</f>
        <v>57.73</v>
      </c>
      <c r="O161" s="290" t="str">
        <f>IF(FN_MC!L164="","*",FN_MC!L164)</f>
        <v>-</v>
      </c>
      <c r="P161" s="111"/>
      <c r="Q161" s="128">
        <f>IF(FN_MC!O164="","*",FN_MC!O164)</f>
        <v>0.375</v>
      </c>
      <c r="R161" s="128">
        <f>IF(FN_MC!P164="","*",FN_MC!P164)</f>
        <v>6.25E-2</v>
      </c>
      <c r="S161" s="110" t="str">
        <f>IF(FN_MC!Q164="","*",CONCATENATE(FN_MC!Q164," ",FN_MC!R164))</f>
        <v>1 Nº DE SOLDA</v>
      </c>
      <c r="T161" s="110" t="str">
        <f>IF(FN_MC!V164="","*",FN_MC!V164)</f>
        <v>Heleno</v>
      </c>
      <c r="U161" s="110" t="str">
        <f>IF(FN_MC!W164="","*",FN_MC!W164)</f>
        <v>Execução de solda - Condicionado a temperatura</v>
      </c>
      <c r="V161" s="112">
        <f ca="1">_xlfn.XLOOKUP(G161&amp;$V$2,BS_CONTROLE[CHAVE],BS_CONTROLE[Quantidade_11],"-")</f>
        <v>1</v>
      </c>
      <c r="W161" s="112">
        <f ca="1">_xlfn.XLOOKUP(G161&amp;$W$2,BS_CONTROLE[CHAVE],BS_CONTROLE[Quantidade_11],"-")</f>
        <v>1</v>
      </c>
      <c r="X161" s="112">
        <f ca="1">_xlfn.XLOOKUP(G161&amp;$X$2,BS_CONTROLE[CHAVE],BS_CONTROLE[Quantidade_11],"-")</f>
        <v>2</v>
      </c>
    </row>
    <row r="162" spans="1:24" s="113" customFormat="1" hidden="1">
      <c r="A162" s="109" t="str">
        <f>IF(FN_MC!Y165="","*",FN_MC!Y165)</f>
        <v>OPORTUNIDADE</v>
      </c>
      <c r="B162" s="109" t="str">
        <f>IF(FN_MC!X165="","*",FN_MC!X165)</f>
        <v>Oportunidade</v>
      </c>
      <c r="C162" s="109" t="str">
        <f>IF(FN_MC!Z165="","*",FN_MC!Z165)</f>
        <v>P0</v>
      </c>
      <c r="D162" s="110" t="str">
        <f>IF(FN_MC!S165="","*",FN_MC!S165)</f>
        <v>FERRONORTE</v>
      </c>
      <c r="E162" s="110" t="str">
        <f>IF(FN_MC!T165="","*",FN_MC!T165)</f>
        <v>TMI-TCS</v>
      </c>
      <c r="F162" s="110">
        <f>IF(FN_MC!B165="","*",FN_MC!B165)</f>
        <v>45973</v>
      </c>
      <c r="G162" s="110" t="str">
        <f>IF(FN_MC!D165="","*",FN_MC!D165)</f>
        <v>V97</v>
      </c>
      <c r="H162" s="110" t="str">
        <f>IF(FN_MC!F165="","*",FN_MC!F165)</f>
        <v>DETECÇÃO - ULTRASSOM - SPERRY</v>
      </c>
      <c r="I162" s="110" t="str">
        <f>IF(FN_MC!H165="","*",FN_MC!H165)</f>
        <v>TAP2</v>
      </c>
      <c r="J162" s="110" t="str">
        <f>IF(FN_MC!I165="","*",FN_MC!I165)</f>
        <v>TVI2</v>
      </c>
      <c r="K162" s="110" t="str">
        <f>IF(FN_MC!M165="","*",FN_MC!M165)</f>
        <v>TAP-TVI</v>
      </c>
      <c r="L162" s="110" t="str">
        <f>IF(FN_MC!N165="","*",FN_MC!N165)</f>
        <v>TAPTVI</v>
      </c>
      <c r="M162" s="111">
        <f>IF(FN_MC!J165="","*",FN_MC!J165)</f>
        <v>74</v>
      </c>
      <c r="N162" s="290">
        <f>IF(FN_MC!K165="","*",FN_MC!K165)</f>
        <v>24</v>
      </c>
      <c r="O162" s="290" t="str">
        <f>IF(FN_MC!L165="","*",FN_MC!L165)</f>
        <v>-</v>
      </c>
      <c r="P162" s="111"/>
      <c r="Q162" s="128">
        <f>IF(FN_MC!O165="","*",FN_MC!O165)</f>
        <v>0.41666666666666669</v>
      </c>
      <c r="R162" s="128">
        <f>IF(FN_MC!P165="","*",FN_MC!P165)</f>
        <v>4.1666666666666664E-2</v>
      </c>
      <c r="S162" s="110" t="str">
        <f>IF(FN_MC!Q165="","*",CONCATENATE(FN_MC!Q165," ",FN_MC!R165))</f>
        <v>30 KM</v>
      </c>
      <c r="T162" s="110" t="str">
        <f>IF(FN_MC!V165="","*",FN_MC!V165)</f>
        <v>John</v>
      </c>
      <c r="U162" s="110" t="str">
        <f>IF(FN_MC!W165="","*",FN_MC!W165)</f>
        <v>Detecção ultrassom Sperry com VMA de 30km/h + R7D embarcado. Detecção somente na VIA2, em singela segue em VMA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30</v>
      </c>
      <c r="X162" s="112">
        <f ca="1">_xlfn.XLOOKUP(G162&amp;$X$2,BS_CONTROLE[CHAVE],BS_CONTROLE[Quantidade_11],"-")</f>
        <v>110</v>
      </c>
    </row>
    <row r="163" spans="1:24" s="113" customFormat="1" hidden="1">
      <c r="A163" s="109" t="str">
        <f>IF(FN_MC!Y166="","*",FN_MC!Y166)</f>
        <v>OPORTUNIDADE</v>
      </c>
      <c r="B163" s="109" t="str">
        <f>IF(FN_MC!X166="","*",FN_MC!X166)</f>
        <v>Oportunidade</v>
      </c>
      <c r="C163" s="109" t="str">
        <f>IF(FN_MC!Z166="","*",FN_MC!Z166)</f>
        <v>P0</v>
      </c>
      <c r="D163" s="110" t="str">
        <f>IF(FN_MC!S166="","*",FN_MC!S166)</f>
        <v>MALHA CENTRAL</v>
      </c>
      <c r="E163" s="110" t="str">
        <f>IF(FN_MC!T166="","*",FN_MC!T166)</f>
        <v>RAMAL</v>
      </c>
      <c r="F163" s="110">
        <f>IF(FN_MC!B166="","*",FN_MC!B166)</f>
        <v>45973</v>
      </c>
      <c r="G163" s="110" t="str">
        <f>IF(FN_MC!D166="","*",FN_MC!D166)</f>
        <v>E17</v>
      </c>
      <c r="H163" s="110" t="str">
        <f>IF(FN_MC!F166="","*",FN_MC!F166)</f>
        <v>CAMINHÃO DE SOLDA</v>
      </c>
      <c r="I163" s="110" t="str">
        <f>IF(FN_MC!H166="","*",FN_MC!H166)</f>
        <v>ZDK1</v>
      </c>
      <c r="J163" s="110" t="str">
        <f>IF(FN_MC!I166="","*",FN_MC!I166)</f>
        <v>ZDK1</v>
      </c>
      <c r="K163" s="110" t="str">
        <f>IF(FN_MC!M166="","*",FN_MC!M166)</f>
        <v>ZVT-ZDK</v>
      </c>
      <c r="L163" s="110" t="str">
        <f>IF(FN_MC!N166="","*",FN_MC!N166)</f>
        <v>ZVTZDK</v>
      </c>
      <c r="M163" s="111">
        <f>IF(FN_MC!J166="","*",FN_MC!J166)</f>
        <v>78</v>
      </c>
      <c r="N163" s="290">
        <f>IF(FN_MC!K166="","*",FN_MC!K166)</f>
        <v>249</v>
      </c>
      <c r="O163" s="290">
        <f>IF(FN_MC!L166="","*",FN_MC!L166)</f>
        <v>244</v>
      </c>
      <c r="P163" s="111"/>
      <c r="Q163" s="128">
        <f>IF(FN_MC!O166="","*",FN_MC!O166)</f>
        <v>0.375</v>
      </c>
      <c r="R163" s="128">
        <f>IF(FN_MC!P166="","*",FN_MC!P166)</f>
        <v>0.125</v>
      </c>
      <c r="S163" s="110" t="str">
        <f>IF(FN_MC!Q166="","*",CONCATENATE(FN_MC!Q166," ",FN_MC!R166))</f>
        <v>3 Nº DE SOLDA</v>
      </c>
      <c r="T163" s="110" t="str">
        <f>IF(FN_MC!V166="","*",FN_MC!V166)</f>
        <v>Higor</v>
      </c>
      <c r="U163" s="110" t="str">
        <f>IF(FN_MC!W166="","*",FN_MC!W166)</f>
        <v xml:space="preserve">Caminhão de solda </v>
      </c>
      <c r="V163" s="112">
        <f ca="1">_xlfn.XLOOKUP(G163&amp;$V$2,BS_CONTROLE[CHAVE],BS_CONTROLE[Quantidade_11],"-")</f>
        <v>3</v>
      </c>
      <c r="W163" s="112">
        <f ca="1">_xlfn.XLOOKUP(G163&amp;$W$2,BS_CONTROLE[CHAVE],BS_CONTROLE[Quantidade_11],"-")</f>
        <v>4</v>
      </c>
      <c r="X163" s="112">
        <f ca="1">_xlfn.XLOOKUP(G163&amp;$X$2,BS_CONTROLE[CHAVE],BS_CONTROLE[Quantidade_11],"-")</f>
        <v>3</v>
      </c>
    </row>
    <row r="164" spans="1:24" s="113" customFormat="1" hidden="1">
      <c r="A164" s="109" t="str">
        <f>IF(FN_MC!Y167="","*",FN_MC!Y167)</f>
        <v>OPORTUNIDADE</v>
      </c>
      <c r="B164" s="109" t="str">
        <f>IF(FN_MC!X167="","*",FN_MC!X167)</f>
        <v>Oportunidade</v>
      </c>
      <c r="C164" s="109" t="str">
        <f>IF(FN_MC!Z167="","*",FN_MC!Z167)</f>
        <v>P1</v>
      </c>
      <c r="D164" s="110" t="str">
        <f>IF(FN_MC!S167="","*",FN_MC!S167)</f>
        <v>MALHA CENTRAL</v>
      </c>
      <c r="E164" s="110" t="str">
        <f>IF(FN_MC!T167="","*",FN_MC!T167)</f>
        <v>RAMAL</v>
      </c>
      <c r="F164" s="110">
        <f>IF(FN_MC!B167="","*",FN_MC!B167)</f>
        <v>45973</v>
      </c>
      <c r="G164" s="110" t="str">
        <f>IF(FN_MC!D167="","*",FN_MC!D167)</f>
        <v>A74</v>
      </c>
      <c r="H164" s="110" t="str">
        <f>IF(FN_MC!F167="","*",FN_MC!F167)</f>
        <v>DETECÇÃO - RONDA 7 DIAS</v>
      </c>
      <c r="I164" s="110" t="str">
        <f>IF(FN_MC!H167="","*",FN_MC!H167)</f>
        <v>ZWF2</v>
      </c>
      <c r="J164" s="110" t="str">
        <f>IF(FN_MC!I167="","*",FN_MC!I167)</f>
        <v>ZTR2</v>
      </c>
      <c r="K164" s="110" t="str">
        <f>IF(FN_MC!M167="","*",FN_MC!M167)</f>
        <v>ZWF-ZTR</v>
      </c>
      <c r="L164" s="110" t="str">
        <f>IF(FN_MC!N167="","*",FN_MC!N167)</f>
        <v>ZWFZTR</v>
      </c>
      <c r="M164" s="111">
        <f>IF(FN_MC!J167="","*",FN_MC!J167)</f>
        <v>78</v>
      </c>
      <c r="N164" s="290">
        <f>IF(FN_MC!K167="","*",FN_MC!K167)</f>
        <v>197.5</v>
      </c>
      <c r="O164" s="290" t="str">
        <f>IF(FN_MC!L167="","*",FN_MC!L167)</f>
        <v>-</v>
      </c>
      <c r="P164" s="111"/>
      <c r="Q164" s="128">
        <f>IF(FN_MC!O167="","*",FN_MC!O167)</f>
        <v>0.35416666666666669</v>
      </c>
      <c r="R164" s="128">
        <f>IF(FN_MC!P167="","*",FN_MC!P167)</f>
        <v>4.1666666666666664E-2</v>
      </c>
      <c r="S164" s="110" t="str">
        <f>IF(FN_MC!Q167="","*",CONCATENATE(FN_MC!Q167," ",FN_MC!R167))</f>
        <v>20 KM</v>
      </c>
      <c r="T164" s="110" t="str">
        <f>IF(FN_MC!V167="","*",FN_MC!V167)</f>
        <v>Claudemir</v>
      </c>
      <c r="U164" s="110" t="str">
        <f>IF(FN_MC!W167="","*",FN_MC!W167)</f>
        <v>Inspeção de VIA R7D</v>
      </c>
      <c r="V164" s="112" t="str">
        <f ca="1">_xlfn.XLOOKUP(G164&amp;$V$2,BS_CONTROLE[CHAVE],BS_CONTROLE[Quantidade_11],"-")</f>
        <v>-</v>
      </c>
      <c r="W164" s="112">
        <f ca="1">_xlfn.XLOOKUP(G164&amp;$W$2,BS_CONTROLE[CHAVE],BS_CONTROLE[Quantidade_11],"-")</f>
        <v>22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OPORTUNIDADE</v>
      </c>
      <c r="B165" s="109" t="str">
        <f>IF(FN_MC!X168="","*",FN_MC!X168)</f>
        <v>Oportunidade</v>
      </c>
      <c r="C165" s="109" t="str">
        <f>IF(FN_MC!Z168="","*",FN_MC!Z168)</f>
        <v>P0</v>
      </c>
      <c r="D165" s="110" t="str">
        <f>IF(FN_MC!S168="","*",FN_MC!S168)</f>
        <v>MALHA CENTRAL</v>
      </c>
      <c r="E165" s="110" t="str">
        <f>IF(FN_MC!T168="","*",FN_MC!T168)</f>
        <v>RAMAL</v>
      </c>
      <c r="F165" s="110">
        <f>IF(FN_MC!B168="","*",FN_MC!B168)</f>
        <v>45973</v>
      </c>
      <c r="G165" s="110" t="str">
        <f>IF(FN_MC!D168="","*",FN_MC!D168)</f>
        <v>V42</v>
      </c>
      <c r="H165" s="110" t="str">
        <f>IF(FN_MC!F168="","*",FN_MC!F168)</f>
        <v>MODERNIZAÇÃO - SOCADORA</v>
      </c>
      <c r="I165" s="110" t="str">
        <f>IF(FN_MC!H168="","*",FN_MC!H168)</f>
        <v>ZGT1</v>
      </c>
      <c r="J165" s="110" t="str">
        <f>IF(FN_MC!I168="","*",FN_MC!I168)</f>
        <v>ZGT1</v>
      </c>
      <c r="K165" s="110" t="str">
        <f>IF(FN_MC!M168="","*",FN_MC!M168)</f>
        <v>ZGT-ZXE</v>
      </c>
      <c r="L165" s="110" t="str">
        <f>IF(FN_MC!N168="","*",FN_MC!N168)</f>
        <v>ZGTZXE</v>
      </c>
      <c r="M165" s="111">
        <f>IF(FN_MC!J168="","*",FN_MC!J168)</f>
        <v>72</v>
      </c>
      <c r="N165" s="290">
        <f>IF(FN_MC!K168="","*",FN_MC!K168)</f>
        <v>308</v>
      </c>
      <c r="O165" s="290">
        <f>IF(FN_MC!L168="","*",FN_MC!L168)</f>
        <v>307</v>
      </c>
      <c r="P165" s="111"/>
      <c r="Q165" s="128">
        <f>IF(FN_MC!O168="","*",FN_MC!O168)</f>
        <v>0.27083333333333331</v>
      </c>
      <c r="R165" s="128">
        <f>IF(FN_MC!P168="","*",FN_MC!P168)</f>
        <v>0.125</v>
      </c>
      <c r="S165" s="110" t="str">
        <f>IF(FN_MC!Q168="","*",CONCATENATE(FN_MC!Q168," ",FN_MC!R168))</f>
        <v>400 M</v>
      </c>
      <c r="T165" s="110" t="str">
        <f>IF(FN_MC!V168="","*",FN_MC!V168)</f>
        <v>Augusto</v>
      </c>
      <c r="U165" s="110" t="str">
        <f>IF(FN_MC!W168="","*",FN_MC!W168)</f>
        <v>Socaria mecanizada</v>
      </c>
      <c r="V165" s="112">
        <f ca="1">_xlfn.XLOOKUP(G165&amp;$V$2,BS_CONTROLE[CHAVE],BS_CONTROLE[Quantidade_11],"-")</f>
        <v>1160</v>
      </c>
      <c r="W165" s="112">
        <f ca="1">_xlfn.XLOOKUP(G165&amp;$W$2,BS_CONTROLE[CHAVE],BS_CONTROLE[Quantidade_11],"-")</f>
        <v>680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IF(FN_MC!Y169="","*",FN_MC!Y169)</f>
        <v>OPORTUNIDADE</v>
      </c>
      <c r="B166" s="109" t="str">
        <f>IF(FN_MC!X169="","*",FN_MC!X169)</f>
        <v>Oportunidade</v>
      </c>
      <c r="C166" s="109" t="str">
        <f>IF(FN_MC!Z169="","*",FN_MC!Z169)</f>
        <v>P0</v>
      </c>
      <c r="D166" s="110" t="str">
        <f>IF(FN_MC!S169="","*",FN_MC!S169)</f>
        <v>MALHA CENTRAL</v>
      </c>
      <c r="E166" s="110" t="str">
        <f>IF(FN_MC!T169="","*",FN_MC!T169)</f>
        <v>POV-PRV</v>
      </c>
      <c r="F166" s="110">
        <f>IF(FN_MC!B169="","*",FN_MC!B169)</f>
        <v>45973</v>
      </c>
      <c r="G166" s="110" t="str">
        <f>IF(FN_MC!D169="","*",FN_MC!D169)</f>
        <v>W53</v>
      </c>
      <c r="H166" s="110" t="str">
        <f>IF(FN_MC!F169="","*",FN_MC!F169)</f>
        <v>PDM - POSICIONAMENTO - TRILHO</v>
      </c>
      <c r="I166" s="110" t="str">
        <f>IF(FN_MC!H169="","*",FN_MC!H169)</f>
        <v>PAS2</v>
      </c>
      <c r="J166" s="110" t="str">
        <f>IF(FN_MC!I169="","*",FN_MC!I169)</f>
        <v>PAS2</v>
      </c>
      <c r="K166" s="110" t="str">
        <f>IF(FN_MC!M169="","*",FN_MC!M169)</f>
        <v>PAS-PUD</v>
      </c>
      <c r="L166" s="110" t="str">
        <f>IF(FN_MC!N169="","*",FN_MC!N169)</f>
        <v>K51PAS</v>
      </c>
      <c r="M166" s="111">
        <f>IF(FN_MC!J169="","*",FN_MC!J169)</f>
        <v>102</v>
      </c>
      <c r="N166" s="290">
        <f>IF(FN_MC!K169="","*",FN_MC!K169)</f>
        <v>51</v>
      </c>
      <c r="O166" s="290" t="str">
        <f>IF(FN_MC!L169="","*",FN_MC!L169)</f>
        <v>-</v>
      </c>
      <c r="P166" s="111"/>
      <c r="Q166" s="128">
        <f>IF(FN_MC!O169="","*",FN_MC!O169)</f>
        <v>0.375</v>
      </c>
      <c r="R166" s="128">
        <f>IF(FN_MC!P169="","*",FN_MC!P169)</f>
        <v>4.1666666666666664E-2</v>
      </c>
      <c r="S166" s="110" t="str">
        <f>IF(FN_MC!Q169="","*",CONCATENATE(FN_MC!Q169," ",FN_MC!R169))</f>
        <v>72 M</v>
      </c>
      <c r="T166" s="110" t="str">
        <f>IF(FN_MC!V169="","*",FN_MC!V169)</f>
        <v>Francislayne</v>
      </c>
      <c r="U166" s="110" t="str">
        <f>IF(FN_MC!W169="","*",FN_MC!W169)</f>
        <v>Posicionamento de tampões</v>
      </c>
      <c r="V166" s="112">
        <f ca="1">_xlfn.XLOOKUP(G166&amp;$V$2,BS_CONTROLE[CHAVE],BS_CONTROLE[Quantidade_11],"-")</f>
        <v>1</v>
      </c>
      <c r="W166" s="112">
        <f ca="1">_xlfn.XLOOKUP(G166&amp;$W$2,BS_CONTROLE[CHAVE],BS_CONTROLE[Quantidade_11],"-")</f>
        <v>72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OPORTUNIDADE</v>
      </c>
      <c r="B167" s="109" t="str">
        <f>IF(FN_MC!X170="","*",FN_MC!X170)</f>
        <v>Oportunidade</v>
      </c>
      <c r="C167" s="109" t="str">
        <f>IF(FN_MC!Z170="","*",FN_MC!Z170)</f>
        <v>P0</v>
      </c>
      <c r="D167" s="110" t="str">
        <f>IF(FN_MC!S170="","*",FN_MC!S170)</f>
        <v>MALHA CENTRAL</v>
      </c>
      <c r="E167" s="110" t="str">
        <f>IF(FN_MC!T170="","*",FN_MC!T170)</f>
        <v>PRV-POV</v>
      </c>
      <c r="F167" s="110">
        <f>IF(FN_MC!B170="","*",FN_MC!B170)</f>
        <v>45973</v>
      </c>
      <c r="G167" s="110" t="str">
        <f>IF(FN_MC!D170="","*",FN_MC!D170)</f>
        <v>A52</v>
      </c>
      <c r="H167" s="110" t="str">
        <f>IF(FN_MC!F170="","*",FN_MC!F170)</f>
        <v>OUTRAS ATIVIDADES</v>
      </c>
      <c r="I167" s="110" t="str">
        <f>IF(FN_MC!H170="","*",FN_MC!H170)</f>
        <v>PQIPOA</v>
      </c>
      <c r="J167" s="110" t="str">
        <f>IF(FN_MC!I170="","*",FN_MC!I170)</f>
        <v>PQIPOA</v>
      </c>
      <c r="K167" s="110" t="str">
        <f>IF(FN_MC!M170="","*",FN_MC!M170)</f>
        <v>POA</v>
      </c>
      <c r="L167" s="110" t="str">
        <f>IF(FN_MC!N170="","*",FN_MC!N170)</f>
        <v>POA1</v>
      </c>
      <c r="M167" s="111">
        <f>IF(FN_MC!J170="","*",FN_MC!J170)</f>
        <v>103</v>
      </c>
      <c r="N167" s="290">
        <f>IF(FN_MC!K170="","*",FN_MC!K170)</f>
        <v>1893</v>
      </c>
      <c r="O167" s="290" t="str">
        <f>IF(FN_MC!L170="","*",FN_MC!L170)</f>
        <v>-</v>
      </c>
      <c r="P167" s="111"/>
      <c r="Q167" s="128">
        <f>IF(FN_MC!O170="","*",FN_MC!O170)</f>
        <v>0.41666666666666669</v>
      </c>
      <c r="R167" s="128">
        <f>IF(FN_MC!P170="","*",FN_MC!P170)</f>
        <v>4.1666666666666664E-2</v>
      </c>
      <c r="S167" s="110" t="str">
        <f>IF(FN_MC!Q170="","*",CONCATENATE(FN_MC!Q170," ",FN_MC!R170))</f>
        <v>1 BINÁRIO</v>
      </c>
      <c r="T167" s="110" t="str">
        <f>IF(FN_MC!V170="","*",FN_MC!V170)</f>
        <v>Fredson</v>
      </c>
      <c r="U167" s="110" t="str">
        <f>IF(FN_MC!W170="","*",FN_MC!W170)</f>
        <v>Manutenção de AMV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OPORTUNIDADE</v>
      </c>
      <c r="B169" s="109" t="str">
        <f>IF(FN_MC!X172="","*",FN_MC!X172)</f>
        <v>Oportunidade</v>
      </c>
      <c r="C169" s="109" t="str">
        <f>IF(FN_MC!Z172="","*",FN_MC!Z172)</f>
        <v>P1</v>
      </c>
      <c r="D169" s="110" t="str">
        <f>IF(FN_MC!S172="","*",FN_MC!S172)</f>
        <v>FERRONORTE</v>
      </c>
      <c r="E169" s="110" t="str">
        <f>IF(FN_MC!T172="","*",FN_MC!T172)</f>
        <v>TGR-TRO</v>
      </c>
      <c r="F169" s="110">
        <f>IF(FN_MC!B172="","*",FN_MC!B172)</f>
        <v>45974</v>
      </c>
      <c r="G169" s="110" t="str">
        <f>IF(FN_MC!D172="","*",FN_MC!D172)</f>
        <v>BRUNO (TF-525)</v>
      </c>
      <c r="H169" s="110" t="str">
        <f>IF(FN_MC!F172="","*",FN_MC!F172)</f>
        <v>PDM - SOLDA</v>
      </c>
      <c r="I169" s="110" t="str">
        <f>IF(FN_MC!H172="","*",FN_MC!H172)</f>
        <v>TRM556</v>
      </c>
      <c r="J169" s="110" t="str">
        <f>IF(FN_MC!I172="","*",FN_MC!I172)</f>
        <v>-</v>
      </c>
      <c r="K169" s="110" t="str">
        <f>IF(FN_MC!M172="","*",FN_MC!M172)</f>
        <v>TRM-TEP</v>
      </c>
      <c r="L169" s="110" t="str">
        <f>IF(FN_MC!N172="","*",FN_MC!N172)</f>
        <v>TRM556</v>
      </c>
      <c r="M169" s="111">
        <f>IF(FN_MC!J172="","*",FN_MC!J172)</f>
        <v>98</v>
      </c>
      <c r="N169" s="290">
        <f>IF(FN_MC!K172="","*",FN_MC!K172)</f>
        <v>556</v>
      </c>
      <c r="O169" s="290" t="str">
        <f>IF(FN_MC!L172="","*",FN_MC!L172)</f>
        <v>-</v>
      </c>
      <c r="P169" s="111"/>
      <c r="Q169" s="128">
        <f>IF(FN_MC!O172="","*",FN_MC!O172)</f>
        <v>0.375</v>
      </c>
      <c r="R169" s="128">
        <f>IF(FN_MC!P172="","*",FN_MC!P172)</f>
        <v>6.25E-2</v>
      </c>
      <c r="S169" s="110" t="str">
        <f>IF(FN_MC!Q172="","*",CONCATENATE(FN_MC!Q172," ",FN_MC!R172))</f>
        <v>1 Nº DE SOLDA</v>
      </c>
      <c r="T169" s="110" t="str">
        <f>IF(FN_MC!V172="","*",FN_MC!V172)</f>
        <v>Bruno</v>
      </c>
      <c r="U169" s="110" t="str">
        <f>IF(FN_MC!W172="","*",FN_MC!W172)</f>
        <v>Execução de solda - Condicionado a temperatura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0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OPORTUNIDADE</v>
      </c>
      <c r="B170" s="109" t="str">
        <f>IF(FN_MC!X173="","*",FN_MC!X173)</f>
        <v>Contrato</v>
      </c>
      <c r="C170" s="109" t="str">
        <f>IF(FN_MC!Z173="","*",FN_MC!Z173)</f>
        <v>P0</v>
      </c>
      <c r="D170" s="110" t="str">
        <f>IF(FN_MC!S173="","*",FN_MC!S173)</f>
        <v>FERRONORTE</v>
      </c>
      <c r="E170" s="110" t="str">
        <f>IF(FN_MC!T173="","*",FN_MC!T173)</f>
        <v>TGR-TRO</v>
      </c>
      <c r="F170" s="110">
        <f>IF(FN_MC!B173="","*",FN_MC!B173)</f>
        <v>45974</v>
      </c>
      <c r="G170" s="110" t="str">
        <f>IF(FN_MC!D173="","*",FN_MC!D173)</f>
        <v>E40</v>
      </c>
      <c r="H170" s="110" t="str">
        <f>IF(FN_MC!F173="","*",FN_MC!F173)</f>
        <v>TRILHEIRO - DESCARGA</v>
      </c>
      <c r="I170" s="110" t="str">
        <f>IF(FN_MC!H173="","*",FN_MC!H173)</f>
        <v>TAG2</v>
      </c>
      <c r="J170" s="110" t="str">
        <f>IF(FN_MC!I173="","*",FN_MC!I173)</f>
        <v>TAG2</v>
      </c>
      <c r="K170" s="110" t="str">
        <f>IF(FN_MC!M173="","*",FN_MC!M173)</f>
        <v>TEP</v>
      </c>
      <c r="L170" s="110" t="str">
        <f>IF(FN_MC!N173="","*",FN_MC!N173)</f>
        <v>539TRM/TRM1/TEP1</v>
      </c>
      <c r="M170" s="111">
        <f>IF(FN_MC!J173="","*",FN_MC!J173)</f>
        <v>98</v>
      </c>
      <c r="N170" s="290">
        <f>IF(FN_MC!K173="","*",FN_MC!K173)</f>
        <v>563</v>
      </c>
      <c r="O170" s="290">
        <f>IF(FN_MC!L173="","*",FN_MC!L173)</f>
        <v>547</v>
      </c>
      <c r="P170" s="111"/>
      <c r="Q170" s="128">
        <f>IF(FN_MC!O173="","*",FN_MC!O173)</f>
        <v>0.375</v>
      </c>
      <c r="R170" s="128">
        <f>IF(FN_MC!P173="","*",FN_MC!P173)</f>
        <v>0.125</v>
      </c>
      <c r="S170" s="110" t="str">
        <f>IF(FN_MC!Q173="","*",CONCATENATE(FN_MC!Q173," ",FN_MC!R173))</f>
        <v>2184 M</v>
      </c>
      <c r="T170" s="110" t="str">
        <f>IF(FN_MC!V173="","*",FN_MC!V173)</f>
        <v>Matheus</v>
      </c>
      <c r="U170" s="110" t="str">
        <f>IF(FN_MC!W173="","*",FN_MC!W173)</f>
        <v xml:space="preserve">Descarga de trilho, km 547 6 barra 2hrs + 1 barras no km 563 30 minutos </v>
      </c>
      <c r="V170" s="112">
        <f ca="1">_xlfn.XLOOKUP(G170&amp;$V$2,BS_CONTROLE[CHAVE],BS_CONTROLE[Quantidade_11],"-")</f>
        <v>2184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Oportunidade</v>
      </c>
      <c r="C171" s="109" t="str">
        <f>IF(FN_MC!Z174="","*",FN_MC!Z174)</f>
        <v>P3</v>
      </c>
      <c r="D171" s="110" t="str">
        <f>IF(FN_MC!S174="","*",FN_MC!S174)</f>
        <v>FERRONORTE</v>
      </c>
      <c r="E171" s="110" t="str">
        <f>IF(FN_MC!T174="","*",FN_MC!T174)</f>
        <v>TCS-TGR</v>
      </c>
      <c r="F171" s="110" t="str">
        <f>IF(FN_MC!B174="","*",FN_MC!B174)</f>
        <v>*</v>
      </c>
      <c r="G171" s="110" t="str">
        <f>IF(FN_MC!D174="","*",FN_MC!D174)</f>
        <v>W70</v>
      </c>
      <c r="H171" s="110" t="str">
        <f>IF(FN_MC!F174="","*",FN_MC!F174)</f>
        <v>DESLOCAMENTO</v>
      </c>
      <c r="I171" s="110" t="str">
        <f>IF(FN_MC!H174="","*",FN_MC!H174)</f>
        <v>TOM</v>
      </c>
      <c r="J171" s="110" t="str">
        <f>IF(FN_MC!I174="","*",FN_MC!I174)</f>
        <v>TIQ</v>
      </c>
      <c r="K171" s="110" t="str">
        <f>IF(FN_MC!M174="","*",FN_MC!M174)</f>
        <v>TOM-TIQ</v>
      </c>
      <c r="L171" s="110" t="str">
        <f>IF(FN_MC!N174="","*",FN_MC!N174)</f>
        <v>TOMTIQ</v>
      </c>
      <c r="M171" s="111">
        <f>IF(FN_MC!J174="","*",FN_MC!J174)</f>
        <v>74</v>
      </c>
      <c r="N171" s="290">
        <f>IF(FN_MC!K174="","*",FN_MC!K174)</f>
        <v>406</v>
      </c>
      <c r="O171" s="290" t="str">
        <f>IF(FN_MC!L174="","*",FN_MC!L174)</f>
        <v>-</v>
      </c>
      <c r="P171" s="111"/>
      <c r="Q171" s="128">
        <f>IF(FN_MC!O174="","*",FN_MC!O174)</f>
        <v>0.375</v>
      </c>
      <c r="R171" s="128">
        <f>IF(FN_MC!P174="","*",FN_MC!P174)</f>
        <v>4.1666666666666664E-2</v>
      </c>
      <c r="S171" s="110" t="str">
        <f>IF(FN_MC!Q174="","*",CONCATENATE(FN_MC!Q174," ",FN_MC!R174))</f>
        <v>1 BINÁRIO</v>
      </c>
      <c r="T171" s="110" t="str">
        <f>IF(FN_MC!V174="","*",FN_MC!V174)</f>
        <v>Carlos</v>
      </c>
      <c r="U171" s="110" t="str">
        <f>IF(FN_MC!W174="","*",FN_MC!W174)</f>
        <v>Deslocamento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OPORTUNIDADE</v>
      </c>
      <c r="B172" s="109" t="str">
        <f>IF(FN_MC!X175="","*",FN_MC!X175)</f>
        <v>Oportunidade</v>
      </c>
      <c r="C172" s="109" t="str">
        <f>IF(FN_MC!Z175="","*",FN_MC!Z175)</f>
        <v>P2</v>
      </c>
      <c r="D172" s="110" t="str">
        <f>IF(FN_MC!S175="","*",FN_MC!S175)</f>
        <v>FERRONORTE</v>
      </c>
      <c r="E172" s="110" t="str">
        <f>IF(FN_MC!T175="","*",FN_MC!T175)</f>
        <v>TMI-TCS</v>
      </c>
      <c r="F172" s="110">
        <f>IF(FN_MC!B175="","*",FN_MC!B175)</f>
        <v>45974</v>
      </c>
      <c r="G172" s="110" t="str">
        <f>IF(FN_MC!D175="","*",FN_MC!D175)</f>
        <v>MOD FN</v>
      </c>
      <c r="H172" s="110" t="str">
        <f>IF(FN_MC!F175="","*",FN_MC!F175)</f>
        <v>BLOCO</v>
      </c>
      <c r="I172" s="110" t="str">
        <f>IF(FN_MC!H175="","*",FN_MC!H175)</f>
        <v>-</v>
      </c>
      <c r="J172" s="110" t="str">
        <f>IF(FN_MC!I175="","*",FN_MC!I175)</f>
        <v>-</v>
      </c>
      <c r="K172" s="110" t="str">
        <f>IF(FN_MC!M175="","*",FN_MC!M175)</f>
        <v>TCS-TVI</v>
      </c>
      <c r="L172" s="110" t="str">
        <f>IF(FN_MC!N175="","*",FN_MC!N175)</f>
        <v>TCSTVI</v>
      </c>
      <c r="M172" s="111">
        <f>IF(FN_MC!J175="","*",FN_MC!J175)</f>
        <v>74</v>
      </c>
      <c r="N172" s="290">
        <f>IF(FN_MC!K175="","*",FN_MC!K175)</f>
        <v>239</v>
      </c>
      <c r="O172" s="290">
        <f>IF(FN_MC!L175="","*",FN_MC!L175)</f>
        <v>233</v>
      </c>
      <c r="P172" s="111"/>
      <c r="Q172" s="128">
        <f>IF(FN_MC!O175="","*",FN_MC!O175)</f>
        <v>0.375</v>
      </c>
      <c r="R172" s="128">
        <f>IF(FN_MC!P175="","*",FN_MC!P175)</f>
        <v>0.125</v>
      </c>
      <c r="S172" s="110" t="str">
        <f>IF(FN_MC!Q175="","*",CONCATENATE(FN_MC!Q175," ",FN_MC!R175))</f>
        <v>1 BINÁRIO</v>
      </c>
      <c r="T172" s="110" t="str">
        <f>IF(FN_MC!V175="","*",FN_MC!V175)</f>
        <v xml:space="preserve">Guilherme </v>
      </c>
      <c r="U172" s="110" t="str">
        <f>IF(FN_MC!W175="","*",FN_MC!W175)</f>
        <v>Bloco MOD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IF(FN_MC!Y176="","*",FN_MC!Y176)</f>
        <v>OPORTUNIDADE</v>
      </c>
      <c r="B173" s="109" t="str">
        <f>IF(FN_MC!X176="","*",FN_MC!X176)</f>
        <v>Oportunidade</v>
      </c>
      <c r="C173" s="109" t="str">
        <f>IF(FN_MC!Z176="","*",FN_MC!Z176)</f>
        <v>P2</v>
      </c>
      <c r="D173" s="110" t="str">
        <f>IF(FN_MC!S176="","*",FN_MC!S176)</f>
        <v>FERRONORTE</v>
      </c>
      <c r="E173" s="110" t="str">
        <f>IF(FN_MC!T176="","*",FN_MC!T176)</f>
        <v>TMI-TCS</v>
      </c>
      <c r="F173" s="110">
        <f>IF(FN_MC!B176="","*",FN_MC!B176)</f>
        <v>45974</v>
      </c>
      <c r="G173" s="110" t="str">
        <f>IF(FN_MC!D176="","*",FN_MC!D176)</f>
        <v>W50</v>
      </c>
      <c r="H173" s="110" t="str">
        <f>IF(FN_MC!F176="","*",FN_MC!F176)</f>
        <v>MODERNIZAÇÃO - DORMENTE - DESCARGA</v>
      </c>
      <c r="I173" s="110" t="str">
        <f>IF(FN_MC!H176="","*",FN_MC!H176)</f>
        <v xml:space="preserve">TCS2 </v>
      </c>
      <c r="J173" s="110" t="str">
        <f>IF(FN_MC!I176="","*",FN_MC!I176)</f>
        <v>TCS</v>
      </c>
      <c r="K173" s="110" t="str">
        <f>IF(FN_MC!M176="","*",FN_MC!M176)</f>
        <v>TCS-TVI</v>
      </c>
      <c r="L173" s="110" t="str">
        <f>IF(FN_MC!N176="","*",FN_MC!N176)</f>
        <v>239251/TVI239</v>
      </c>
      <c r="M173" s="111">
        <f>IF(FN_MC!J176="","*",FN_MC!J176)</f>
        <v>74</v>
      </c>
      <c r="N173" s="290">
        <f>IF(FN_MC!K176="","*",FN_MC!K176)</f>
        <v>239</v>
      </c>
      <c r="O173" s="290">
        <f>IF(FN_MC!L176="","*",FN_MC!L176)</f>
        <v>233</v>
      </c>
      <c r="P173" s="111"/>
      <c r="Q173" s="128">
        <f>IF(FN_MC!O176="","*",FN_MC!O176)</f>
        <v>0.375</v>
      </c>
      <c r="R173" s="128">
        <f>IF(FN_MC!P176="","*",FN_MC!P176)</f>
        <v>0.125</v>
      </c>
      <c r="S173" s="110" t="str">
        <f>IF(FN_MC!Q176="","*",CONCATENATE(FN_MC!Q176," ",FN_MC!R176))</f>
        <v>1400 Nº DE DORMENTES</v>
      </c>
      <c r="T173" s="110" t="str">
        <f>IF(FN_MC!V176="","*",FN_MC!V176)</f>
        <v xml:space="preserve">Guilherme </v>
      </c>
      <c r="U173" s="110" t="str">
        <f>IF(FN_MC!W176="","*",FN_MC!W176)</f>
        <v>Descarga de dormentes MOD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IF(FN_MC!Y177="","*",FN_MC!Y177)</f>
        <v>SIM</v>
      </c>
      <c r="B174" s="109" t="str">
        <f>IF(FN_MC!X177="","*",FN_MC!X177)</f>
        <v>Contrato</v>
      </c>
      <c r="C174" s="109" t="str">
        <f>IF(FN_MC!Z177="","*",FN_MC!Z177)</f>
        <v>P1</v>
      </c>
      <c r="D174" s="110" t="str">
        <f>IF(FN_MC!S177="","*",FN_MC!S177)</f>
        <v>FERRONORTE</v>
      </c>
      <c r="E174" s="110" t="str">
        <f>IF(FN_MC!T177="","*",FN_MC!T177)</f>
        <v>TMI-TCS</v>
      </c>
      <c r="F174" s="110">
        <f>IF(FN_MC!B177="","*",FN_MC!B177)</f>
        <v>45974</v>
      </c>
      <c r="G174" s="110" t="str">
        <f>IF(FN_MC!D177="","*",FN_MC!D177)</f>
        <v>A60</v>
      </c>
      <c r="H174" s="110" t="str">
        <f>IF(FN_MC!F177="","*",FN_MC!F177)</f>
        <v>DETECÇÃO - RONDA 7 DIAS</v>
      </c>
      <c r="I174" s="110" t="str">
        <f>IF(FN_MC!H177="","*",FN_MC!H177)</f>
        <v xml:space="preserve">TCS2 </v>
      </c>
      <c r="J174" s="110" t="str">
        <f>IF(FN_MC!I177="","*",FN_MC!I177)</f>
        <v>TMI</v>
      </c>
      <c r="K174" s="110" t="str">
        <f>IF(FN_MC!M177="","*",FN_MC!M177)</f>
        <v>TCS-TMI</v>
      </c>
      <c r="L174" s="110" t="str">
        <f>IF(FN_MC!N177="","*",FN_MC!N177)</f>
        <v>TCSTMI</v>
      </c>
      <c r="M174" s="111">
        <f>IF(FN_MC!J177="","*",FN_MC!J177)</f>
        <v>74</v>
      </c>
      <c r="N174" s="290">
        <f>IF(FN_MC!K177="","*",FN_MC!K177)</f>
        <v>290</v>
      </c>
      <c r="O174" s="290" t="str">
        <f>IF(FN_MC!L177="","*",FN_MC!L177)</f>
        <v>-</v>
      </c>
      <c r="P174" s="111"/>
      <c r="Q174" s="128">
        <f>IF(FN_MC!O177="","*",FN_MC!O177)</f>
        <v>0.3125</v>
      </c>
      <c r="R174" s="128">
        <f>IF(FN_MC!P177="","*",FN_MC!P177)</f>
        <v>4.1666666666666664E-2</v>
      </c>
      <c r="S174" s="110" t="str">
        <f>IF(FN_MC!Q177="","*",CONCATENATE(FN_MC!Q177," ",FN_MC!R177))</f>
        <v>280 KM</v>
      </c>
      <c r="T174" s="110" t="str">
        <f>IF(FN_MC!V177="","*",FN_MC!V177)</f>
        <v>Miguel</v>
      </c>
      <c r="U174" s="110" t="str">
        <f>IF(FN_MC!W177="","*",FN_MC!W177)</f>
        <v>Ronda 7 dias</v>
      </c>
      <c r="V174" s="112">
        <f ca="1">_xlfn.XLOOKUP(G174&amp;$V$2,BS_CONTROLE[CHAVE],BS_CONTROLE[Quantidade_11],"-")</f>
        <v>280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140</v>
      </c>
    </row>
    <row r="175" spans="1:24" s="113" customFormat="1" hidden="1">
      <c r="A175" s="109" t="str">
        <f>IF(FN_MC!Y178="","*",FN_MC!Y178)</f>
        <v>OPORTUNIDADE</v>
      </c>
      <c r="B175" s="109" t="str">
        <f>IF(FN_MC!X178="","*",FN_MC!X178)</f>
        <v>Oportunidade</v>
      </c>
      <c r="C175" s="109" t="str">
        <f>IF(FN_MC!Z178="","*",FN_MC!Z178)</f>
        <v>P1</v>
      </c>
      <c r="D175" s="110" t="str">
        <f>IF(FN_MC!S178="","*",FN_MC!S178)</f>
        <v>FERRONORTE</v>
      </c>
      <c r="E175" s="110" t="str">
        <f>IF(FN_MC!T178="","*",FN_MC!T178)</f>
        <v>TMI-TCS</v>
      </c>
      <c r="F175" s="110">
        <f>IF(FN_MC!B178="","*",FN_MC!B178)</f>
        <v>45974</v>
      </c>
      <c r="G175" s="110" t="str">
        <f>IF(FN_MC!D178="","*",FN_MC!D178)</f>
        <v>ELSON (TF-526)</v>
      </c>
      <c r="H175" s="110" t="str">
        <f>IF(FN_MC!F178="","*",FN_MC!F178)</f>
        <v>PDM - SOLDA</v>
      </c>
      <c r="I175" s="110" t="str">
        <f>IF(FN_MC!H178="","*",FN_MC!H178)</f>
        <v>213TVI</v>
      </c>
      <c r="J175" s="110" t="str">
        <f>IF(FN_MC!I178="","*",FN_MC!I178)</f>
        <v>-</v>
      </c>
      <c r="K175" s="110" t="str">
        <f>IF(FN_MC!M178="","*",FN_MC!M178)</f>
        <v>TID-TVI</v>
      </c>
      <c r="L175" s="110" t="str">
        <f>IF(FN_MC!N178="","*",FN_MC!N178)</f>
        <v>213TVI</v>
      </c>
      <c r="M175" s="111">
        <f>IF(FN_MC!J178="","*",FN_MC!J178)</f>
        <v>74</v>
      </c>
      <c r="N175" s="290">
        <f>IF(FN_MC!K178="","*",FN_MC!K178)</f>
        <v>225.227</v>
      </c>
      <c r="O175" s="290" t="str">
        <f>IF(FN_MC!L178="","*",FN_MC!L178)</f>
        <v>-</v>
      </c>
      <c r="P175" s="111"/>
      <c r="Q175" s="128">
        <f>IF(FN_MC!O178="","*",FN_MC!O178)</f>
        <v>0.39583333333333331</v>
      </c>
      <c r="R175" s="128">
        <f>IF(FN_MC!P178="","*",FN_MC!P178)</f>
        <v>6.25E-2</v>
      </c>
      <c r="S175" s="110" t="str">
        <f>IF(FN_MC!Q178="","*",CONCATENATE(FN_MC!Q178," ",FN_MC!R178))</f>
        <v>1 Nº DE SOLDA</v>
      </c>
      <c r="T175" s="110" t="str">
        <f>IF(FN_MC!V178="","*",FN_MC!V178)</f>
        <v>Elson</v>
      </c>
      <c r="U175" s="110" t="str">
        <f>IF(FN_MC!W178="","*",FN_MC!W178)</f>
        <v>Execução de solda - Condicionado a temperatura (Entrada do AMV)</v>
      </c>
      <c r="V175" s="112">
        <f ca="1">_xlfn.XLOOKUP(G175&amp;$V$2,BS_CONTROLE[CHAVE],BS_CONTROLE[Quantidade_11],"-")</f>
        <v>2</v>
      </c>
      <c r="W175" s="112">
        <f ca="1">_xlfn.XLOOKUP(G175&amp;$W$2,BS_CONTROLE[CHAVE],BS_CONTROLE[Quantidade_11],"-")</f>
        <v>0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OPORTUNIDADE</v>
      </c>
      <c r="B176" s="109" t="str">
        <f>IF(FN_MC!X179="","*",FN_MC!X179)</f>
        <v>Oportunidade</v>
      </c>
      <c r="C176" s="109" t="str">
        <f>IF(FN_MC!Z179="","*",FN_MC!Z179)</f>
        <v>P0</v>
      </c>
      <c r="D176" s="110" t="str">
        <f>IF(FN_MC!S179="","*",FN_MC!S179)</f>
        <v>FERRONORTE</v>
      </c>
      <c r="E176" s="110" t="str">
        <f>IF(FN_MC!T179="","*",FN_MC!T179)</f>
        <v>TMI-TCS</v>
      </c>
      <c r="F176" s="110">
        <f>IF(FN_MC!B179="","*",FN_MC!B179)</f>
        <v>45974</v>
      </c>
      <c r="G176" s="110" t="str">
        <f>IF(FN_MC!D179="","*",FN_MC!D179)</f>
        <v>FRANCISCO (TF-670)</v>
      </c>
      <c r="H176" s="110" t="str">
        <f>IF(FN_MC!F179="","*",FN_MC!F179)</f>
        <v>PDM - SOLDA</v>
      </c>
      <c r="I176" s="110" t="str">
        <f>IF(FN_MC!H179="","*",FN_MC!H179)</f>
        <v>K52TQI</v>
      </c>
      <c r="J176" s="110" t="str">
        <f>IF(FN_MC!I179="","*",FN_MC!I179)</f>
        <v>-</v>
      </c>
      <c r="K176" s="110" t="str">
        <f>IF(FN_MC!M179="","*",FN_MC!M179)</f>
        <v>TLG-TQI</v>
      </c>
      <c r="L176" s="110" t="str">
        <f>IF(FN_MC!N179="","*",FN_MC!N179)</f>
        <v>K52TQI</v>
      </c>
      <c r="M176" s="111">
        <f>IF(FN_MC!J179="","*",FN_MC!J179)</f>
        <v>74</v>
      </c>
      <c r="N176" s="290">
        <f>IF(FN_MC!K179="","*",FN_MC!K179)</f>
        <v>57.73</v>
      </c>
      <c r="O176" s="290" t="str">
        <f>IF(FN_MC!L179="","*",FN_MC!L179)</f>
        <v>-</v>
      </c>
      <c r="P176" s="111"/>
      <c r="Q176" s="128">
        <f>IF(FN_MC!O179="","*",FN_MC!O179)</f>
        <v>0.375</v>
      </c>
      <c r="R176" s="128">
        <f>IF(FN_MC!P179="","*",FN_MC!P179)</f>
        <v>6.25E-2</v>
      </c>
      <c r="S176" s="110" t="str">
        <f>IF(FN_MC!Q179="","*",CONCATENATE(FN_MC!Q179," ",FN_MC!R179))</f>
        <v>1 Nº DE SOLDA</v>
      </c>
      <c r="T176" s="110" t="str">
        <f>IF(FN_MC!V179="","*",FN_MC!V179)</f>
        <v>Heleno</v>
      </c>
      <c r="U176" s="110" t="str">
        <f>IF(FN_MC!W179="","*",FN_MC!W179)</f>
        <v>Execução de solda - Condicionado a temperatura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IF(FN_MC!Y180="","*",FN_MC!Y180)</f>
        <v>OPORTUNIDADE</v>
      </c>
      <c r="B177" s="109" t="str">
        <f>IF(FN_MC!X180="","*",FN_MC!X180)</f>
        <v>Oportunidade</v>
      </c>
      <c r="C177" s="109" t="str">
        <f>IF(FN_MC!Z180="","*",FN_MC!Z180)</f>
        <v>P0</v>
      </c>
      <c r="D177" s="110" t="str">
        <f>IF(FN_MC!S180="","*",FN_MC!S180)</f>
        <v>MALHA CENTRAL</v>
      </c>
      <c r="E177" s="110" t="str">
        <f>IF(FN_MC!T180="","*",FN_MC!T180)</f>
        <v>RAMAL</v>
      </c>
      <c r="F177" s="110">
        <f>IF(FN_MC!B180="","*",FN_MC!B180)</f>
        <v>45974</v>
      </c>
      <c r="G177" s="110" t="str">
        <f>IF(FN_MC!D180="","*",FN_MC!D180)</f>
        <v>E17</v>
      </c>
      <c r="H177" s="110" t="str">
        <f>IF(FN_MC!F180="","*",FN_MC!F180)</f>
        <v>CAMINHÃO DE SOLDA</v>
      </c>
      <c r="I177" s="110" t="str">
        <f>IF(FN_MC!H180="","*",FN_MC!H180)</f>
        <v>ZDK1</v>
      </c>
      <c r="J177" s="110" t="str">
        <f>IF(FN_MC!I180="","*",FN_MC!I180)</f>
        <v>ZDK1</v>
      </c>
      <c r="K177" s="110" t="str">
        <f>IF(FN_MC!M180="","*",FN_MC!M180)</f>
        <v>ZVT-ZDK</v>
      </c>
      <c r="L177" s="110" t="str">
        <f>IF(FN_MC!N180="","*",FN_MC!N180)</f>
        <v>ZVTZDK</v>
      </c>
      <c r="M177" s="111">
        <f>IF(FN_MC!J180="","*",FN_MC!J180)</f>
        <v>78</v>
      </c>
      <c r="N177" s="290">
        <f>IF(FN_MC!K180="","*",FN_MC!K180)</f>
        <v>249</v>
      </c>
      <c r="O177" s="290">
        <f>IF(FN_MC!L180="","*",FN_MC!L180)</f>
        <v>244</v>
      </c>
      <c r="P177" s="111"/>
      <c r="Q177" s="128">
        <f>IF(FN_MC!O180="","*",FN_MC!O180)</f>
        <v>0.375</v>
      </c>
      <c r="R177" s="128">
        <f>IF(FN_MC!P180="","*",FN_MC!P180)</f>
        <v>0.125</v>
      </c>
      <c r="S177" s="110" t="str">
        <f>IF(FN_MC!Q180="","*",CONCATENATE(FN_MC!Q180," ",FN_MC!R180))</f>
        <v>3 Nº DE SOLDA</v>
      </c>
      <c r="T177" s="110" t="str">
        <f>IF(FN_MC!V180="","*",FN_MC!V180)</f>
        <v>Higor</v>
      </c>
      <c r="U177" s="110" t="str">
        <f>IF(FN_MC!W180="","*",FN_MC!W180)</f>
        <v xml:space="preserve">Caminhão de solda </v>
      </c>
      <c r="V177" s="112">
        <f ca="1">_xlfn.XLOOKUP(G177&amp;$V$2,BS_CONTROLE[CHAVE],BS_CONTROLE[Quantidade_11],"-")</f>
        <v>3</v>
      </c>
      <c r="W177" s="112">
        <f ca="1">_xlfn.XLOOKUP(G177&amp;$W$2,BS_CONTROLE[CHAVE],BS_CONTROLE[Quantidade_11],"-")</f>
        <v>4</v>
      </c>
      <c r="X177" s="112">
        <f ca="1">_xlfn.XLOOKUP(G177&amp;$X$2,BS_CONTROLE[CHAVE],BS_CONTROLE[Quantidade_11],"-")</f>
        <v>3</v>
      </c>
    </row>
    <row r="178" spans="1:24" s="113" customFormat="1" hidden="1">
      <c r="A178" s="109" t="str">
        <f>IF(FN_MC!Y181="","*",FN_MC!Y181)</f>
        <v>OPORTUNIDADE</v>
      </c>
      <c r="B178" s="109" t="str">
        <f>IF(FN_MC!X181="","*",FN_MC!X181)</f>
        <v>Oportunidade</v>
      </c>
      <c r="C178" s="109" t="str">
        <f>IF(FN_MC!Z181="","*",FN_MC!Z181)</f>
        <v>P0</v>
      </c>
      <c r="D178" s="110" t="str">
        <f>IF(FN_MC!S181="","*",FN_MC!S181)</f>
        <v>MALHA CENTRAL</v>
      </c>
      <c r="E178" s="110" t="str">
        <f>IF(FN_MC!T181="","*",FN_MC!T181)</f>
        <v>RAMAL</v>
      </c>
      <c r="F178" s="110">
        <f>IF(FN_MC!B181="","*",FN_MC!B181)</f>
        <v>45974</v>
      </c>
      <c r="G178" s="110" t="str">
        <f>IF(FN_MC!D181="","*",FN_MC!D181)</f>
        <v>A73</v>
      </c>
      <c r="H178" s="110" t="str">
        <f>IF(FN_MC!F181="","*",FN_MC!F181)</f>
        <v>DETECÇÃO - RONDA 7 DIAS</v>
      </c>
      <c r="I178" s="110" t="str">
        <f>IF(FN_MC!H181="","*",FN_MC!H181)</f>
        <v>ZTO</v>
      </c>
      <c r="J178" s="110" t="str">
        <f>IF(FN_MC!I181="","*",FN_MC!I181)</f>
        <v>ZXE</v>
      </c>
      <c r="K178" s="110" t="str">
        <f>IF(FN_MC!M181="","*",FN_MC!M181)</f>
        <v>ZTO-ZXE</v>
      </c>
      <c r="L178" s="110" t="str">
        <f>IF(FN_MC!N181="","*",FN_MC!N181)</f>
        <v>ZTOZXE</v>
      </c>
      <c r="M178" s="111">
        <f>IF(FN_MC!J181="","*",FN_MC!J181)</f>
        <v>72</v>
      </c>
      <c r="N178" s="290">
        <f>IF(FN_MC!K181="","*",FN_MC!K181)</f>
        <v>261</v>
      </c>
      <c r="O178" s="290" t="str">
        <f>IF(FN_MC!L181="","*",FN_MC!L181)</f>
        <v>-</v>
      </c>
      <c r="P178" s="111"/>
      <c r="Q178" s="128">
        <f>IF(FN_MC!O181="","*",FN_MC!O181)</f>
        <v>0.33333333333333331</v>
      </c>
      <c r="R178" s="128">
        <f>IF(FN_MC!P181="","*",FN_MC!P181)</f>
        <v>4.1666666666666664E-2</v>
      </c>
      <c r="S178" s="110" t="str">
        <f>IF(FN_MC!Q181="","*",CONCATENATE(FN_MC!Q181," ",FN_MC!R181))</f>
        <v>60 KM</v>
      </c>
      <c r="T178" s="110" t="str">
        <f>IF(FN_MC!V181="","*",FN_MC!V181)</f>
        <v>Genoroso</v>
      </c>
      <c r="U178" s="110" t="str">
        <f>IF(FN_MC!W181="","*",FN_MC!W181)</f>
        <v>Inspeção de VIA R7D</v>
      </c>
      <c r="V178" s="112">
        <f ca="1">_xlfn.XLOOKUP(G178&amp;$V$2,BS_CONTROLE[CHAVE],BS_CONTROLE[Quantidade_11],"-")</f>
        <v>60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OPORTUNIDADE</v>
      </c>
      <c r="B179" s="109" t="str">
        <f>IF(FN_MC!X182="","*",FN_MC!X182)</f>
        <v>Oportunidade</v>
      </c>
      <c r="C179" s="109" t="str">
        <f>IF(FN_MC!Z182="","*",FN_MC!Z182)</f>
        <v>P1</v>
      </c>
      <c r="D179" s="110" t="str">
        <f>IF(FN_MC!S182="","*",FN_MC!S182)</f>
        <v>MALHA CENTRAL</v>
      </c>
      <c r="E179" s="110" t="str">
        <f>IF(FN_MC!T182="","*",FN_MC!T182)</f>
        <v>RAMAL</v>
      </c>
      <c r="F179" s="110">
        <f>IF(FN_MC!B182="","*",FN_MC!B182)</f>
        <v>45974</v>
      </c>
      <c r="G179" s="110" t="str">
        <f>IF(FN_MC!D182="","*",FN_MC!D182)</f>
        <v>V42</v>
      </c>
      <c r="H179" s="110" t="str">
        <f>IF(FN_MC!F182="","*",FN_MC!F182)</f>
        <v>MODERNIZAÇÃO - SOCADORA</v>
      </c>
      <c r="I179" s="110" t="str">
        <f>IF(FN_MC!H182="","*",FN_MC!H182)</f>
        <v>ZGT1</v>
      </c>
      <c r="J179" s="110" t="str">
        <f>IF(FN_MC!I182="","*",FN_MC!I182)</f>
        <v>ZGT1</v>
      </c>
      <c r="K179" s="110" t="str">
        <f>IF(FN_MC!M182="","*",FN_MC!M182)</f>
        <v>ZGT-ZXE</v>
      </c>
      <c r="L179" s="110" t="str">
        <f>IF(FN_MC!N182="","*",FN_MC!N182)</f>
        <v>ZGTZXE</v>
      </c>
      <c r="M179" s="111">
        <f>IF(FN_MC!J182="","*",FN_MC!J182)</f>
        <v>72</v>
      </c>
      <c r="N179" s="290">
        <f>IF(FN_MC!K182="","*",FN_MC!K182)</f>
        <v>308</v>
      </c>
      <c r="O179" s="290">
        <f>IF(FN_MC!L182="","*",FN_MC!L182)</f>
        <v>306</v>
      </c>
      <c r="P179" s="111"/>
      <c r="Q179" s="128">
        <f>IF(FN_MC!O182="","*",FN_MC!O182)</f>
        <v>0.27083333333333331</v>
      </c>
      <c r="R179" s="128">
        <f>IF(FN_MC!P182="","*",FN_MC!P182)</f>
        <v>0.125</v>
      </c>
      <c r="S179" s="110" t="str">
        <f>IF(FN_MC!Q182="","*",CONCATENATE(FN_MC!Q182," ",FN_MC!R182))</f>
        <v>400 M</v>
      </c>
      <c r="T179" s="110" t="str">
        <f>IF(FN_MC!V182="","*",FN_MC!V182)</f>
        <v>Augusto</v>
      </c>
      <c r="U179" s="110" t="str">
        <f>IF(FN_MC!W182="","*",FN_MC!W182)</f>
        <v>Socaria mecanizada</v>
      </c>
      <c r="V179" s="112">
        <f ca="1">_xlfn.XLOOKUP(G179&amp;$V$2,BS_CONTROLE[CHAVE],BS_CONTROLE[Quantidade_11],"-")</f>
        <v>1160</v>
      </c>
      <c r="W179" s="112">
        <f ca="1">_xlfn.XLOOKUP(G179&amp;$W$2,BS_CONTROLE[CHAVE],BS_CONTROLE[Quantidade_11],"-")</f>
        <v>680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IF(FN_MC!Y183="","*",FN_MC!Y183)</f>
        <v>OPORTUNIDADE</v>
      </c>
      <c r="B180" s="109" t="str">
        <f>IF(FN_MC!X183="","*",FN_MC!X183)</f>
        <v>Oportunidade</v>
      </c>
      <c r="C180" s="109" t="str">
        <f>IF(FN_MC!Z183="","*",FN_MC!Z183)</f>
        <v>P0</v>
      </c>
      <c r="D180" s="110" t="str">
        <f>IF(FN_MC!S183="","*",FN_MC!S183)</f>
        <v>MALHA CENTRAL</v>
      </c>
      <c r="E180" s="110" t="str">
        <f>IF(FN_MC!T183="","*",FN_MC!T183)</f>
        <v>PPN-POV</v>
      </c>
      <c r="F180" s="110">
        <f>IF(FN_MC!B183="","*",FN_MC!B183)</f>
        <v>45974</v>
      </c>
      <c r="G180" s="110" t="str">
        <f>IF(FN_MC!D183="","*",FN_MC!D183)</f>
        <v>A13</v>
      </c>
      <c r="H180" s="110" t="str">
        <f>IF(FN_MC!F183="","*",FN_MC!F183)</f>
        <v>INSPEÇÃO AUTO DE LINHA</v>
      </c>
      <c r="I180" s="110" t="str">
        <f>IF(FN_MC!H183="","*",FN_MC!H183)</f>
        <v>PEN</v>
      </c>
      <c r="J180" s="110" t="str">
        <f>IF(FN_MC!I183="","*",FN_MC!I183)</f>
        <v>PUR</v>
      </c>
      <c r="K180" s="110" t="str">
        <f>IF(FN_MC!M183="","*",FN_MC!M183)</f>
        <v>PEN-PPP</v>
      </c>
      <c r="L180" s="110" t="str">
        <f>IF(FN_MC!N183="","*",FN_MC!N183)</f>
        <v>PENPPP</v>
      </c>
      <c r="M180" s="111">
        <f>IF(FN_MC!J183="","*",FN_MC!J183)</f>
        <v>101</v>
      </c>
      <c r="N180" s="290">
        <f>IF(FN_MC!K183="","*",FN_MC!K183)</f>
        <v>1185</v>
      </c>
      <c r="O180" s="290" t="str">
        <f>IF(FN_MC!L183="","*",FN_MC!L183)</f>
        <v>-</v>
      </c>
      <c r="P180" s="111"/>
      <c r="Q180" s="128">
        <f>IF(FN_MC!O183="","*",FN_MC!O183)</f>
        <v>0.375</v>
      </c>
      <c r="R180" s="128">
        <f>IF(FN_MC!P183="","*",FN_MC!P183)</f>
        <v>4.1666666666666664E-2</v>
      </c>
      <c r="S180" s="110" t="str">
        <f>IF(FN_MC!Q183="","*",CONCATENATE(FN_MC!Q183," ",FN_MC!R183))</f>
        <v>1 BINÁRIO</v>
      </c>
      <c r="T180" s="110" t="str">
        <f>IF(FN_MC!V183="","*",FN_MC!V183)</f>
        <v>Francislayne</v>
      </c>
      <c r="U180" s="110" t="str">
        <f>IF(FN_MC!W183="","*",FN_MC!W183)</f>
        <v>Inspeção via fauna</v>
      </c>
      <c r="V180" s="112">
        <f ca="1">_xlfn.XLOOKUP(G180&amp;$V$2,BS_CONTROLE[CHAVE],BS_CONTROLE[Quantidade_11],"-")</f>
        <v>1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OPORTUNIDADE</v>
      </c>
      <c r="B181" s="109" t="str">
        <f>IF(FN_MC!X184="","*",FN_MC!X184)</f>
        <v>Oportunidade</v>
      </c>
      <c r="C181" s="109" t="str">
        <f>IF(FN_MC!Z184="","*",FN_MC!Z184)</f>
        <v>P1</v>
      </c>
      <c r="D181" s="110" t="str">
        <f>IF(FN_MC!S184="","*",FN_MC!S184)</f>
        <v>MALHA CENTRAL</v>
      </c>
      <c r="E181" s="110" t="str">
        <f>IF(FN_MC!T184="","*",FN_MC!T184)</f>
        <v>PPN-POV</v>
      </c>
      <c r="F181" s="110">
        <f>IF(FN_MC!B184="","*",FN_MC!B184)</f>
        <v>45974</v>
      </c>
      <c r="G181" s="110" t="str">
        <f>IF(FN_MC!D184="","*",FN_MC!D184)</f>
        <v>W53</v>
      </c>
      <c r="H181" s="110" t="str">
        <f>IF(FN_MC!F184="","*",FN_MC!F184)</f>
        <v>DESCARGA DE MATERIAL</v>
      </c>
      <c r="I181" s="110" t="str">
        <f>IF(FN_MC!H184="","*",FN_MC!H184)</f>
        <v>PJA</v>
      </c>
      <c r="J181" s="110" t="str">
        <f>IF(FN_MC!I184="","*",FN_MC!I184)</f>
        <v>PSI</v>
      </c>
      <c r="K181" s="110" t="str">
        <f>IF(FN_MC!M184="","*",FN_MC!M184)</f>
        <v>PJA-PJG</v>
      </c>
      <c r="L181" s="110" t="str">
        <f>IF(FN_MC!N184="","*",FN_MC!N184)</f>
        <v>PJAPJG</v>
      </c>
      <c r="M181" s="111">
        <f>IF(FN_MC!J184="","*",FN_MC!J184)</f>
        <v>101</v>
      </c>
      <c r="N181" s="290">
        <f>IF(FN_MC!K184="","*",FN_MC!K184)</f>
        <v>1471</v>
      </c>
      <c r="O181" s="290" t="str">
        <f>IF(FN_MC!L184="","*",FN_MC!L184)</f>
        <v>-</v>
      </c>
      <c r="P181" s="111"/>
      <c r="Q181" s="128">
        <f>IF(FN_MC!O184="","*",FN_MC!O184)</f>
        <v>0.375</v>
      </c>
      <c r="R181" s="128">
        <f>IF(FN_MC!P184="","*",FN_MC!P184)</f>
        <v>4.1666666666666664E-2</v>
      </c>
      <c r="S181" s="110" t="str">
        <f>IF(FN_MC!Q184="","*",CONCATENATE(FN_MC!Q184," ",FN_MC!R184))</f>
        <v>1 BINÁRIO</v>
      </c>
      <c r="T181" s="110" t="str">
        <f>IF(FN_MC!V184="","*",FN_MC!V184)</f>
        <v>Francislayne</v>
      </c>
      <c r="U181" s="110" t="str">
        <f>IF(FN_MC!W184="","*",FN_MC!W184)</f>
        <v xml:space="preserve">Descarga de barra </v>
      </c>
      <c r="V181" s="112">
        <f ca="1">_xlfn.XLOOKUP(G181&amp;$V$2,BS_CONTROLE[CHAVE],BS_CONTROLE[Quantidade_11],"-")</f>
        <v>1</v>
      </c>
      <c r="W181" s="112">
        <f ca="1">_xlfn.XLOOKUP(G181&amp;$W$2,BS_CONTROLE[CHAVE],BS_CONTROLE[Quantidade_11],"-")</f>
        <v>72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OPORTUNIDADE</v>
      </c>
      <c r="B183" s="109" t="str">
        <f>IF(FN_MC!X186="","*",FN_MC!X186)</f>
        <v>Oportunidade</v>
      </c>
      <c r="C183" s="109" t="str">
        <f>IF(FN_MC!Z186="","*",FN_MC!Z186)</f>
        <v>P1</v>
      </c>
      <c r="D183" s="110" t="str">
        <f>IF(FN_MC!S186="","*",FN_MC!S186)</f>
        <v>FERRONORTE</v>
      </c>
      <c r="E183" s="110" t="str">
        <f>IF(FN_MC!T186="","*",FN_MC!T186)</f>
        <v>TGR-TRO</v>
      </c>
      <c r="F183" s="110">
        <f>IF(FN_MC!B186="","*",FN_MC!B186)</f>
        <v>45975</v>
      </c>
      <c r="G183" s="110" t="str">
        <f>IF(FN_MC!D186="","*",FN_MC!D186)</f>
        <v xml:space="preserve">TURMA FIXA VIA </v>
      </c>
      <c r="H183" s="110" t="str">
        <f>IF(FN_MC!F186="","*",FN_MC!F186)</f>
        <v>PDM - AMV - MEIA CHAVE</v>
      </c>
      <c r="I183" s="110" t="str">
        <f>IF(FN_MC!H186="","*",FN_MC!H186)</f>
        <v>TRM1</v>
      </c>
      <c r="J183" s="110" t="str">
        <f>IF(FN_MC!I186="","*",FN_MC!I186)</f>
        <v>-</v>
      </c>
      <c r="K183" s="110" t="str">
        <f>IF(FN_MC!M186="","*",FN_MC!M186)</f>
        <v>TRM</v>
      </c>
      <c r="L183" s="110" t="str">
        <f>IF(FN_MC!N186="","*",FN_MC!N186)</f>
        <v>TRM1</v>
      </c>
      <c r="M183" s="111">
        <f>IF(FN_MC!J186="","*",FN_MC!J186)</f>
        <v>98</v>
      </c>
      <c r="N183" s="290">
        <f>IF(FN_MC!K186="","*",FN_MC!K186)</f>
        <v>550</v>
      </c>
      <c r="O183" s="290" t="str">
        <f>IF(FN_MC!L186="","*",FN_MC!L186)</f>
        <v>-</v>
      </c>
      <c r="P183" s="111"/>
      <c r="Q183" s="128">
        <f>IF(FN_MC!O186="","*",FN_MC!O186)</f>
        <v>0.375</v>
      </c>
      <c r="R183" s="128">
        <f>IF(FN_MC!P186="","*",FN_MC!P186)</f>
        <v>8.3333333333333329E-2</v>
      </c>
      <c r="S183" s="110" t="str">
        <f>IF(FN_MC!Q186="","*",CONCATENATE(FN_MC!Q186," ",FN_MC!R186))</f>
        <v>1 Nº DE PEÇAS</v>
      </c>
      <c r="T183" s="110" t="str">
        <f>IF(FN_MC!V186="","*",FN_MC!V186)</f>
        <v xml:space="preserve">carlos </v>
      </c>
      <c r="U183" s="110" t="str">
        <f>IF(FN_MC!W186="","*",FN_MC!W186)</f>
        <v>Troca de meia chave TRMS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SIM</v>
      </c>
      <c r="B184" s="109" t="str">
        <f>IF(FN_MC!X187="","*",FN_MC!X187)</f>
        <v>Contrato</v>
      </c>
      <c r="C184" s="109" t="str">
        <f>IF(FN_MC!Z187="","*",FN_MC!Z187)</f>
        <v>P1</v>
      </c>
      <c r="D184" s="110" t="str">
        <f>IF(FN_MC!S187="","*",FN_MC!S187)</f>
        <v>FERRONORTE</v>
      </c>
      <c r="E184" s="110" t="str">
        <f>IF(FN_MC!T187="","*",FN_MC!T187)</f>
        <v>TGR-TRO</v>
      </c>
      <c r="F184" s="110">
        <f>IF(FN_MC!B187="","*",FN_MC!B187)</f>
        <v>45975</v>
      </c>
      <c r="G184" s="110" t="str">
        <f>IF(FN_MC!D187="","*",FN_MC!D187)</f>
        <v xml:space="preserve">TURMA FIXA VIA </v>
      </c>
      <c r="H184" s="110" t="str">
        <f>IF(FN_MC!F187="","*",FN_MC!F187)</f>
        <v>PDM - SUBSTITUIÇÃO - TRILHO</v>
      </c>
      <c r="I184" s="110" t="str">
        <f>IF(FN_MC!H187="","*",FN_MC!H187)</f>
        <v>539TRM</v>
      </c>
      <c r="J184" s="110" t="str">
        <f>IF(FN_MC!I187="","*",FN_MC!I187)</f>
        <v>-</v>
      </c>
      <c r="K184" s="110" t="str">
        <f>IF(FN_MC!M187="","*",FN_MC!M187)</f>
        <v>TBE-TRM</v>
      </c>
      <c r="L184" s="110" t="str">
        <f>IF(FN_MC!N187="","*",FN_MC!N187)</f>
        <v>539TRM</v>
      </c>
      <c r="M184" s="111">
        <f>IF(FN_MC!J187="","*",FN_MC!J187)</f>
        <v>98</v>
      </c>
      <c r="N184" s="290">
        <f>IF(FN_MC!K187="","*",FN_MC!K187)</f>
        <v>547</v>
      </c>
      <c r="O184" s="290" t="str">
        <f>IF(FN_MC!L187="","*",FN_MC!L187)</f>
        <v>-</v>
      </c>
      <c r="P184" s="111"/>
      <c r="Q184" s="128">
        <f>IF(FN_MC!O187="","*",FN_MC!O187)</f>
        <v>0.375</v>
      </c>
      <c r="R184" s="128">
        <f>IF(FN_MC!P187="","*",FN_MC!P187)</f>
        <v>0.125</v>
      </c>
      <c r="S184" s="110" t="str">
        <f>IF(FN_MC!Q187="","*",CONCATENATE(FN_MC!Q187," ",FN_MC!R187))</f>
        <v>300 M</v>
      </c>
      <c r="T184" s="110" t="str">
        <f>IF(FN_MC!V187="","*",FN_MC!V187)</f>
        <v xml:space="preserve">carlos </v>
      </c>
      <c r="U184" s="110" t="str">
        <f>IF(FN_MC!W187="","*",FN_MC!W187)</f>
        <v xml:space="preserve">Troca de trilho 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SIM</v>
      </c>
      <c r="B185" s="109" t="str">
        <f>IF(FN_MC!X188="","*",FN_MC!X188)</f>
        <v>Contrato</v>
      </c>
      <c r="C185" s="109" t="str">
        <f>IF(FN_MC!Z188="","*",FN_MC!Z188)</f>
        <v>P0</v>
      </c>
      <c r="D185" s="110" t="str">
        <f>IF(FN_MC!S188="","*",FN_MC!S188)</f>
        <v>FERRONORTE</v>
      </c>
      <c r="E185" s="110" t="str">
        <f>IF(FN_MC!T188="","*",FN_MC!T188)</f>
        <v>TCS-TGR</v>
      </c>
      <c r="F185" s="110">
        <f>IF(FN_MC!B188="","*",FN_MC!B188)</f>
        <v>45975</v>
      </c>
      <c r="G185" s="110" t="str">
        <f>IF(FN_MC!D188="","*",FN_MC!D188)</f>
        <v>E40</v>
      </c>
      <c r="H185" s="110" t="str">
        <f>IF(FN_MC!F188="","*",FN_MC!F188)</f>
        <v>TRILHEIRO - DESCARGA</v>
      </c>
      <c r="I185" s="110" t="str">
        <f>IF(FN_MC!H188="","*",FN_MC!H188)</f>
        <v>TAG2</v>
      </c>
      <c r="J185" s="110" t="str">
        <f>IF(FN_MC!I188="","*",FN_MC!I188)</f>
        <v>TAG2</v>
      </c>
      <c r="K185" s="110" t="str">
        <f>IF(FN_MC!M188="","*",FN_MC!M188)</f>
        <v>TPC-TVL</v>
      </c>
      <c r="L185" s="110" t="str">
        <f>IF(FN_MC!N188="","*",FN_MC!N188)</f>
        <v>440TVL</v>
      </c>
      <c r="M185" s="111">
        <f>IF(FN_MC!J188="","*",FN_MC!J188)</f>
        <v>74</v>
      </c>
      <c r="N185" s="290">
        <f>IF(FN_MC!K188="","*",FN_MC!K188)</f>
        <v>446.226</v>
      </c>
      <c r="O185" s="290">
        <f>IF(FN_MC!L188="","*",FN_MC!L188)</f>
        <v>444.98</v>
      </c>
      <c r="P185" s="111"/>
      <c r="Q185" s="128">
        <f>IF(FN_MC!O188="","*",FN_MC!O188)</f>
        <v>0.41666666666666669</v>
      </c>
      <c r="R185" s="128">
        <f>IF(FN_MC!P188="","*",FN_MC!P188)</f>
        <v>8.3333333333333329E-2</v>
      </c>
      <c r="S185" s="110" t="str">
        <f>IF(FN_MC!Q188="","*",CONCATENATE(FN_MC!Q188," ",FN_MC!R188))</f>
        <v>1248 M</v>
      </c>
      <c r="T185" s="110" t="str">
        <f>IF(FN_MC!V188="","*",FN_MC!V188)</f>
        <v>Elton</v>
      </c>
      <c r="U185" s="110" t="str">
        <f>IF(FN_MC!W188="","*",FN_MC!W188)</f>
        <v>Descarga de trilho no equipamento 74/444980-446226cv</v>
      </c>
      <c r="V185" s="112">
        <f ca="1">_xlfn.XLOOKUP(G185&amp;$V$2,BS_CONTROLE[CHAVE],BS_CONTROLE[Quantidade_11],"-")</f>
        <v>2184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Oportunidade</v>
      </c>
      <c r="C186" s="109" t="str">
        <f>IF(FN_MC!Z189="","*",FN_MC!Z189)</f>
        <v>P3</v>
      </c>
      <c r="D186" s="110" t="str">
        <f>IF(FN_MC!S189="","*",FN_MC!S189)</f>
        <v>FERRONORTE</v>
      </c>
      <c r="E186" s="110" t="str">
        <f>IF(FN_MC!T189="","*",FN_MC!T189)</f>
        <v>TCS-TGR</v>
      </c>
      <c r="F186" s="110" t="str">
        <f>IF(FN_MC!B189="","*",FN_MC!B189)</f>
        <v>*</v>
      </c>
      <c r="G186" s="110" t="str">
        <f>IF(FN_MC!D189="","*",FN_MC!D189)</f>
        <v>W70</v>
      </c>
      <c r="H186" s="110" t="str">
        <f>IF(FN_MC!F189="","*",FN_MC!F189)</f>
        <v>DESLOCAMENTO</v>
      </c>
      <c r="I186" s="110" t="str">
        <f>IF(FN_MC!H189="","*",FN_MC!H189)</f>
        <v>TOM</v>
      </c>
      <c r="J186" s="110" t="str">
        <f>IF(FN_MC!I189="","*",FN_MC!I189)</f>
        <v>TIQ</v>
      </c>
      <c r="K186" s="110" t="str">
        <f>IF(FN_MC!M189="","*",FN_MC!M189)</f>
        <v>TOM-TIQ</v>
      </c>
      <c r="L186" s="110" t="str">
        <f>IF(FN_MC!N189="","*",FN_MC!N189)</f>
        <v>TOMTIQ</v>
      </c>
      <c r="M186" s="111">
        <f>IF(FN_MC!J189="","*",FN_MC!J189)</f>
        <v>74</v>
      </c>
      <c r="N186" s="290">
        <f>IF(FN_MC!K189="","*",FN_MC!K189)</f>
        <v>406</v>
      </c>
      <c r="O186" s="290" t="str">
        <f>IF(FN_MC!L189="","*",FN_MC!L189)</f>
        <v>-</v>
      </c>
      <c r="P186" s="111"/>
      <c r="Q186" s="128">
        <f>IF(FN_MC!O189="","*",FN_MC!O189)</f>
        <v>0.375</v>
      </c>
      <c r="R186" s="128">
        <f>IF(FN_MC!P189="","*",FN_MC!P189)</f>
        <v>4.1666666666666664E-2</v>
      </c>
      <c r="S186" s="110" t="str">
        <f>IF(FN_MC!Q189="","*",CONCATENATE(FN_MC!Q189," ",FN_MC!R189))</f>
        <v>1 BINÁRIO</v>
      </c>
      <c r="T186" s="110" t="str">
        <f>IF(FN_MC!V189="","*",FN_MC!V189)</f>
        <v>Carlos</v>
      </c>
      <c r="U186" s="110" t="str">
        <f>IF(FN_MC!W189="","*",FN_MC!W189)</f>
        <v>Deslocamento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SIM</v>
      </c>
      <c r="B187" s="109" t="str">
        <f>IF(FN_MC!X190="","*",FN_MC!X190)</f>
        <v>Contrato</v>
      </c>
      <c r="C187" s="109" t="str">
        <f>IF(FN_MC!Z190="","*",FN_MC!Z190)</f>
        <v>P0</v>
      </c>
      <c r="D187" s="110" t="str">
        <f>IF(FN_MC!S190="","*",FN_MC!S190)</f>
        <v>FERRONORTE</v>
      </c>
      <c r="E187" s="110" t="str">
        <f>IF(FN_MC!T190="","*",FN_MC!T190)</f>
        <v>TMI-TCS</v>
      </c>
      <c r="F187" s="110">
        <f>IF(FN_MC!B190="","*",FN_MC!B190)</f>
        <v>45975</v>
      </c>
      <c r="G187" s="110" t="str">
        <f>IF(FN_MC!D190="","*",FN_MC!D190)</f>
        <v>MOD FN</v>
      </c>
      <c r="H187" s="110" t="str">
        <f>IF(FN_MC!F190="","*",FN_MC!F190)</f>
        <v>BLOCO</v>
      </c>
      <c r="I187" s="110" t="str">
        <f>IF(FN_MC!H190="","*",FN_MC!H190)</f>
        <v>-</v>
      </c>
      <c r="J187" s="110" t="str">
        <f>IF(FN_MC!I190="","*",FN_MC!I190)</f>
        <v>-</v>
      </c>
      <c r="K187" s="110" t="str">
        <f>IF(FN_MC!M190="","*",FN_MC!M190)</f>
        <v>TCS-TVI</v>
      </c>
      <c r="L187" s="110" t="str">
        <f>IF(FN_MC!N190="","*",FN_MC!N190)</f>
        <v>TCSTVI</v>
      </c>
      <c r="M187" s="111">
        <f>IF(FN_MC!J190="","*",FN_MC!J190)</f>
        <v>74</v>
      </c>
      <c r="N187" s="290">
        <f>IF(FN_MC!K190="","*",FN_MC!K190)</f>
        <v>239</v>
      </c>
      <c r="O187" s="290">
        <f>IF(FN_MC!L190="","*",FN_MC!L190)</f>
        <v>233</v>
      </c>
      <c r="P187" s="111"/>
      <c r="Q187" s="128">
        <f>IF(FN_MC!O190="","*",FN_MC!O190)</f>
        <v>0.33333333333333331</v>
      </c>
      <c r="R187" s="128">
        <f>IF(FN_MC!P190="","*",FN_MC!P190)</f>
        <v>0.125</v>
      </c>
      <c r="S187" s="110" t="str">
        <f>IF(FN_MC!Q190="","*",CONCATENATE(FN_MC!Q190," ",FN_MC!R190))</f>
        <v>1 BINÁRIO</v>
      </c>
      <c r="T187" s="110" t="str">
        <f>IF(FN_MC!V190="","*",FN_MC!V190)</f>
        <v xml:space="preserve">Guilherme </v>
      </c>
      <c r="U187" s="110" t="str">
        <f>IF(FN_MC!W190="","*",FN_MC!W190)</f>
        <v>Bloco MOD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IF(FN_MC!Y191="","*",FN_MC!Y191)</f>
        <v>SIM</v>
      </c>
      <c r="B188" s="109" t="str">
        <f>IF(FN_MC!X191="","*",FN_MC!X191)</f>
        <v>Contrato</v>
      </c>
      <c r="C188" s="109" t="str">
        <f>IF(FN_MC!Z191="","*",FN_MC!Z191)</f>
        <v>P0</v>
      </c>
      <c r="D188" s="110" t="str">
        <f>IF(FN_MC!S191="","*",FN_MC!S191)</f>
        <v>FERRONORTE</v>
      </c>
      <c r="E188" s="110" t="str">
        <f>IF(FN_MC!T191="","*",FN_MC!T191)</f>
        <v>TMI-TCS</v>
      </c>
      <c r="F188" s="110">
        <f>IF(FN_MC!B191="","*",FN_MC!B191)</f>
        <v>45975</v>
      </c>
      <c r="G188" s="110" t="str">
        <f>IF(FN_MC!D191="","*",FN_MC!D191)</f>
        <v>W50</v>
      </c>
      <c r="H188" s="110" t="str">
        <f>IF(FN_MC!F191="","*",FN_MC!F191)</f>
        <v>MODERNIZAÇÃO - DORMENTE - DESCARGA</v>
      </c>
      <c r="I188" s="110" t="str">
        <f>IF(FN_MC!H191="","*",FN_MC!H191)</f>
        <v xml:space="preserve">TCS2 </v>
      </c>
      <c r="J188" s="110" t="str">
        <f>IF(FN_MC!I191="","*",FN_MC!I191)</f>
        <v>TCS</v>
      </c>
      <c r="K188" s="110" t="str">
        <f>IF(FN_MC!M191="","*",FN_MC!M191)</f>
        <v>TCS-TVI</v>
      </c>
      <c r="L188" s="110" t="str">
        <f>IF(FN_MC!N191="","*",FN_MC!N191)</f>
        <v>239251/TVI239</v>
      </c>
      <c r="M188" s="111">
        <f>IF(FN_MC!J191="","*",FN_MC!J191)</f>
        <v>74</v>
      </c>
      <c r="N188" s="290">
        <f>IF(FN_MC!K191="","*",FN_MC!K191)</f>
        <v>239</v>
      </c>
      <c r="O188" s="290">
        <f>IF(FN_MC!L191="","*",FN_MC!L191)</f>
        <v>233</v>
      </c>
      <c r="P188" s="111"/>
      <c r="Q188" s="128">
        <f>IF(FN_MC!O191="","*",FN_MC!O191)</f>
        <v>0.33333333333333331</v>
      </c>
      <c r="R188" s="128">
        <f>IF(FN_MC!P191="","*",FN_MC!P191)</f>
        <v>6.9444444444444447E-4</v>
      </c>
      <c r="S188" s="110" t="str">
        <f>IF(FN_MC!Q191="","*",CONCATENATE(FN_MC!Q191," ",FN_MC!R191))</f>
        <v>1400 Nº DE DORMENTES</v>
      </c>
      <c r="T188" s="110" t="str">
        <f>IF(FN_MC!V191="","*",FN_MC!V191)</f>
        <v xml:space="preserve">Guilherme </v>
      </c>
      <c r="U188" s="110" t="str">
        <f>IF(FN_MC!W191="","*",FN_MC!W191)</f>
        <v>Descarga de dormentes MOD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IF(FN_MC!Y192="","*",FN_MC!Y192)</f>
        <v>OPORTUNIDADE</v>
      </c>
      <c r="B189" s="109" t="str">
        <f>IF(FN_MC!X192="","*",FN_MC!X192)</f>
        <v>Oportunidade</v>
      </c>
      <c r="C189" s="109" t="str">
        <f>IF(FN_MC!Z192="","*",FN_MC!Z192)</f>
        <v>P1</v>
      </c>
      <c r="D189" s="110" t="str">
        <f>IF(FN_MC!S192="","*",FN_MC!S192)</f>
        <v>FERRONORTE</v>
      </c>
      <c r="E189" s="110" t="str">
        <f>IF(FN_MC!T192="","*",FN_MC!T192)</f>
        <v>TMI-TCS</v>
      </c>
      <c r="F189" s="110">
        <f>IF(FN_MC!B192="","*",FN_MC!B192)</f>
        <v>45975</v>
      </c>
      <c r="G189" s="110" t="str">
        <f>IF(FN_MC!D192="","*",FN_MC!D192)</f>
        <v>ELSON (TF-526)</v>
      </c>
      <c r="H189" s="110" t="str">
        <f>IF(FN_MC!F192="","*",FN_MC!F192)</f>
        <v>PDM - SOLDA</v>
      </c>
      <c r="I189" s="110">
        <f>IF(FN_MC!H192="","*",FN_MC!H192)</f>
        <v>239251</v>
      </c>
      <c r="J189" s="110" t="str">
        <f>IF(FN_MC!I192="","*",FN_MC!I192)</f>
        <v>-</v>
      </c>
      <c r="K189" s="110" t="str">
        <f>IF(FN_MC!M192="","*",FN_MC!M192)</f>
        <v>TVI-TJA</v>
      </c>
      <c r="L189" s="110">
        <f>IF(FN_MC!N192="","*",FN_MC!N192)</f>
        <v>239251</v>
      </c>
      <c r="M189" s="111">
        <f>IF(FN_MC!J192="","*",FN_MC!J192)</f>
        <v>74</v>
      </c>
      <c r="N189" s="290">
        <f>IF(FN_MC!K192="","*",FN_MC!K192)</f>
        <v>240.3</v>
      </c>
      <c r="O189" s="290" t="str">
        <f>IF(FN_MC!L192="","*",FN_MC!L192)</f>
        <v>-</v>
      </c>
      <c r="P189" s="111"/>
      <c r="Q189" s="128">
        <f>IF(FN_MC!O192="","*",FN_MC!O192)</f>
        <v>0.375</v>
      </c>
      <c r="R189" s="128">
        <f>IF(FN_MC!P192="","*",FN_MC!P192)</f>
        <v>6.25E-2</v>
      </c>
      <c r="S189" s="110" t="str">
        <f>IF(FN_MC!Q192="","*",CONCATENATE(FN_MC!Q192," ",FN_MC!R192))</f>
        <v>1 Nº DE SOLDA</v>
      </c>
      <c r="T189" s="110" t="str">
        <f>IF(FN_MC!V192="","*",FN_MC!V192)</f>
        <v>Elson</v>
      </c>
      <c r="U189" s="110" t="str">
        <f>IF(FN_MC!W192="","*",FN_MC!W192)</f>
        <v>Execução de solda - Condicionado a temperatura</v>
      </c>
      <c r="V189" s="112">
        <f ca="1">_xlfn.XLOOKUP(G189&amp;$V$2,BS_CONTROLE[CHAVE],BS_CONTROLE[Quantidade_11],"-")</f>
        <v>2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OPORTUNIDADE</v>
      </c>
      <c r="B190" s="109" t="str">
        <f>IF(FN_MC!X193="","*",FN_MC!X193)</f>
        <v>Oportunidade</v>
      </c>
      <c r="C190" s="109" t="str">
        <f>IF(FN_MC!Z193="","*",FN_MC!Z193)</f>
        <v>P1</v>
      </c>
      <c r="D190" s="110" t="str">
        <f>IF(FN_MC!S193="","*",FN_MC!S193)</f>
        <v>FERRONORTE</v>
      </c>
      <c r="E190" s="110" t="str">
        <f>IF(FN_MC!T193="","*",FN_MC!T193)</f>
        <v>TMI-TCS</v>
      </c>
      <c r="F190" s="110">
        <f>IF(FN_MC!B193="","*",FN_MC!B193)</f>
        <v>45975</v>
      </c>
      <c r="G190" s="110" t="str">
        <f>IF(FN_MC!D193="","*",FN_MC!D193)</f>
        <v>V86</v>
      </c>
      <c r="H190" s="110" t="str">
        <f>IF(FN_MC!F193="","*",FN_MC!F193)</f>
        <v>MECANIZAÇÃO - SOCADORA</v>
      </c>
      <c r="I190" s="110" t="str">
        <f>IF(FN_MC!H193="","*",FN_MC!H193)</f>
        <v>TID2</v>
      </c>
      <c r="J190" s="110" t="str">
        <f>IF(FN_MC!I193="","*",FN_MC!I193)</f>
        <v>TID2</v>
      </c>
      <c r="K190" s="110" t="str">
        <f>IF(FN_MC!M193="","*",FN_MC!M193)</f>
        <v>TID-TVI</v>
      </c>
      <c r="L190" s="110" t="str">
        <f>IF(FN_MC!N193="","*",FN_MC!N193)</f>
        <v>TID201</v>
      </c>
      <c r="M190" s="111">
        <f>IF(FN_MC!J193="","*",FN_MC!J193)</f>
        <v>74</v>
      </c>
      <c r="N190" s="290">
        <f>IF(FN_MC!K193="","*",FN_MC!K193)</f>
        <v>200</v>
      </c>
      <c r="O190" s="290">
        <f>IF(FN_MC!L193="","*",FN_MC!L193)</f>
        <v>190</v>
      </c>
      <c r="P190" s="111"/>
      <c r="Q190" s="128">
        <f>IF(FN_MC!O193="","*",FN_MC!O193)</f>
        <v>0.375</v>
      </c>
      <c r="R190" s="128">
        <f>IF(FN_MC!P193="","*",FN_MC!P193)</f>
        <v>8.3333333333333329E-2</v>
      </c>
      <c r="S190" s="110" t="str">
        <f>IF(FN_MC!Q193="","*",CONCATENATE(FN_MC!Q193," ",FN_MC!R193))</f>
        <v>1120 M</v>
      </c>
      <c r="T190" s="110" t="str">
        <f>IF(FN_MC!V193="","*",FN_MC!V193)</f>
        <v>Herbert</v>
      </c>
      <c r="U190" s="110" t="str">
        <f>IF(FN_MC!W193="","*",FN_MC!W193)</f>
        <v>Socaria mecanizada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1</v>
      </c>
    </row>
    <row r="191" spans="1:24" s="113" customFormat="1" hidden="1">
      <c r="A191" s="109" t="str">
        <f>IF(FN_MC!Y194="","*",FN_MC!Y194)</f>
        <v>OPORTUNIDADE</v>
      </c>
      <c r="B191" s="109" t="str">
        <f>IF(FN_MC!X194="","*",FN_MC!X194)</f>
        <v>Oportunidade</v>
      </c>
      <c r="C191" s="109" t="str">
        <f>IF(FN_MC!Z194="","*",FN_MC!Z194)</f>
        <v>P0</v>
      </c>
      <c r="D191" s="110" t="str">
        <f>IF(FN_MC!S194="","*",FN_MC!S194)</f>
        <v>FERRONORTE</v>
      </c>
      <c r="E191" s="110" t="str">
        <f>IF(FN_MC!T194="","*",FN_MC!T194)</f>
        <v>TMI-TCS</v>
      </c>
      <c r="F191" s="110">
        <f>IF(FN_MC!B194="","*",FN_MC!B194)</f>
        <v>45975</v>
      </c>
      <c r="G191" s="110" t="str">
        <f>IF(FN_MC!D194="","*",FN_MC!D194)</f>
        <v>FRANCISCO (TF-670)</v>
      </c>
      <c r="H191" s="110" t="str">
        <f>IF(FN_MC!F194="","*",FN_MC!F194)</f>
        <v>PDM - SOLDA</v>
      </c>
      <c r="I191" s="110" t="str">
        <f>IF(FN_MC!H194="","*",FN_MC!H194)</f>
        <v>TSJ135</v>
      </c>
      <c r="J191" s="110" t="str">
        <f>IF(FN_MC!I194="","*",FN_MC!I194)</f>
        <v>-</v>
      </c>
      <c r="K191" s="110" t="str">
        <f>IF(FN_MC!M194="","*",FN_MC!M194)</f>
        <v>TSJ-TMO</v>
      </c>
      <c r="L191" s="110" t="str">
        <f>IF(FN_MC!N194="","*",FN_MC!N194)</f>
        <v>TSJ135</v>
      </c>
      <c r="M191" s="111">
        <f>IF(FN_MC!J194="","*",FN_MC!J194)</f>
        <v>74</v>
      </c>
      <c r="N191" s="290">
        <f>IF(FN_MC!K194="","*",FN_MC!K194)</f>
        <v>134.30000000000001</v>
      </c>
      <c r="O191" s="290" t="str">
        <f>IF(FN_MC!L194="","*",FN_MC!L194)</f>
        <v>-</v>
      </c>
      <c r="P191" s="111"/>
      <c r="Q191" s="128">
        <f>IF(FN_MC!O194="","*",FN_MC!O194)</f>
        <v>0.375</v>
      </c>
      <c r="R191" s="128">
        <f>IF(FN_MC!P194="","*",FN_MC!P194)</f>
        <v>6.25E-2</v>
      </c>
      <c r="S191" s="110" t="str">
        <f>IF(FN_MC!Q194="","*",CONCATENATE(FN_MC!Q194," ",FN_MC!R194))</f>
        <v>1 Nº DE SOLDA</v>
      </c>
      <c r="T191" s="110" t="str">
        <f>IF(FN_MC!V194="","*",FN_MC!V194)</f>
        <v>Heleno</v>
      </c>
      <c r="U191" s="110" t="str">
        <f>IF(FN_MC!W194="","*",FN_MC!W194)</f>
        <v>Execução de solda - Condicionado a temperatura</v>
      </c>
      <c r="V191" s="112">
        <f ca="1">_xlfn.XLOOKUP(G191&amp;$V$2,BS_CONTROLE[CHAVE],BS_CONTROLE[Quantidade_11],"-")</f>
        <v>1</v>
      </c>
      <c r="W191" s="112">
        <f ca="1">_xlfn.XLOOKUP(G191&amp;$W$2,BS_CONTROLE[CHAVE],BS_CONTROLE[Quantidade_11],"-")</f>
        <v>1</v>
      </c>
      <c r="X191" s="112">
        <f ca="1">_xlfn.XLOOKUP(G191&amp;$X$2,BS_CONTROLE[CHAVE],BS_CONTROLE[Quantidade_11],"-")</f>
        <v>2</v>
      </c>
    </row>
    <row r="192" spans="1:24" s="113" customFormat="1" hidden="1">
      <c r="A192" s="109" t="str">
        <f>IF(FN_MC!Y195="","*",FN_MC!Y195)</f>
        <v>OPORTUNIDADE</v>
      </c>
      <c r="B192" s="109" t="str">
        <f>IF(FN_MC!X195="","*",FN_MC!X195)</f>
        <v>Oportunidade</v>
      </c>
      <c r="C192" s="109" t="str">
        <f>IF(FN_MC!Z195="","*",FN_MC!Z195)</f>
        <v>P2</v>
      </c>
      <c r="D192" s="110" t="str">
        <f>IF(FN_MC!S195="","*",FN_MC!S195)</f>
        <v>FERRONORTE</v>
      </c>
      <c r="E192" s="110" t="str">
        <f>IF(FN_MC!T195="","*",FN_MC!T195)</f>
        <v>TMI-TCS</v>
      </c>
      <c r="F192" s="110">
        <f>IF(FN_MC!B195="","*",FN_MC!B195)</f>
        <v>45975</v>
      </c>
      <c r="G192" s="110" t="str">
        <f>IF(FN_MC!D195="","*",FN_MC!D195)</f>
        <v>ANISIO (TF-514)</v>
      </c>
      <c r="H192" s="110" t="str">
        <f>IF(FN_MC!F195="","*",FN_MC!F195)</f>
        <v>PDM - AMV - MEIA CHAVE</v>
      </c>
      <c r="I192" s="110" t="str">
        <f>IF(FN_MC!H195="","*",FN_MC!H195)</f>
        <v>TSP1</v>
      </c>
      <c r="J192" s="110" t="str">
        <f>IF(FN_MC!I195="","*",FN_MC!I195)</f>
        <v>-</v>
      </c>
      <c r="K192" s="110" t="str">
        <f>IF(FN_MC!M195="","*",FN_MC!M195)</f>
        <v>TSP</v>
      </c>
      <c r="L192" s="110" t="str">
        <f>IF(FN_MC!N195="","*",FN_MC!N195)</f>
        <v>TSP1</v>
      </c>
      <c r="M192" s="111">
        <f>IF(FN_MC!J195="","*",FN_MC!J195)</f>
        <v>74</v>
      </c>
      <c r="N192" s="290">
        <f>IF(FN_MC!K195="","*",FN_MC!K195)</f>
        <v>87.192999999999998</v>
      </c>
      <c r="O192" s="290" t="str">
        <f>IF(FN_MC!L195="","*",FN_MC!L195)</f>
        <v>-</v>
      </c>
      <c r="P192" s="111"/>
      <c r="Q192" s="128">
        <f>IF(FN_MC!O195="","*",FN_MC!O195)</f>
        <v>0.375</v>
      </c>
      <c r="R192" s="128">
        <f>IF(FN_MC!P195="","*",FN_MC!P195)</f>
        <v>6.25E-2</v>
      </c>
      <c r="S192" s="110" t="str">
        <f>IF(FN_MC!Q195="","*",CONCATENATE(FN_MC!Q195," ",FN_MC!R195))</f>
        <v>1 Nº DE PEÇAS</v>
      </c>
      <c r="T192" s="110" t="str">
        <f>IF(FN_MC!V195="","*",FN_MC!V195)</f>
        <v xml:space="preserve">Anisio </v>
      </c>
      <c r="U192" s="110" t="str">
        <f>IF(FN_MC!W195="","*",FN_MC!W195)</f>
        <v>Substiuição da meia chave TSPN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OPORTUNIDADE</v>
      </c>
      <c r="B193" s="109" t="str">
        <f>IF(FN_MC!X196="","*",FN_MC!X196)</f>
        <v>Oportunidade</v>
      </c>
      <c r="C193" s="109" t="str">
        <f>IF(FN_MC!Z196="","*",FN_MC!Z196)</f>
        <v>P1</v>
      </c>
      <c r="D193" s="110" t="str">
        <f>IF(FN_MC!S196="","*",FN_MC!S196)</f>
        <v>FERRONORTE</v>
      </c>
      <c r="E193" s="110" t="str">
        <f>IF(FN_MC!T196="","*",FN_MC!T196)</f>
        <v>TMI-TCS</v>
      </c>
      <c r="F193" s="110">
        <f>IF(FN_MC!B196="","*",FN_MC!B196)</f>
        <v>45975</v>
      </c>
      <c r="G193" s="110" t="str">
        <f>IF(FN_MC!D196="","*",FN_MC!D196)</f>
        <v>A60</v>
      </c>
      <c r="H193" s="110" t="str">
        <f>IF(FN_MC!F196="","*",FN_MC!F196)</f>
        <v>DETECÇÃO - RONDA 7 DIAS</v>
      </c>
      <c r="I193" s="110" t="str">
        <f>IF(FN_MC!H196="","*",FN_MC!H196)</f>
        <v>TMI</v>
      </c>
      <c r="J193" s="110" t="str">
        <f>IF(FN_MC!I196="","*",FN_MC!I196)</f>
        <v>TIN</v>
      </c>
      <c r="K193" s="110" t="str">
        <f>IF(FN_MC!M196="","*",FN_MC!M196)</f>
        <v>TMI-TIN</v>
      </c>
      <c r="L193" s="110" t="str">
        <f>IF(FN_MC!N196="","*",FN_MC!N196)</f>
        <v>TMITIN</v>
      </c>
      <c r="M193" s="111">
        <f>IF(FN_MC!J196="","*",FN_MC!J196)</f>
        <v>74</v>
      </c>
      <c r="N193" s="290">
        <f>IF(FN_MC!K196="","*",FN_MC!K196)</f>
        <v>2</v>
      </c>
      <c r="O193" s="290" t="str">
        <f>IF(FN_MC!L196="","*",FN_MC!L196)</f>
        <v>-</v>
      </c>
      <c r="P193" s="111"/>
      <c r="Q193" s="128">
        <f>IF(FN_MC!O196="","*",FN_MC!O196)</f>
        <v>0.33333333333333331</v>
      </c>
      <c r="R193" s="128">
        <f>IF(FN_MC!P196="","*",FN_MC!P196)</f>
        <v>4.1666666666666664E-2</v>
      </c>
      <c r="S193" s="110" t="str">
        <f>IF(FN_MC!Q196="","*",CONCATENATE(FN_MC!Q196," ",FN_MC!R196))</f>
        <v>100 KM</v>
      </c>
      <c r="T193" s="110" t="str">
        <f>IF(FN_MC!V196="","*",FN_MC!V196)</f>
        <v>Miguel</v>
      </c>
      <c r="U193" s="110" t="str">
        <f>IF(FN_MC!W196="","*",FN_MC!W196)</f>
        <v>Ronda 7 dias</v>
      </c>
      <c r="V193" s="112">
        <f ca="1">_xlfn.XLOOKUP(G193&amp;$V$2,BS_CONTROLE[CHAVE],BS_CONTROLE[Quantidade_11],"-")</f>
        <v>280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140</v>
      </c>
    </row>
    <row r="194" spans="1:24" s="113" customFormat="1" hidden="1">
      <c r="A194" s="109" t="str">
        <f>IF(FN_MC!Y197="","*",FN_MC!Y197)</f>
        <v>OPORTUNIDADE</v>
      </c>
      <c r="B194" s="109" t="str">
        <f>IF(FN_MC!X197="","*",FN_MC!X197)</f>
        <v>Oportunidade</v>
      </c>
      <c r="C194" s="109" t="str">
        <f>IF(FN_MC!Z197="","*",FN_MC!Z197)</f>
        <v>P0</v>
      </c>
      <c r="D194" s="110" t="str">
        <f>IF(FN_MC!S197="","*",FN_MC!S197)</f>
        <v>MALHA CENTRAL</v>
      </c>
      <c r="E194" s="110" t="str">
        <f>IF(FN_MC!T197="","*",FN_MC!T197)</f>
        <v>RAMAL</v>
      </c>
      <c r="F194" s="110">
        <f>IF(FN_MC!B197="","*",FN_MC!B197)</f>
        <v>45975</v>
      </c>
      <c r="G194" s="110" t="str">
        <f>IF(FN_MC!D197="","*",FN_MC!D197)</f>
        <v>W58</v>
      </c>
      <c r="H194" s="110" t="str">
        <f>IF(FN_MC!F197="","*",FN_MC!F197)</f>
        <v>DESLOCAMENTO</v>
      </c>
      <c r="I194" s="110" t="str">
        <f>IF(FN_MC!H197="","*",FN_MC!H197)</f>
        <v>ZFH</v>
      </c>
      <c r="J194" s="110" t="str">
        <f>IF(FN_MC!I197="","*",FN_MC!I197)</f>
        <v>ZLI</v>
      </c>
      <c r="K194" s="110" t="str">
        <f>IF(FN_MC!M197="","*",FN_MC!M197)</f>
        <v>ZFH-ZLI</v>
      </c>
      <c r="L194" s="110" t="str">
        <f>IF(FN_MC!N197="","*",FN_MC!N197)</f>
        <v>ZFHZLI</v>
      </c>
      <c r="M194" s="111">
        <f>IF(FN_MC!J197="","*",FN_MC!J197)</f>
        <v>78</v>
      </c>
      <c r="N194" s="290">
        <f>IF(FN_MC!K197="","*",FN_MC!K197)</f>
        <v>190</v>
      </c>
      <c r="O194" s="290" t="str">
        <f>IF(FN_MC!L197="","*",FN_MC!L197)</f>
        <v>-</v>
      </c>
      <c r="P194" s="111"/>
      <c r="Q194" s="128" t="str">
        <f>IF(FN_MC!O197="","*",FN_MC!O197)</f>
        <v>04;30</v>
      </c>
      <c r="R194" s="128">
        <f>IF(FN_MC!P197="","*",FN_MC!P197)</f>
        <v>4.1666666666666664E-2</v>
      </c>
      <c r="S194" s="110" t="str">
        <f>IF(FN_MC!Q197="","*",CONCATENATE(FN_MC!Q197," ",FN_MC!R197))</f>
        <v>1 BINÁRIO</v>
      </c>
      <c r="T194" s="110" t="str">
        <f>IF(FN_MC!V197="","*",FN_MC!V197)</f>
        <v>*</v>
      </c>
      <c r="U194" s="110" t="str">
        <f>IF(FN_MC!W197="","*",FN_MC!W197)</f>
        <v>Deslocamento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OPORTUNIDADE</v>
      </c>
      <c r="B195" s="109" t="str">
        <f>IF(FN_MC!X198="","*",FN_MC!X198)</f>
        <v>Oportunidade</v>
      </c>
      <c r="C195" s="109" t="str">
        <f>IF(FN_MC!Z198="","*",FN_MC!Z198)</f>
        <v>P0</v>
      </c>
      <c r="D195" s="110" t="str">
        <f>IF(FN_MC!S198="","*",FN_MC!S198)</f>
        <v>MALHA CENTRAL</v>
      </c>
      <c r="E195" s="110" t="str">
        <f>IF(FN_MC!T198="","*",FN_MC!T198)</f>
        <v>RAMAL</v>
      </c>
      <c r="F195" s="110">
        <f>IF(FN_MC!B198="","*",FN_MC!B198)</f>
        <v>45975</v>
      </c>
      <c r="G195" s="110" t="str">
        <f>IF(FN_MC!D198="","*",FN_MC!D198)</f>
        <v>V42</v>
      </c>
      <c r="H195" s="110" t="str">
        <f>IF(FN_MC!F198="","*",FN_MC!F198)</f>
        <v>MODERNIZAÇÃO - SOCADORA</v>
      </c>
      <c r="I195" s="110" t="str">
        <f>IF(FN_MC!H198="","*",FN_MC!H198)</f>
        <v>ZGT1</v>
      </c>
      <c r="J195" s="110" t="str">
        <f>IF(FN_MC!I198="","*",FN_MC!I198)</f>
        <v>ZGT1</v>
      </c>
      <c r="K195" s="110" t="str">
        <f>IF(FN_MC!M198="","*",FN_MC!M198)</f>
        <v>ZGT-ZXE</v>
      </c>
      <c r="L195" s="110" t="str">
        <f>IF(FN_MC!N198="","*",FN_MC!N198)</f>
        <v>ZGTZXE</v>
      </c>
      <c r="M195" s="111">
        <f>IF(FN_MC!J198="","*",FN_MC!J198)</f>
        <v>72</v>
      </c>
      <c r="N195" s="290">
        <f>IF(FN_MC!K198="","*",FN_MC!K198)</f>
        <v>308</v>
      </c>
      <c r="O195" s="290">
        <f>IF(FN_MC!L198="","*",FN_MC!L198)</f>
        <v>309</v>
      </c>
      <c r="P195" s="111"/>
      <c r="Q195" s="128">
        <f>IF(FN_MC!O198="","*",FN_MC!O198)</f>
        <v>0.27083333333333331</v>
      </c>
      <c r="R195" s="128">
        <f>IF(FN_MC!P198="","*",FN_MC!P198)</f>
        <v>0.125</v>
      </c>
      <c r="S195" s="110" t="str">
        <f>IF(FN_MC!Q198="","*",CONCATENATE(FN_MC!Q198," ",FN_MC!R198))</f>
        <v>400 M</v>
      </c>
      <c r="T195" s="110" t="str">
        <f>IF(FN_MC!V198="","*",FN_MC!V198)</f>
        <v>Augusto</v>
      </c>
      <c r="U195" s="110" t="str">
        <f>IF(FN_MC!W198="","*",FN_MC!W198)</f>
        <v>Socaria mecanizada</v>
      </c>
      <c r="V195" s="112">
        <f ca="1">_xlfn.XLOOKUP(G195&amp;$V$2,BS_CONTROLE[CHAVE],BS_CONTROLE[Quantidade_11],"-")</f>
        <v>1160</v>
      </c>
      <c r="W195" s="112">
        <f ca="1">_xlfn.XLOOKUP(G195&amp;$W$2,BS_CONTROLE[CHAVE],BS_CONTROLE[Quantidade_11],"-")</f>
        <v>680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Oportunidade</v>
      </c>
      <c r="C197" s="109" t="str">
        <f>IF(FN_MC!Z200="","*",FN_MC!Z200)</f>
        <v>P0</v>
      </c>
      <c r="D197" s="110" t="str">
        <f>IF(FN_MC!S200="","*",FN_MC!S200)</f>
        <v>FERRONORTE</v>
      </c>
      <c r="E197" s="110" t="str">
        <f>IF(FN_MC!T200="","*",FN_MC!T200)</f>
        <v>TGR-TRO</v>
      </c>
      <c r="F197" s="110">
        <f>IF(FN_MC!B200="","*",FN_MC!B200)</f>
        <v>45976</v>
      </c>
      <c r="G197" s="110" t="str">
        <f>IF(FN_MC!D200="","*",FN_MC!D200)</f>
        <v>E40</v>
      </c>
      <c r="H197" s="110" t="str">
        <f>IF(FN_MC!F200="","*",FN_MC!F200)</f>
        <v>DESLOCAMENTO</v>
      </c>
      <c r="I197" s="110" t="str">
        <f>IF(FN_MC!H200="","*",FN_MC!H200)</f>
        <v>TGR2</v>
      </c>
      <c r="J197" s="110" t="str">
        <f>IF(FN_MC!I200="","*",FN_MC!I200)</f>
        <v>TCS</v>
      </c>
      <c r="K197" s="110" t="str">
        <f>IF(FN_MC!M200="","*",FN_MC!M200)</f>
        <v>TGR-TIN</v>
      </c>
      <c r="L197" s="110" t="str">
        <f>IF(FN_MC!N200="","*",FN_MC!N200)</f>
        <v>TGRTIN</v>
      </c>
      <c r="M197" s="111">
        <f>IF(FN_MC!J200="","*",FN_MC!J200)</f>
        <v>98</v>
      </c>
      <c r="N197" s="290">
        <f>IF(FN_MC!K200="","*",FN_MC!K200)</f>
        <v>502</v>
      </c>
      <c r="O197" s="290" t="str">
        <f>IF(FN_MC!L200="","*",FN_MC!L200)</f>
        <v>-</v>
      </c>
      <c r="P197" s="111"/>
      <c r="Q197" s="128">
        <f>IF(FN_MC!O200="","*",FN_MC!O200)</f>
        <v>0.41666666666666669</v>
      </c>
      <c r="R197" s="128">
        <f>IF(FN_MC!P200="","*",FN_MC!P200)</f>
        <v>4.1666666666666664E-2</v>
      </c>
      <c r="S197" s="110" t="str">
        <f>IF(FN_MC!Q200="","*",CONCATENATE(FN_MC!Q200," ",FN_MC!R200))</f>
        <v>1 BINÁRIO</v>
      </c>
      <c r="T197" s="110" t="str">
        <f>IF(FN_MC!V200="","*",FN_MC!V200)</f>
        <v>Elton</v>
      </c>
      <c r="U197" s="110" t="str">
        <f>IF(FN_MC!W200="","*",FN_MC!W200)</f>
        <v>Deslocamento de TGR-TCS (ABASTECE LOCOS NO TOM)</v>
      </c>
      <c r="V197" s="112">
        <f ca="1">_xlfn.XLOOKUP(G197&amp;$V$2,BS_CONTROLE[CHAVE],BS_CONTROLE[Quantidade_11],"-")</f>
        <v>2184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Oportunidade</v>
      </c>
      <c r="C198" s="109" t="str">
        <f>IF(FN_MC!Z201="","*",FN_MC!Z201)</f>
        <v>P0</v>
      </c>
      <c r="D198" s="110" t="str">
        <f>IF(FN_MC!S201="","*",FN_MC!S201)</f>
        <v>FERRONORTE</v>
      </c>
      <c r="E198" s="110" t="str">
        <f>IF(FN_MC!T201="","*",FN_MC!T201)</f>
        <v>TMI-TCS</v>
      </c>
      <c r="F198" s="110">
        <f>IF(FN_MC!B201="","*",FN_MC!B201)</f>
        <v>45976</v>
      </c>
      <c r="G198" s="110" t="str">
        <f>IF(FN_MC!D201="","*",FN_MC!D201)</f>
        <v>E40</v>
      </c>
      <c r="H198" s="110" t="str">
        <f>IF(FN_MC!F201="","*",FN_MC!F201)</f>
        <v>DESLOCAMENTO</v>
      </c>
      <c r="I198" s="110" t="str">
        <f>IF(FN_MC!H201="","*",FN_MC!H201)</f>
        <v xml:space="preserve">TCS2 </v>
      </c>
      <c r="J198" s="110" t="str">
        <f>IF(FN_MC!I201="","*",FN_MC!I201)</f>
        <v>TIN</v>
      </c>
      <c r="K198" s="110" t="str">
        <f>IF(FN_MC!M201="","*",FN_MC!M201)</f>
        <v>TCS-TIN</v>
      </c>
      <c r="L198" s="110" t="str">
        <f>IF(FN_MC!N201="","*",FN_MC!N201)</f>
        <v>TCSTIN</v>
      </c>
      <c r="M198" s="111">
        <f>IF(FN_MC!J201="","*",FN_MC!J201)</f>
        <v>74</v>
      </c>
      <c r="N198" s="290">
        <f>IF(FN_MC!K201="","*",FN_MC!K201)</f>
        <v>290</v>
      </c>
      <c r="O198" s="290" t="str">
        <f>IF(FN_MC!L201="","*",FN_MC!L201)</f>
        <v>-</v>
      </c>
      <c r="P198" s="111"/>
      <c r="Q198" s="128">
        <f>IF(FN_MC!O201="","*",FN_MC!O201)</f>
        <v>0.66666666666666663</v>
      </c>
      <c r="R198" s="128">
        <f>IF(FN_MC!P201="","*",FN_MC!P201)</f>
        <v>4.1666666666666664E-2</v>
      </c>
      <c r="S198" s="110" t="str">
        <f>IF(FN_MC!Q201="","*",CONCATENATE(FN_MC!Q201," ",FN_MC!R201))</f>
        <v>1 BINÁRIO</v>
      </c>
      <c r="T198" s="110" t="str">
        <f>IF(FN_MC!V201="","*",FN_MC!V201)</f>
        <v>Elton</v>
      </c>
      <c r="U198" s="110" t="str">
        <f>IF(FN_MC!W201="","*",FN_MC!W201)</f>
        <v>Deslocamento de TCS-TIN</v>
      </c>
      <c r="V198" s="112">
        <f ca="1">_xlfn.XLOOKUP(G198&amp;$V$2,BS_CONTROLE[CHAVE],BS_CONTROLE[Quantidade_11],"-")</f>
        <v>2184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Oportunidade</v>
      </c>
      <c r="C199" s="109" t="str">
        <f>IF(FN_MC!Z202="","*",FN_MC!Z202)</f>
        <v>P1</v>
      </c>
      <c r="D199" s="110" t="str">
        <f>IF(FN_MC!S202="","*",FN_MC!S202)</f>
        <v>FERRONORTE</v>
      </c>
      <c r="E199" s="110" t="str">
        <f>IF(FN_MC!T202="","*",FN_MC!T202)</f>
        <v>TMI-TCS</v>
      </c>
      <c r="F199" s="110">
        <f>IF(FN_MC!B202="","*",FN_MC!B202)</f>
        <v>45976</v>
      </c>
      <c r="G199" s="110" t="str">
        <f>IF(FN_MC!D202="","*",FN_MC!D202)</f>
        <v>ELSON (TF-526)</v>
      </c>
      <c r="H199" s="110" t="str">
        <f>IF(FN_MC!F202="","*",FN_MC!F202)</f>
        <v>PDM - SOLDA</v>
      </c>
      <c r="I199" s="110">
        <f>IF(FN_MC!H202="","*",FN_MC!H202)</f>
        <v>239251</v>
      </c>
      <c r="J199" s="110" t="str">
        <f>IF(FN_MC!I202="","*",FN_MC!I202)</f>
        <v>-</v>
      </c>
      <c r="K199" s="110" t="str">
        <f>IF(FN_MC!M202="","*",FN_MC!M202)</f>
        <v>TVI-TJA</v>
      </c>
      <c r="L199" s="110">
        <f>IF(FN_MC!N202="","*",FN_MC!N202)</f>
        <v>239251</v>
      </c>
      <c r="M199" s="111">
        <f>IF(FN_MC!J202="","*",FN_MC!J202)</f>
        <v>74</v>
      </c>
      <c r="N199" s="290">
        <f>IF(FN_MC!K202="","*",FN_MC!K202)</f>
        <v>246.46199999999999</v>
      </c>
      <c r="O199" s="290" t="str">
        <f>IF(FN_MC!L202="","*",FN_MC!L202)</f>
        <v>-</v>
      </c>
      <c r="P199" s="111"/>
      <c r="Q199" s="128">
        <f>IF(FN_MC!O202="","*",FN_MC!O202)</f>
        <v>0.375</v>
      </c>
      <c r="R199" s="128">
        <f>IF(FN_MC!P202="","*",FN_MC!P202)</f>
        <v>6.25E-2</v>
      </c>
      <c r="S199" s="110" t="str">
        <f>IF(FN_MC!Q202="","*",CONCATENATE(FN_MC!Q202," ",FN_MC!R202))</f>
        <v>1 Nº DE SOLDA</v>
      </c>
      <c r="T199" s="110" t="str">
        <f>IF(FN_MC!V202="","*",FN_MC!V202)</f>
        <v>Elson</v>
      </c>
      <c r="U199" s="110" t="str">
        <f>IF(FN_MC!W202="","*",FN_MC!W202)</f>
        <v>Execução de solda - Condicionado a temperatura</v>
      </c>
      <c r="V199" s="112">
        <f ca="1">_xlfn.XLOOKUP(G199&amp;$V$2,BS_CONTROLE[CHAVE],BS_CONTROLE[Quantidade_11],"-")</f>
        <v>2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Oportunidade</v>
      </c>
      <c r="C200" s="109" t="str">
        <f>IF(FN_MC!Z203="","*",FN_MC!Z203)</f>
        <v>P0</v>
      </c>
      <c r="D200" s="110" t="str">
        <f>IF(FN_MC!S203="","*",FN_MC!S203)</f>
        <v>FERRONORTE</v>
      </c>
      <c r="E200" s="110" t="str">
        <f>IF(FN_MC!T203="","*",FN_MC!T203)</f>
        <v>TMI-TCS</v>
      </c>
      <c r="F200" s="110">
        <f>IF(FN_MC!B203="","*",FN_MC!B203)</f>
        <v>45976</v>
      </c>
      <c r="G200" s="110" t="str">
        <f>IF(FN_MC!D203="","*",FN_MC!D203)</f>
        <v>V86</v>
      </c>
      <c r="H200" s="110" t="str">
        <f>IF(FN_MC!F203="","*",FN_MC!F203)</f>
        <v>MECANIZAÇÃO - SOCADORA</v>
      </c>
      <c r="I200" s="110" t="str">
        <f>IF(FN_MC!H203="","*",FN_MC!H203)</f>
        <v>TID2</v>
      </c>
      <c r="J200" s="110" t="str">
        <f>IF(FN_MC!I203="","*",FN_MC!I203)</f>
        <v>TID2</v>
      </c>
      <c r="K200" s="110" t="str">
        <f>IF(FN_MC!M203="","*",FN_MC!M203)</f>
        <v>TID-TVI</v>
      </c>
      <c r="L200" s="110" t="str">
        <f>IF(FN_MC!N203="","*",FN_MC!N203)</f>
        <v>TID201</v>
      </c>
      <c r="M200" s="111">
        <f>IF(FN_MC!J203="","*",FN_MC!J203)</f>
        <v>74</v>
      </c>
      <c r="N200" s="290">
        <f>IF(FN_MC!K203="","*",FN_MC!K203)</f>
        <v>200</v>
      </c>
      <c r="O200" s="290">
        <f>IF(FN_MC!L203="","*",FN_MC!L203)</f>
        <v>190</v>
      </c>
      <c r="P200" s="111"/>
      <c r="Q200" s="128">
        <f>IF(FN_MC!O203="","*",FN_MC!O203)</f>
        <v>0.375</v>
      </c>
      <c r="R200" s="128">
        <f>IF(FN_MC!P203="","*",FN_MC!P203)</f>
        <v>8.3333333333333329E-2</v>
      </c>
      <c r="S200" s="110" t="str">
        <f>IF(FN_MC!Q203="","*",CONCATENATE(FN_MC!Q203," ",FN_MC!R203))</f>
        <v>1020 M</v>
      </c>
      <c r="T200" s="110" t="str">
        <f>IF(FN_MC!V203="","*",FN_MC!V203)</f>
        <v>Herbert</v>
      </c>
      <c r="U200" s="110" t="str">
        <f>IF(FN_MC!W203="","*",FN_MC!W203)</f>
        <v>Socaria mecanizada</v>
      </c>
      <c r="V200" s="112">
        <f ca="1">_xlfn.XLOOKUP(G200&amp;$V$2,BS_CONTROLE[CHAVE],BS_CONTROLE[Quantidade_11],"-")</f>
        <v>0</v>
      </c>
      <c r="W200" s="112">
        <f ca="1">_xlfn.XLOOKUP(G200&amp;$W$2,BS_CONTROLE[CHAVE],BS_CONTROLE[Quantidade_11],"-")</f>
        <v>0</v>
      </c>
      <c r="X200" s="112">
        <f ca="1">_xlfn.XLOOKUP(G200&amp;$X$2,BS_CONTROLE[CHAVE],BS_CONTROLE[Quantidade_11],"-")</f>
        <v>1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Oportunidade</v>
      </c>
      <c r="C201" s="109" t="str">
        <f>IF(FN_MC!Z204="","*",FN_MC!Z204)</f>
        <v>P0</v>
      </c>
      <c r="D201" s="110" t="str">
        <f>IF(FN_MC!S204="","*",FN_MC!S204)</f>
        <v>MALHA CENTRAL</v>
      </c>
      <c r="E201" s="110" t="str">
        <f>IF(FN_MC!T204="","*",FN_MC!T204)</f>
        <v>RAMAL</v>
      </c>
      <c r="F201" s="110">
        <f>IF(FN_MC!B204="","*",FN_MC!B204)</f>
        <v>45976</v>
      </c>
      <c r="G201" s="110" t="str">
        <f>IF(FN_MC!D204="","*",FN_MC!D204)</f>
        <v>V42</v>
      </c>
      <c r="H201" s="110" t="str">
        <f>IF(FN_MC!F204="","*",FN_MC!F204)</f>
        <v>MODERNIZAÇÃO - SOCADORA</v>
      </c>
      <c r="I201" s="110" t="str">
        <f>IF(FN_MC!H204="","*",FN_MC!H204)</f>
        <v>ZGT1</v>
      </c>
      <c r="J201" s="110" t="str">
        <f>IF(FN_MC!I204="","*",FN_MC!I204)</f>
        <v>ZGT1</v>
      </c>
      <c r="K201" s="110" t="str">
        <f>IF(FN_MC!M204="","*",FN_MC!M204)</f>
        <v>ZGT-ZXE</v>
      </c>
      <c r="L201" s="110" t="str">
        <f>IF(FN_MC!N204="","*",FN_MC!N204)</f>
        <v>ZGTZXE</v>
      </c>
      <c r="M201" s="111">
        <f>IF(FN_MC!J204="","*",FN_MC!J204)</f>
        <v>72</v>
      </c>
      <c r="N201" s="290">
        <f>IF(FN_MC!K204="","*",FN_MC!K204)</f>
        <v>308</v>
      </c>
      <c r="O201" s="290">
        <f>IF(FN_MC!L204="","*",FN_MC!L204)</f>
        <v>309</v>
      </c>
      <c r="P201" s="111"/>
      <c r="Q201" s="128">
        <f>IF(FN_MC!O204="","*",FN_MC!O204)</f>
        <v>0.27083333333333331</v>
      </c>
      <c r="R201" s="128">
        <f>IF(FN_MC!P204="","*",FN_MC!P204)</f>
        <v>0.125</v>
      </c>
      <c r="S201" s="110" t="str">
        <f>IF(FN_MC!Q204="","*",CONCATENATE(FN_MC!Q204," ",FN_MC!R204))</f>
        <v>400 M</v>
      </c>
      <c r="T201" s="110" t="str">
        <f>IF(FN_MC!V204="","*",FN_MC!V204)</f>
        <v>Augusto</v>
      </c>
      <c r="U201" s="110" t="str">
        <f>IF(FN_MC!W204="","*",FN_MC!W204)</f>
        <v>Socaria mecanizada</v>
      </c>
      <c r="V201" s="112">
        <f ca="1">_xlfn.XLOOKUP(G201&amp;$V$2,BS_CONTROLE[CHAVE],BS_CONTROLE[Quantidade_11],"-")</f>
        <v>1160</v>
      </c>
      <c r="W201" s="112">
        <f ca="1">_xlfn.XLOOKUP(G201&amp;$W$2,BS_CONTROLE[CHAVE],BS_CONTROLE[Quantidade_11],"-")</f>
        <v>680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>
      <c r="A203" s="109" t="str">
        <f>IF(FN_MC!Y206="","*",FN_MC!Y206)</f>
        <v>*</v>
      </c>
      <c r="B203" s="109" t="str">
        <f>IF(FN_MC!X206="","*",FN_MC!X206)</f>
        <v>Oportunidade</v>
      </c>
      <c r="C203" s="109" t="str">
        <f>IF(FN_MC!Z206="","*",FN_MC!Z206)</f>
        <v>P0</v>
      </c>
      <c r="D203" s="110" t="str">
        <f>IF(FN_MC!S206="","*",FN_MC!S206)</f>
        <v>FERRONORTE</v>
      </c>
      <c r="E203" s="110" t="str">
        <f>IF(FN_MC!T206="","*",FN_MC!T206)</f>
        <v>TMI-TCS</v>
      </c>
      <c r="F203" s="110">
        <f>IF(FN_MC!B206="","*",FN_MC!B206)</f>
        <v>45977</v>
      </c>
      <c r="G203" s="110" t="str">
        <f>IF(FN_MC!D206="","*",FN_MC!D206)</f>
        <v>V86</v>
      </c>
      <c r="H203" s="110" t="str">
        <f>IF(FN_MC!F206="","*",FN_MC!F206)</f>
        <v>MECANIZAÇÃO - SOCADORA</v>
      </c>
      <c r="I203" s="110" t="str">
        <f>IF(FN_MC!H206="","*",FN_MC!H206)</f>
        <v>TID2</v>
      </c>
      <c r="J203" s="110" t="str">
        <f>IF(FN_MC!I206="","*",FN_MC!I206)</f>
        <v>TID2</v>
      </c>
      <c r="K203" s="110" t="str">
        <f>IF(FN_MC!M206="","*",FN_MC!M206)</f>
        <v>TID-TVI</v>
      </c>
      <c r="L203" s="110" t="str">
        <f>IF(FN_MC!N206="","*",FN_MC!N206)</f>
        <v>TID201</v>
      </c>
      <c r="M203" s="111">
        <f>IF(FN_MC!J206="","*",FN_MC!J206)</f>
        <v>74</v>
      </c>
      <c r="N203" s="290">
        <f>IF(FN_MC!K206="","*",FN_MC!K206)</f>
        <v>200</v>
      </c>
      <c r="O203" s="290">
        <f>IF(FN_MC!L206="","*",FN_MC!L206)</f>
        <v>190</v>
      </c>
      <c r="P203" s="111"/>
      <c r="Q203" s="128">
        <f>IF(FN_MC!O206="","*",FN_MC!O206)</f>
        <v>0.375</v>
      </c>
      <c r="R203" s="128">
        <f>IF(FN_MC!P206="","*",FN_MC!P206)</f>
        <v>8.3333333333333329E-2</v>
      </c>
      <c r="S203" s="110" t="str">
        <f>IF(FN_MC!Q206="","*",CONCATENATE(FN_MC!Q206," ",FN_MC!R206))</f>
        <v>1020 M</v>
      </c>
      <c r="T203" s="110" t="str">
        <f>IF(FN_MC!V206="","*",FN_MC!V206)</f>
        <v>Herbert</v>
      </c>
      <c r="U203" s="110" t="str">
        <f>IF(FN_MC!W206="","*",FN_MC!W206)</f>
        <v>Socaria mecanizada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0</v>
      </c>
      <c r="X203" s="112">
        <f ca="1">_xlfn.XLOOKUP(G203&amp;$X$2,BS_CONTROLE[CHAVE],BS_CONTROLE[Quantidade_11],"-")</f>
        <v>1</v>
      </c>
    </row>
    <row r="204" spans="1:24" s="113" customFormat="1">
      <c r="A204" s="109" t="str">
        <f>IF(FN_MC!Y207="","*",FN_MC!Y207)</f>
        <v>*</v>
      </c>
      <c r="B204" s="109" t="str">
        <f>IF(FN_MC!X207="","*",FN_MC!X207)</f>
        <v>Oportunidade</v>
      </c>
      <c r="C204" s="109" t="str">
        <f>IF(FN_MC!Z207="","*",FN_MC!Z207)</f>
        <v>P0</v>
      </c>
      <c r="D204" s="110" t="str">
        <f>IF(FN_MC!S207="","*",FN_MC!S207)</f>
        <v>MALHA CENTRAL</v>
      </c>
      <c r="E204" s="110" t="str">
        <f>IF(FN_MC!T207="","*",FN_MC!T207)</f>
        <v>RAMAL</v>
      </c>
      <c r="F204" s="110">
        <f>IF(FN_MC!B207="","*",FN_MC!B207)</f>
        <v>45977</v>
      </c>
      <c r="G204" s="110" t="str">
        <f>IF(FN_MC!D207="","*",FN_MC!D207)</f>
        <v>V42</v>
      </c>
      <c r="H204" s="110" t="str">
        <f>IF(FN_MC!F207="","*",FN_MC!F207)</f>
        <v>MODERNIZAÇÃO - SOCADORA</v>
      </c>
      <c r="I204" s="110" t="str">
        <f>IF(FN_MC!H207="","*",FN_MC!H207)</f>
        <v>ZGT1</v>
      </c>
      <c r="J204" s="110" t="str">
        <f>IF(FN_MC!I207="","*",FN_MC!I207)</f>
        <v>ZGT1</v>
      </c>
      <c r="K204" s="110" t="str">
        <f>IF(FN_MC!M207="","*",FN_MC!M207)</f>
        <v>ZGT-ZXE</v>
      </c>
      <c r="L204" s="110" t="str">
        <f>IF(FN_MC!N207="","*",FN_MC!N207)</f>
        <v>ZGTZXE</v>
      </c>
      <c r="M204" s="111">
        <f>IF(FN_MC!J207="","*",FN_MC!J207)</f>
        <v>72</v>
      </c>
      <c r="N204" s="290">
        <f>IF(FN_MC!K207="","*",FN_MC!K207)</f>
        <v>318</v>
      </c>
      <c r="O204" s="290">
        <f>IF(FN_MC!L207="","*",FN_MC!L207)</f>
        <v>319.8</v>
      </c>
      <c r="P204" s="111"/>
      <c r="Q204" s="128">
        <f>IF(FN_MC!O207="","*",FN_MC!O207)</f>
        <v>0.27083333333333331</v>
      </c>
      <c r="R204" s="128">
        <f>IF(FN_MC!P207="","*",FN_MC!P207)</f>
        <v>0.125</v>
      </c>
      <c r="S204" s="110" t="str">
        <f>IF(FN_MC!Q207="","*",CONCATENATE(FN_MC!Q207," ",FN_MC!R207))</f>
        <v>400 M</v>
      </c>
      <c r="T204" s="110" t="str">
        <f>IF(FN_MC!V207="","*",FN_MC!V207)</f>
        <v>Augusto</v>
      </c>
      <c r="U204" s="110" t="str">
        <f>IF(FN_MC!W207="","*",FN_MC!W207)</f>
        <v>Socaria mecanizada</v>
      </c>
      <c r="V204" s="112">
        <f ca="1">_xlfn.XLOOKUP(G204&amp;$V$2,BS_CONTROLE[CHAVE],BS_CONTROLE[Quantidade_11],"-")</f>
        <v>1160</v>
      </c>
      <c r="W204" s="112">
        <f ca="1">_xlfn.XLOOKUP(G204&amp;$W$2,BS_CONTROLE[CHAVE],BS_CONTROLE[Quantidade_11],"-")</f>
        <v>680</v>
      </c>
      <c r="X204" s="112">
        <f ca="1">_xlfn.XLOOKUP(G204&amp;$X$2,BS_CONTROLE[CHAVE],BS_CONTROLE[Quantidade_11],"-")</f>
        <v>0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Contrato</v>
      </c>
      <c r="C206" s="109" t="str">
        <f>IF(FN_MC!Z209="","*",FN_MC!Z209)</f>
        <v>P0</v>
      </c>
      <c r="D206" s="110" t="str">
        <f>IF(FN_MC!S209="","*",FN_MC!S209)</f>
        <v>FERRONORTE</v>
      </c>
      <c r="E206" s="110" t="str">
        <f>IF(FN_MC!T209="","*",FN_MC!T209)</f>
        <v>TGR-TRO</v>
      </c>
      <c r="F206" s="110">
        <f>IF(FN_MC!B209="","*",FN_MC!B209)</f>
        <v>45978</v>
      </c>
      <c r="G206" s="110" t="str">
        <f>IF(FN_MC!D209="","*",FN_MC!D209)</f>
        <v>BRUNO (TF-525)</v>
      </c>
      <c r="H206" s="110" t="str">
        <f>IF(FN_MC!F209="","*",FN_MC!F209)</f>
        <v>PDM - SOLDA</v>
      </c>
      <c r="I206" s="110" t="str">
        <f>IF(FN_MC!H209="","*",FN_MC!H209)</f>
        <v>-</v>
      </c>
      <c r="J206" s="110" t="str">
        <f>IF(FN_MC!I209="","*",FN_MC!I209)</f>
        <v>-</v>
      </c>
      <c r="K206" s="110" t="str">
        <f>IF(FN_MC!M209="","*",FN_MC!M209)</f>
        <v>TBE-TRM</v>
      </c>
      <c r="L206" s="110" t="str">
        <f>IF(FN_MC!N209="","*",FN_MC!N209)</f>
        <v>539TRM</v>
      </c>
      <c r="M206" s="111">
        <f>IF(FN_MC!J209="","*",FN_MC!J209)</f>
        <v>98</v>
      </c>
      <c r="N206" s="290">
        <f>IF(FN_MC!K209="","*",FN_MC!K209)</f>
        <v>547</v>
      </c>
      <c r="O206" s="290" t="str">
        <f>IF(FN_MC!L209="","*",FN_MC!L209)</f>
        <v>-</v>
      </c>
      <c r="P206" s="111"/>
      <c r="Q206" s="128">
        <f>IF(FN_MC!O209="","*",FN_MC!O209)</f>
        <v>0.375</v>
      </c>
      <c r="R206" s="128">
        <f>IF(FN_MC!P209="","*",FN_MC!P209)</f>
        <v>0.125</v>
      </c>
      <c r="S206" s="110" t="str">
        <f>IF(FN_MC!Q209="","*",CONCATENATE(FN_MC!Q209," ",FN_MC!R209))</f>
        <v>2 Nº DE SOLDA</v>
      </c>
      <c r="T206" s="110" t="str">
        <f>IF(FN_MC!V209="","*",FN_MC!V209)</f>
        <v>Bruno</v>
      </c>
      <c r="U206" s="110" t="str">
        <f>IF(FN_MC!W209="","*",FN_MC!W209)</f>
        <v>Execução de solda - Condicionado a temperatura</v>
      </c>
      <c r="V206" s="112">
        <f ca="1">_xlfn.XLOOKUP(G206&amp;$V$2,BS_CONTROLE[CHAVE],BS_CONTROLE[Quantidade_11],"-")</f>
        <v>0</v>
      </c>
      <c r="W206" s="112">
        <f ca="1">_xlfn.XLOOKUP(G206&amp;$W$2,BS_CONTROLE[CHAVE],BS_CONTROLE[Quantidade_11],"-")</f>
        <v>0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Oportunidade</v>
      </c>
      <c r="C207" s="109" t="str">
        <f>IF(FN_MC!Z210="","*",FN_MC!Z210)</f>
        <v>P3</v>
      </c>
      <c r="D207" s="110" t="str">
        <f>IF(FN_MC!S210="","*",FN_MC!S210)</f>
        <v>FERRONORTE</v>
      </c>
      <c r="E207" s="110" t="str">
        <f>IF(FN_MC!T210="","*",FN_MC!T210)</f>
        <v>TCS-TGR</v>
      </c>
      <c r="F207" s="110">
        <f>IF(FN_MC!B210="","*",FN_MC!B210)</f>
        <v>45978</v>
      </c>
      <c r="G207" s="110" t="str">
        <f>IF(FN_MC!D210="","*",FN_MC!D210)</f>
        <v>W70</v>
      </c>
      <c r="H207" s="110" t="str">
        <f>IF(FN_MC!F210="","*",FN_MC!F210)</f>
        <v>DESLOCAMENTO</v>
      </c>
      <c r="I207" s="110" t="str">
        <f>IF(FN_MC!H210="","*",FN_MC!H210)</f>
        <v>TOM</v>
      </c>
      <c r="J207" s="110" t="str">
        <f>IF(FN_MC!I210="","*",FN_MC!I210)</f>
        <v>TIQ</v>
      </c>
      <c r="K207" s="110" t="str">
        <f>IF(FN_MC!M210="","*",FN_MC!M210)</f>
        <v>TOM-TIQ</v>
      </c>
      <c r="L207" s="110" t="str">
        <f>IF(FN_MC!N210="","*",FN_MC!N210)</f>
        <v>TOMTIQ</v>
      </c>
      <c r="M207" s="111">
        <f>IF(FN_MC!J210="","*",FN_MC!J210)</f>
        <v>74</v>
      </c>
      <c r="N207" s="290">
        <f>IF(FN_MC!K210="","*",FN_MC!K210)</f>
        <v>406</v>
      </c>
      <c r="O207" s="290" t="str">
        <f>IF(FN_MC!L210="","*",FN_MC!L210)</f>
        <v>-</v>
      </c>
      <c r="P207" s="111"/>
      <c r="Q207" s="128">
        <f>IF(FN_MC!O210="","*",FN_MC!O210)</f>
        <v>0.41666666666666669</v>
      </c>
      <c r="R207" s="128">
        <f>IF(FN_MC!P210="","*",FN_MC!P210)</f>
        <v>4.1666666666666664E-2</v>
      </c>
      <c r="S207" s="110" t="str">
        <f>IF(FN_MC!Q210="","*",CONCATENATE(FN_MC!Q210," ",FN_MC!R210))</f>
        <v>1 BINÁRIO</v>
      </c>
      <c r="T207" s="110" t="str">
        <f>IF(FN_MC!V210="","*",FN_MC!V210)</f>
        <v>Carlos</v>
      </c>
      <c r="U207" s="110" t="str">
        <f>IF(FN_MC!W210="","*",FN_MC!W210)</f>
        <v>Deslocamento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Contrato</v>
      </c>
      <c r="C208" s="109" t="str">
        <f>IF(FN_MC!Z211="","*",FN_MC!Z211)</f>
        <v>P0</v>
      </c>
      <c r="D208" s="110" t="str">
        <f>IF(FN_MC!S211="","*",FN_MC!S211)</f>
        <v>FERRONORTE</v>
      </c>
      <c r="E208" s="110" t="str">
        <f>IF(FN_MC!T211="","*",FN_MC!T211)</f>
        <v>TMI-TCS</v>
      </c>
      <c r="F208" s="110">
        <f>IF(FN_MC!B211="","*",FN_MC!B211)</f>
        <v>45978</v>
      </c>
      <c r="G208" s="110" t="str">
        <f>IF(FN_MC!D211="","*",FN_MC!D211)</f>
        <v>A60</v>
      </c>
      <c r="H208" s="110" t="str">
        <f>IF(FN_MC!F211="","*",FN_MC!F211)</f>
        <v>DETECÇÃO - RONDA 7 DIAS</v>
      </c>
      <c r="I208" s="110" t="str">
        <f>IF(FN_MC!H211="","*",FN_MC!H211)</f>
        <v xml:space="preserve">TCS2 </v>
      </c>
      <c r="J208" s="110" t="str">
        <f>IF(FN_MC!I211="","*",FN_MC!I211)</f>
        <v>TMI</v>
      </c>
      <c r="K208" s="110" t="str">
        <f>IF(FN_MC!M211="","*",FN_MC!M211)</f>
        <v>TCS-TMI</v>
      </c>
      <c r="L208" s="110" t="str">
        <f>IF(FN_MC!N211="","*",FN_MC!N211)</f>
        <v>TCSTMI</v>
      </c>
      <c r="M208" s="111">
        <f>IF(FN_MC!J211="","*",FN_MC!J211)</f>
        <v>74</v>
      </c>
      <c r="N208" s="290">
        <f>IF(FN_MC!K211="","*",FN_MC!K211)</f>
        <v>290</v>
      </c>
      <c r="O208" s="290" t="str">
        <f>IF(FN_MC!L211="","*",FN_MC!L211)</f>
        <v>-</v>
      </c>
      <c r="P208" s="111"/>
      <c r="Q208" s="128">
        <f>IF(FN_MC!O211="","*",FN_MC!O211)</f>
        <v>0.3125</v>
      </c>
      <c r="R208" s="128">
        <f>IF(FN_MC!P211="","*",FN_MC!P211)</f>
        <v>4.1666666666666664E-2</v>
      </c>
      <c r="S208" s="110" t="str">
        <f>IF(FN_MC!Q211="","*",CONCATENATE(FN_MC!Q211," ",FN_MC!R211))</f>
        <v>280 KM</v>
      </c>
      <c r="T208" s="110" t="str">
        <f>IF(FN_MC!V211="","*",FN_MC!V211)</f>
        <v>Miguel</v>
      </c>
      <c r="U208" s="110" t="str">
        <f>IF(FN_MC!W211="","*",FN_MC!W211)</f>
        <v>Ronda 7 dias</v>
      </c>
      <c r="V208" s="112">
        <f ca="1">_xlfn.XLOOKUP(G208&amp;$V$2,BS_CONTROLE[CHAVE],BS_CONTROLE[Quantidade_11],"-")</f>
        <v>280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140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Oportunidade</v>
      </c>
      <c r="C209" s="109" t="str">
        <f>IF(FN_MC!Z212="","*",FN_MC!Z212)</f>
        <v>P0</v>
      </c>
      <c r="D209" s="110" t="str">
        <f>IF(FN_MC!S212="","*",FN_MC!S212)</f>
        <v>FERRONORTE</v>
      </c>
      <c r="E209" s="110" t="str">
        <f>IF(FN_MC!T212="","*",FN_MC!T212)</f>
        <v>TMI-TCS</v>
      </c>
      <c r="F209" s="110" t="str">
        <f>IF(FN_MC!B212="","*",FN_MC!B212)</f>
        <v>*</v>
      </c>
      <c r="G209" s="110" t="str">
        <f>IF(FN_MC!D212="","*",FN_MC!D212)</f>
        <v>W50</v>
      </c>
      <c r="H209" s="110" t="str">
        <f>IF(FN_MC!F212="","*",FN_MC!F212)</f>
        <v>MODERNIZAÇÃO - DORMENTE - DESCARGA</v>
      </c>
      <c r="I209" s="110" t="str">
        <f>IF(FN_MC!H212="","*",FN_MC!H212)</f>
        <v xml:space="preserve">TCS2 </v>
      </c>
      <c r="J209" s="110" t="str">
        <f>IF(FN_MC!I212="","*",FN_MC!I212)</f>
        <v>TCS</v>
      </c>
      <c r="K209" s="110" t="str">
        <f>IF(FN_MC!M212="","*",FN_MC!M212)</f>
        <v>TVI-TJA</v>
      </c>
      <c r="L209" s="110" t="str">
        <f>IF(FN_MC!N212="","*",FN_MC!N212)</f>
        <v>TVI239</v>
      </c>
      <c r="M209" s="111">
        <f>IF(FN_MC!J212="","*",FN_MC!J212)</f>
        <v>74</v>
      </c>
      <c r="N209" s="290">
        <f>IF(FN_MC!K212="","*",FN_MC!K212)</f>
        <v>235</v>
      </c>
      <c r="O209" s="290">
        <f>IF(FN_MC!L212="","*",FN_MC!L212)</f>
        <v>233</v>
      </c>
      <c r="P209" s="111"/>
      <c r="Q209" s="128">
        <f>IF(FN_MC!O212="","*",FN_MC!O212)</f>
        <v>0.5</v>
      </c>
      <c r="R209" s="128">
        <f>IF(FN_MC!P212="","*",FN_MC!P212)</f>
        <v>8.3333333333333329E-2</v>
      </c>
      <c r="S209" s="110" t="str">
        <f>IF(FN_MC!Q212="","*",CONCATENATE(FN_MC!Q212," ",FN_MC!R212))</f>
        <v>500 Nº DE DORMENTES</v>
      </c>
      <c r="T209" s="110" t="str">
        <f>IF(FN_MC!V212="","*",FN_MC!V212)</f>
        <v xml:space="preserve">Guilherme </v>
      </c>
      <c r="U209" s="110" t="str">
        <f>IF(FN_MC!W212="","*",FN_MC!W212)</f>
        <v>Descarga de dormentes MOD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Oportunidade</v>
      </c>
      <c r="C210" s="109" t="str">
        <f>IF(FN_MC!Z213="","*",FN_MC!Z213)</f>
        <v>P0</v>
      </c>
      <c r="D210" s="110" t="str">
        <f>IF(FN_MC!S213="","*",FN_MC!S213)</f>
        <v>FERRONORTE</v>
      </c>
      <c r="E210" s="110" t="str">
        <f>IF(FN_MC!T213="","*",FN_MC!T213)</f>
        <v>TMI-TCS</v>
      </c>
      <c r="F210" s="110">
        <f>IF(FN_MC!B213="","*",FN_MC!B213)</f>
        <v>45978</v>
      </c>
      <c r="G210" s="110" t="str">
        <f>IF(FN_MC!D213="","*",FN_MC!D213)</f>
        <v>V86</v>
      </c>
      <c r="H210" s="110" t="str">
        <f>IF(FN_MC!F213="","*",FN_MC!F213)</f>
        <v>MECANIZAÇÃO - SOCADORA</v>
      </c>
      <c r="I210" s="110" t="str">
        <f>IF(FN_MC!H213="","*",FN_MC!H213)</f>
        <v>TID2</v>
      </c>
      <c r="J210" s="110" t="str">
        <f>IF(FN_MC!I213="","*",FN_MC!I213)</f>
        <v>TID2</v>
      </c>
      <c r="K210" s="110" t="str">
        <f>IF(FN_MC!M213="","*",FN_MC!M213)</f>
        <v>TID-TVI</v>
      </c>
      <c r="L210" s="110" t="str">
        <f>IF(FN_MC!N213="","*",FN_MC!N213)</f>
        <v>TID201</v>
      </c>
      <c r="M210" s="111">
        <f>IF(FN_MC!J213="","*",FN_MC!J213)</f>
        <v>74</v>
      </c>
      <c r="N210" s="290">
        <f>IF(FN_MC!K213="","*",FN_MC!K213)</f>
        <v>200</v>
      </c>
      <c r="O210" s="290">
        <f>IF(FN_MC!L213="","*",FN_MC!L213)</f>
        <v>190</v>
      </c>
      <c r="P210" s="111"/>
      <c r="Q210" s="128">
        <f>IF(FN_MC!O213="","*",FN_MC!O213)</f>
        <v>0.375</v>
      </c>
      <c r="R210" s="128">
        <f>IF(FN_MC!P213="","*",FN_MC!P213)</f>
        <v>8.3333333333333329E-2</v>
      </c>
      <c r="S210" s="110" t="str">
        <f>IF(FN_MC!Q213="","*",CONCATENATE(FN_MC!Q213," ",FN_MC!R213))</f>
        <v>1020 M</v>
      </c>
      <c r="T210" s="110" t="str">
        <f>IF(FN_MC!V213="","*",FN_MC!V213)</f>
        <v>Herbert</v>
      </c>
      <c r="U210" s="110" t="str">
        <f>IF(FN_MC!W213="","*",FN_MC!W213)</f>
        <v>Socaria mecanizada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Oportunidade</v>
      </c>
      <c r="C211" s="109" t="str">
        <f>IF(FN_MC!Z214="","*",FN_MC!Z214)</f>
        <v>P1</v>
      </c>
      <c r="D211" s="110" t="str">
        <f>IF(FN_MC!S214="","*",FN_MC!S214)</f>
        <v>FERRONORTE</v>
      </c>
      <c r="E211" s="110" t="str">
        <f>IF(FN_MC!T214="","*",FN_MC!T214)</f>
        <v>TMI-TCS</v>
      </c>
      <c r="F211" s="110">
        <f>IF(FN_MC!B214="","*",FN_MC!B214)</f>
        <v>45978</v>
      </c>
      <c r="G211" s="110" t="str">
        <f>IF(FN_MC!D214="","*",FN_MC!D214)</f>
        <v>ELSON (TF-526)</v>
      </c>
      <c r="H211" s="110" t="str">
        <f>IF(FN_MC!F214="","*",FN_MC!F214)</f>
        <v>PDM - SOLDA</v>
      </c>
      <c r="I211" s="110" t="str">
        <f>IF(FN_MC!H214="","*",FN_MC!H214)</f>
        <v>TID201</v>
      </c>
      <c r="J211" s="110" t="str">
        <f>IF(FN_MC!I214="","*",FN_MC!I214)</f>
        <v>-</v>
      </c>
      <c r="K211" s="110" t="str">
        <f>IF(FN_MC!M214="","*",FN_MC!M214)</f>
        <v>TID-TVI</v>
      </c>
      <c r="L211" s="110" t="str">
        <f>IF(FN_MC!N214="","*",FN_MC!N214)</f>
        <v>TID201</v>
      </c>
      <c r="M211" s="111">
        <f>IF(FN_MC!J214="","*",FN_MC!J214)</f>
        <v>74</v>
      </c>
      <c r="N211" s="290">
        <f>IF(FN_MC!K214="","*",FN_MC!K214)</f>
        <v>195</v>
      </c>
      <c r="O211" s="290" t="str">
        <f>IF(FN_MC!L214="","*",FN_MC!L214)</f>
        <v>-</v>
      </c>
      <c r="P211" s="111"/>
      <c r="Q211" s="128">
        <f>IF(FN_MC!O214="","*",FN_MC!O214)</f>
        <v>0.375</v>
      </c>
      <c r="R211" s="128">
        <f>IF(FN_MC!P214="","*",FN_MC!P214)</f>
        <v>6.25E-2</v>
      </c>
      <c r="S211" s="110" t="str">
        <f>IF(FN_MC!Q214="","*",CONCATENATE(FN_MC!Q214," ",FN_MC!R214))</f>
        <v>1 Nº DE SOLDA</v>
      </c>
      <c r="T211" s="110" t="str">
        <f>IF(FN_MC!V214="","*",FN_MC!V214)</f>
        <v>Elson</v>
      </c>
      <c r="U211" s="110" t="str">
        <f>IF(FN_MC!W214="","*",FN_MC!W214)</f>
        <v>Execução de solda - Condicionado a temperatura</v>
      </c>
      <c r="V211" s="112">
        <f ca="1">_xlfn.XLOOKUP(G211&amp;$V$2,BS_CONTROLE[CHAVE],BS_CONTROLE[Quantidade_11],"-")</f>
        <v>2</v>
      </c>
      <c r="W211" s="112">
        <f ca="1">_xlfn.XLOOKUP(G211&amp;$W$2,BS_CONTROLE[CHAVE],BS_CONTROLE[Quantidade_11],"-")</f>
        <v>0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Oportunidade</v>
      </c>
      <c r="C212" s="109" t="str">
        <f>IF(FN_MC!Z215="","*",FN_MC!Z215)</f>
        <v>P2</v>
      </c>
      <c r="D212" s="110" t="str">
        <f>IF(FN_MC!S215="","*",FN_MC!S215)</f>
        <v>FERRONORTE</v>
      </c>
      <c r="E212" s="110" t="str">
        <f>IF(FN_MC!T215="","*",FN_MC!T215)</f>
        <v>TMI-TCS</v>
      </c>
      <c r="F212" s="110">
        <f>IF(FN_MC!B215="","*",FN_MC!B215)</f>
        <v>45978</v>
      </c>
      <c r="G212" s="110" t="str">
        <f>IF(FN_MC!D215="","*",FN_MC!D215)</f>
        <v>ADENILSON (TP-512)</v>
      </c>
      <c r="H212" s="110" t="str">
        <f>IF(FN_MC!F215="","*",FN_MC!F215)</f>
        <v>PDM - SUBSTITUIÇÃO - TRILHO</v>
      </c>
      <c r="I212" s="110" t="str">
        <f>IF(FN_MC!H215="","*",FN_MC!H215)</f>
        <v>TID201</v>
      </c>
      <c r="J212" s="110" t="str">
        <f>IF(FN_MC!I215="","*",FN_MC!I215)</f>
        <v>-</v>
      </c>
      <c r="K212" s="110" t="str">
        <f>IF(FN_MC!M215="","*",FN_MC!M215)</f>
        <v>TID-TVI</v>
      </c>
      <c r="L212" s="110" t="str">
        <f>IF(FN_MC!N215="","*",FN_MC!N215)</f>
        <v>TID201</v>
      </c>
      <c r="M212" s="111">
        <f>IF(FN_MC!J215="","*",FN_MC!J215)</f>
        <v>74</v>
      </c>
      <c r="N212" s="290">
        <f>IF(FN_MC!K215="","*",FN_MC!K215)</f>
        <v>195</v>
      </c>
      <c r="O212" s="290" t="str">
        <f>IF(FN_MC!L215="","*",FN_MC!L215)</f>
        <v>-</v>
      </c>
      <c r="P212" s="111"/>
      <c r="Q212" s="128">
        <f>IF(FN_MC!O215="","*",FN_MC!O215)</f>
        <v>0.375</v>
      </c>
      <c r="R212" s="128">
        <f>IF(FN_MC!P215="","*",FN_MC!P215)</f>
        <v>6.25E-2</v>
      </c>
      <c r="S212" s="110" t="str">
        <f>IF(FN_MC!Q215="","*",CONCATENATE(FN_MC!Q215," ",FN_MC!R215))</f>
        <v>60 M</v>
      </c>
      <c r="T212" s="110" t="str">
        <f>IF(FN_MC!V215="","*",FN_MC!V215)</f>
        <v>Adenilson</v>
      </c>
      <c r="U212" s="110" t="str">
        <f>IF(FN_MC!W215="","*",FN_MC!W215)</f>
        <v>Substituição de trilho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Oportunidade</v>
      </c>
      <c r="C213" s="109" t="str">
        <f>IF(FN_MC!Z216="","*",FN_MC!Z216)</f>
        <v>P3</v>
      </c>
      <c r="D213" s="110" t="str">
        <f>IF(FN_MC!S216="","*",FN_MC!S216)</f>
        <v>FERRONORTE</v>
      </c>
      <c r="E213" s="110" t="str">
        <f>IF(FN_MC!T216="","*",FN_MC!T216)</f>
        <v>TMI-TCS</v>
      </c>
      <c r="F213" s="110">
        <f>IF(FN_MC!B216="","*",FN_MC!B216)</f>
        <v>45978</v>
      </c>
      <c r="G213" s="110" t="str">
        <f>IF(FN_MC!D216="","*",FN_MC!D216)</f>
        <v>FRANCISCO (TF-670)</v>
      </c>
      <c r="H213" s="110" t="str">
        <f>IF(FN_MC!F216="","*",FN_MC!F216)</f>
        <v>PDM - SOLDA</v>
      </c>
      <c r="I213" s="110" t="str">
        <f>IF(FN_MC!H216="","*",FN_MC!H216)</f>
        <v>-</v>
      </c>
      <c r="J213" s="110" t="str">
        <f>IF(FN_MC!I216="","*",FN_MC!I216)</f>
        <v>-</v>
      </c>
      <c r="K213" s="110" t="str">
        <f>IF(FN_MC!M216="","*",FN_MC!M216)</f>
        <v>TIN</v>
      </c>
      <c r="L213" s="110" t="str">
        <f>IF(FN_MC!N216="","*",FN_MC!N216)</f>
        <v>TIN2</v>
      </c>
      <c r="M213" s="111">
        <f>IF(FN_MC!J216="","*",FN_MC!J216)</f>
        <v>74</v>
      </c>
      <c r="N213" s="290">
        <f>IF(FN_MC!K216="","*",FN_MC!K216)</f>
        <v>111.3</v>
      </c>
      <c r="O213" s="290" t="str">
        <f>IF(FN_MC!L216="","*",FN_MC!L216)</f>
        <v>-</v>
      </c>
      <c r="P213" s="111"/>
      <c r="Q213" s="128">
        <f>IF(FN_MC!O216="","*",FN_MC!O216)</f>
        <v>0.375</v>
      </c>
      <c r="R213" s="128">
        <f>IF(FN_MC!P216="","*",FN_MC!P216)</f>
        <v>6.25E-2</v>
      </c>
      <c r="S213" s="110" t="str">
        <f>IF(FN_MC!Q216="","*",CONCATENATE(FN_MC!Q216," ",FN_MC!R216))</f>
        <v>1 Nº DE SOLDA</v>
      </c>
      <c r="T213" s="110" t="str">
        <f>IF(FN_MC!V216="","*",FN_MC!V216)</f>
        <v>Francisco</v>
      </c>
      <c r="U213" s="110" t="str">
        <f>IF(FN_MC!W216="","*",FN_MC!W216)</f>
        <v>Execução de solda TIN2</v>
      </c>
      <c r="V213" s="112">
        <f ca="1">_xlfn.XLOOKUP(G213&amp;$V$2,BS_CONTROLE[CHAVE],BS_CONTROLE[Quantidade_11],"-")</f>
        <v>1</v>
      </c>
      <c r="W213" s="112">
        <f ca="1">_xlfn.XLOOKUP(G213&amp;$W$2,BS_CONTROLE[CHAVE],BS_CONTROLE[Quantidade_11],"-")</f>
        <v>1</v>
      </c>
      <c r="X213" s="112">
        <f ca="1">_xlfn.XLOOKUP(G213&amp;$X$2,BS_CONTROLE[CHAVE],BS_CONTROLE[Quantidade_11],"-")</f>
        <v>2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Oportunidade</v>
      </c>
      <c r="C214" s="109" t="str">
        <f>IF(FN_MC!Z217="","*",FN_MC!Z217)</f>
        <v>P0</v>
      </c>
      <c r="D214" s="110" t="str">
        <f>IF(FN_MC!S217="","*",FN_MC!S217)</f>
        <v>MALHA CENTRAL</v>
      </c>
      <c r="E214" s="110" t="str">
        <f>IF(FN_MC!T217="","*",FN_MC!T217)</f>
        <v>RAMAL</v>
      </c>
      <c r="F214" s="110">
        <f>IF(FN_MC!B217="","*",FN_MC!B217)</f>
        <v>45978</v>
      </c>
      <c r="G214" s="110" t="str">
        <f>IF(FN_MC!D217="","*",FN_MC!D217)</f>
        <v>V42</v>
      </c>
      <c r="H214" s="110" t="str">
        <f>IF(FN_MC!F217="","*",FN_MC!F217)</f>
        <v>MODERNIZAÇÃO - SOCADORA</v>
      </c>
      <c r="I214" s="110" t="str">
        <f>IF(FN_MC!H217="","*",FN_MC!H217)</f>
        <v>ZGT1</v>
      </c>
      <c r="J214" s="110" t="str">
        <f>IF(FN_MC!I217="","*",FN_MC!I217)</f>
        <v>ZGT1</v>
      </c>
      <c r="K214" s="110" t="str">
        <f>IF(FN_MC!M217="","*",FN_MC!M217)</f>
        <v>ZGT-ZXE</v>
      </c>
      <c r="L214" s="110" t="str">
        <f>IF(FN_MC!N217="","*",FN_MC!N217)</f>
        <v>ZGTZXE</v>
      </c>
      <c r="M214" s="111">
        <f>IF(FN_MC!J217="","*",FN_MC!J217)</f>
        <v>72</v>
      </c>
      <c r="N214" s="290">
        <f>IF(FN_MC!K217="","*",FN_MC!K217)</f>
        <v>318</v>
      </c>
      <c r="O214" s="290">
        <f>IF(FN_MC!L217="","*",FN_MC!L217)</f>
        <v>319.8</v>
      </c>
      <c r="P214" s="111"/>
      <c r="Q214" s="128">
        <f>IF(FN_MC!O217="","*",FN_MC!O217)</f>
        <v>0.27083333333333331</v>
      </c>
      <c r="R214" s="128">
        <f>IF(FN_MC!P217="","*",FN_MC!P217)</f>
        <v>0.125</v>
      </c>
      <c r="S214" s="110" t="str">
        <f>IF(FN_MC!Q217="","*",CONCATENATE(FN_MC!Q217," ",FN_MC!R217))</f>
        <v>400 M</v>
      </c>
      <c r="T214" s="110" t="str">
        <f>IF(FN_MC!V217="","*",FN_MC!V217)</f>
        <v>Augusto</v>
      </c>
      <c r="U214" s="110" t="str">
        <f>IF(FN_MC!W217="","*",FN_MC!W217)</f>
        <v>Socaria mecanizada</v>
      </c>
      <c r="V214" s="112">
        <f ca="1">_xlfn.XLOOKUP(G214&amp;$V$2,BS_CONTROLE[CHAVE],BS_CONTROLE[Quantidade_11],"-")</f>
        <v>1160</v>
      </c>
      <c r="W214" s="112">
        <f ca="1">_xlfn.XLOOKUP(G214&amp;$W$2,BS_CONTROLE[CHAVE],BS_CONTROLE[Quantidade_11],"-")</f>
        <v>680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6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1711</v>
      </c>
      <c r="C2" s="95" t="s">
        <v>1149</v>
      </c>
      <c r="D2" s="95" t="s">
        <v>1151</v>
      </c>
      <c r="E2" s="95" t="s">
        <v>1712</v>
      </c>
      <c r="F2" s="95" t="s">
        <v>1713</v>
      </c>
      <c r="G2" s="95" t="s">
        <v>1714</v>
      </c>
      <c r="H2" s="95" t="s">
        <v>1715</v>
      </c>
      <c r="I2" s="95" t="s">
        <v>1716</v>
      </c>
      <c r="J2" s="95" t="s">
        <v>1717</v>
      </c>
      <c r="K2" s="131" t="s">
        <v>1718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E40</v>
      </c>
      <c r="E186" s="121" t="str">
        <f>IF(FN_MC!H200="","*",FN_MC!H200)</f>
        <v>TGR2</v>
      </c>
      <c r="F186" s="137" t="str">
        <f>IF(FN_MC!M200="","*",FN_MC!M200)</f>
        <v>TGR-TIN</v>
      </c>
      <c r="G186" s="121" t="str">
        <f>IF(FN_MC!I200="","*",FN_MC!I200)</f>
        <v>TCS</v>
      </c>
      <c r="H186" s="121" t="str">
        <f>IF(FN_MC!AB200="","*",FN_MC!AB200)</f>
        <v>FIXO</v>
      </c>
      <c r="I186" s="121" t="str">
        <f>IF(FN_MC!AC200="","*",FN_MC!AC200)</f>
        <v>ACIONAMENTO</v>
      </c>
      <c r="J186" s="122" t="str">
        <f>IF(FN_MC!AA200="","*",FN_MC!AA200)</f>
        <v>2 (Alzineide + Daniel)</v>
      </c>
      <c r="K186" s="134">
        <f>IF(FN_MC!AD200="","*",FN_MC!AD200)</f>
        <v>0.375</v>
      </c>
    </row>
    <row r="187" spans="2:11" s="123" customFormat="1" hidden="1">
      <c r="B187" s="120" t="str">
        <f>IF(FN_MC!Y201="","*",FN_MC!Y201)</f>
        <v>*</v>
      </c>
      <c r="C187" s="121">
        <f>IF(FN_MC!B201="","*",FN_MC!B201)</f>
        <v>45976</v>
      </c>
      <c r="D187" s="121" t="str">
        <f>IF(FN_MC!D201="","*",FN_MC!D201)</f>
        <v>E40</v>
      </c>
      <c r="E187" s="121" t="str">
        <f>IF(FN_MC!H201="","*",FN_MC!H201)</f>
        <v xml:space="preserve">TCS2 </v>
      </c>
      <c r="F187" s="137" t="str">
        <f>IF(FN_MC!M201="","*",FN_MC!M201)</f>
        <v>TCS-TIN</v>
      </c>
      <c r="G187" s="121" t="str">
        <f>IF(FN_MC!I201="","*",FN_MC!I201)</f>
        <v>TIN</v>
      </c>
      <c r="H187" s="121" t="str">
        <f>IF(FN_MC!AB201="","*",FN_MC!AB201)</f>
        <v>ESCALA</v>
      </c>
      <c r="I187" s="121" t="str">
        <f>IF(FN_MC!AC201="","*",FN_MC!AC201)</f>
        <v>AGD ACIONAMENTO PCM</v>
      </c>
      <c r="J187" s="122">
        <f>IF(FN_MC!AA201="","*",FN_MC!AA201)</f>
        <v>2</v>
      </c>
      <c r="K187" s="134">
        <f>IF(FN_MC!AD201="","*",FN_MC!AD201)</f>
        <v>0.375</v>
      </c>
    </row>
    <row r="188" spans="2:11" s="123" customFormat="1" hidden="1">
      <c r="B188" s="120" t="str">
        <f>IF(FN_MC!Y202="","*",FN_MC!Y202)</f>
        <v>*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>
        <f>IF(FN_MC!B203="","*",FN_MC!B203)</f>
        <v>45976</v>
      </c>
      <c r="D189" s="121" t="str">
        <f>IF(FN_MC!D203="","*",FN_MC!D203)</f>
        <v>V86</v>
      </c>
      <c r="E189" s="121" t="str">
        <f>IF(FN_MC!H203="","*",FN_MC!H203)</f>
        <v>TID2</v>
      </c>
      <c r="F189" s="137" t="str">
        <f>IF(FN_MC!M203="","*",FN_MC!M203)</f>
        <v>TID-TVI</v>
      </c>
      <c r="G189" s="121" t="str">
        <f>IF(FN_MC!I203="","*",FN_MC!I203)</f>
        <v>TID2</v>
      </c>
      <c r="H189" s="121" t="str">
        <f>IF(FN_MC!AB203="","*",FN_MC!AB203)</f>
        <v>FIXO</v>
      </c>
      <c r="I189" s="121" t="str">
        <f>IF(FN_MC!AC203="","*",FN_MC!AC203)</f>
        <v>ACIONAMENTO</v>
      </c>
      <c r="J189" s="122">
        <f>IF(FN_MC!AA203="","*",FN_MC!AA203)</f>
        <v>1</v>
      </c>
      <c r="K189" s="134">
        <f>IF(FN_MC!AD203="","*",FN_MC!AD203)</f>
        <v>0.33333333333333331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>
        <f>IF(FN_MC!B206="","*",FN_MC!B206)</f>
        <v>45977</v>
      </c>
      <c r="D191" s="121" t="str">
        <f>IF(FN_MC!D206="","*",FN_MC!D206)</f>
        <v>V86</v>
      </c>
      <c r="E191" s="121" t="str">
        <f>IF(FN_MC!H206="","*",FN_MC!H206)</f>
        <v>TID2</v>
      </c>
      <c r="F191" s="137" t="str">
        <f>IF(FN_MC!M206="","*",FN_MC!M206)</f>
        <v>TID-TVI</v>
      </c>
      <c r="G191" s="121" t="str">
        <f>IF(FN_MC!I206="","*",FN_MC!I206)</f>
        <v>TID2</v>
      </c>
      <c r="H191" s="121" t="str">
        <f>IF(FN_MC!AB206="","*",FN_MC!AB206)</f>
        <v>FIXO</v>
      </c>
      <c r="I191" s="121" t="str">
        <f>IF(FN_MC!AC206="","*",FN_MC!AC206)</f>
        <v>ACIONAMENTO</v>
      </c>
      <c r="J191" s="122">
        <f>IF(FN_MC!AA206="","*",FN_MC!AA206)</f>
        <v>1</v>
      </c>
      <c r="K191" s="134">
        <f>IF(FN_MC!AD206="","*",FN_MC!AD206)</f>
        <v>0.33333333333333331</v>
      </c>
    </row>
    <row r="192" spans="2:11" s="123" customFormat="1" hidden="1">
      <c r="B192" s="120" t="str">
        <f>IF(FN_MC!Y207="","*",FN_MC!Y207)</f>
        <v>*</v>
      </c>
      <c r="C192" s="121">
        <f>IF(FN_MC!B207="","*",FN_MC!B207)</f>
        <v>45977</v>
      </c>
      <c r="D192" s="121" t="str">
        <f>IF(FN_MC!D207="","*",FN_MC!D207)</f>
        <v>V42</v>
      </c>
      <c r="E192" s="121" t="str">
        <f>IF(FN_MC!H207="","*",FN_MC!H207)</f>
        <v>ZGT1</v>
      </c>
      <c r="F192" s="137" t="str">
        <f>IF(FN_MC!M207="","*",FN_MC!M207)</f>
        <v>ZGT-ZXE</v>
      </c>
      <c r="G192" s="121" t="str">
        <f>IF(FN_MC!I207="","*",FN_MC!I207)</f>
        <v>ZGT1</v>
      </c>
      <c r="H192" s="121" t="str">
        <f>IF(FN_MC!AB207="","*",FN_MC!AB207)</f>
        <v>FIXO</v>
      </c>
      <c r="I192" s="121" t="str">
        <f>IF(FN_MC!AC207="","*",FN_MC!AC207)</f>
        <v>ACIONAMENTO</v>
      </c>
      <c r="J192" s="122">
        <f>IF(FN_MC!AA207="","*",FN_MC!AA207)</f>
        <v>1</v>
      </c>
      <c r="K192" s="134">
        <f>IF(FN_MC!AD207="","*",FN_MC!AD207)</f>
        <v>0.29166666666666669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>
        <f>IF(FN_MC!B209="","*",FN_MC!B209)</f>
        <v>45978</v>
      </c>
      <c r="D194" s="121" t="str">
        <f>IF(FN_MC!D209="","*",FN_MC!D209)</f>
        <v>BRUNO (TF-525)</v>
      </c>
      <c r="E194" s="121" t="str">
        <f>IF(FN_MC!H209="","*",FN_MC!H209)</f>
        <v>-</v>
      </c>
      <c r="F194" s="137" t="str">
        <f>IF(FN_MC!M209="","*",FN_MC!M209)</f>
        <v>TBE-TRM</v>
      </c>
      <c r="G194" s="121" t="str">
        <f>IF(FN_MC!I209="","*",FN_MC!I209)</f>
        <v>-</v>
      </c>
      <c r="H194" s="121" t="str">
        <f>IF(FN_MC!AB209="","*",FN_MC!AB209)</f>
        <v>-</v>
      </c>
      <c r="I194" s="121" t="str">
        <f>IF(FN_MC!AC209="","*",FN_MC!AC209)</f>
        <v>-</v>
      </c>
      <c r="J194" s="122" t="str">
        <f>IF(FN_MC!AA209="","*",FN_MC!AA209)</f>
        <v>-</v>
      </c>
      <c r="K194" s="134" t="str">
        <f>IF(FN_MC!AD209="","*",FN_MC!AD209)</f>
        <v>-</v>
      </c>
    </row>
    <row r="195" spans="2:11" s="123" customFormat="1" hidden="1">
      <c r="B195" s="120" t="str">
        <f>IF(FN_MC!Y210="","*",FN_MC!Y210)</f>
        <v>*</v>
      </c>
      <c r="C195" s="121">
        <f>IF(FN_MC!B210="","*",FN_MC!B210)</f>
        <v>45978</v>
      </c>
      <c r="D195" s="121" t="str">
        <f>IF(FN_MC!D210="","*",FN_MC!D210)</f>
        <v>W70</v>
      </c>
      <c r="E195" s="121" t="str">
        <f>IF(FN_MC!H210="","*",FN_MC!H210)</f>
        <v>TOM</v>
      </c>
      <c r="F195" s="137" t="str">
        <f>IF(FN_MC!M210="","*",FN_MC!M210)</f>
        <v>TOM-TIQ</v>
      </c>
      <c r="G195" s="121" t="str">
        <f>IF(FN_MC!I210="","*",FN_MC!I210)</f>
        <v>TIQ</v>
      </c>
      <c r="H195" s="121" t="str">
        <f>IF(FN_MC!AB210="","*",FN_MC!AB210)</f>
        <v>FIXO</v>
      </c>
      <c r="I195" s="121" t="str">
        <f>IF(FN_MC!AC210="","*",FN_MC!AC210)</f>
        <v>ACIONAMENTO</v>
      </c>
      <c r="J195" s="122" t="str">
        <f>IF(FN_MC!AA210="","*",FN_MC!AA210)</f>
        <v>2 (Alzineide + Daniel)</v>
      </c>
      <c r="K195" s="134">
        <f>IF(FN_MC!AD210="","*",FN_MC!AD210)</f>
        <v>0.33333333333333331</v>
      </c>
    </row>
    <row r="196" spans="2:11" s="123" customFormat="1" hidden="1">
      <c r="B196" s="120" t="str">
        <f>IF(FN_MC!Y211="","*",FN_MC!Y211)</f>
        <v>*</v>
      </c>
      <c r="C196" s="121">
        <f>IF(FN_MC!B211="","*",FN_MC!B211)</f>
        <v>45978</v>
      </c>
      <c r="D196" s="121" t="str">
        <f>IF(FN_MC!D211="","*",FN_MC!D211)</f>
        <v>A60</v>
      </c>
      <c r="E196" s="121" t="str">
        <f>IF(FN_MC!H211="","*",FN_MC!H211)</f>
        <v xml:space="preserve">TCS2 </v>
      </c>
      <c r="F196" s="137" t="str">
        <f>IF(FN_MC!M211="","*",FN_MC!M211)</f>
        <v>TCS-TMI</v>
      </c>
      <c r="G196" s="121" t="str">
        <f>IF(FN_MC!I211="","*",FN_MC!I211)</f>
        <v>TMI</v>
      </c>
      <c r="H196" s="121" t="str">
        <f>IF(FN_MC!AB211="","*",FN_MC!AB211)</f>
        <v>FIXO</v>
      </c>
      <c r="I196" s="121" t="str">
        <f>IF(FN_MC!AC211="","*",FN_MC!AC211)</f>
        <v>ACIONAMENTO</v>
      </c>
      <c r="J196" s="122">
        <f>IF(FN_MC!AA211="","*",FN_MC!AA211)</f>
        <v>1</v>
      </c>
      <c r="K196" s="134">
        <f>IF(FN_MC!AD211="","*",FN_MC!AD211)</f>
        <v>0.29166666666666669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W50</v>
      </c>
      <c r="E197" s="121" t="str">
        <f>IF(FN_MC!H212="","*",FN_MC!H212)</f>
        <v xml:space="preserve">TCS2 </v>
      </c>
      <c r="F197" s="137" t="str">
        <f>IF(FN_MC!M212="","*",FN_MC!M212)</f>
        <v>TVI-TJA</v>
      </c>
      <c r="G197" s="121" t="str">
        <f>IF(FN_MC!I212="","*",FN_MC!I212)</f>
        <v>TCS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>
        <f>IF(FN_MC!AA212="","*",FN_MC!AA212)</f>
        <v>2</v>
      </c>
      <c r="K197" s="134">
        <f>IF(FN_MC!AD212="","*",FN_MC!AD212)</f>
        <v>0.29166666666666669</v>
      </c>
    </row>
    <row r="198" spans="2:11" s="123" customFormat="1" hidden="1">
      <c r="B198" s="120" t="str">
        <f>IF(FN_MC!Y213="","*",FN_MC!Y213)</f>
        <v>*</v>
      </c>
      <c r="C198" s="121">
        <f>IF(FN_MC!B213="","*",FN_MC!B213)</f>
        <v>45978</v>
      </c>
      <c r="D198" s="121" t="str">
        <f>IF(FN_MC!D213="","*",FN_MC!D213)</f>
        <v>V86</v>
      </c>
      <c r="E198" s="121" t="str">
        <f>IF(FN_MC!H213="","*",FN_MC!H213)</f>
        <v>TID2</v>
      </c>
      <c r="F198" s="137" t="str">
        <f>IF(FN_MC!M213="","*",FN_MC!M213)</f>
        <v>TID-TVI</v>
      </c>
      <c r="G198" s="121" t="str">
        <f>IF(FN_MC!I213="","*",FN_MC!I213)</f>
        <v>TID2</v>
      </c>
      <c r="H198" s="121" t="str">
        <f>IF(FN_MC!AB213="","*",FN_MC!AB213)</f>
        <v>FIXO</v>
      </c>
      <c r="I198" s="121" t="str">
        <f>IF(FN_MC!AC213="","*",FN_MC!AC213)</f>
        <v>ACIONAMENTO</v>
      </c>
      <c r="J198" s="122">
        <f>IF(FN_MC!AA213="","*",FN_MC!AA213)</f>
        <v>1</v>
      </c>
      <c r="K198" s="134">
        <f>IF(FN_MC!AD213="","*",FN_MC!AD213)</f>
        <v>0.33333333333333331</v>
      </c>
    </row>
    <row r="199" spans="2:11" s="123" customFormat="1" hidden="1">
      <c r="B199" s="120" t="str">
        <f>IF(FN_MC!Y214="","*",FN_MC!Y214)</f>
        <v>*</v>
      </c>
      <c r="C199" s="121">
        <f>IF(FN_MC!B214="","*",FN_MC!B214)</f>
        <v>45978</v>
      </c>
      <c r="D199" s="121" t="str">
        <f>IF(FN_MC!D214="","*",FN_MC!D214)</f>
        <v>ELSON (TF-526)</v>
      </c>
      <c r="E199" s="121" t="str">
        <f>IF(FN_MC!H214="","*",FN_MC!H214)</f>
        <v>TID201</v>
      </c>
      <c r="F199" s="137" t="str">
        <f>IF(FN_MC!M214="","*",FN_MC!M214)</f>
        <v>TID-TVI</v>
      </c>
      <c r="G199" s="121" t="str">
        <f>IF(FN_MC!I214="","*",FN_MC!I214)</f>
        <v>-</v>
      </c>
      <c r="H199" s="121" t="str">
        <f>IF(FN_MC!AB214="","*",FN_MC!AB214)</f>
        <v>-</v>
      </c>
      <c r="I199" s="121" t="str">
        <f>IF(FN_MC!AC214="","*",FN_MC!AC214)</f>
        <v>-</v>
      </c>
      <c r="J199" s="122" t="str">
        <f>IF(FN_MC!AA214="","*",FN_MC!AA214)</f>
        <v>-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>
        <f>IF(FN_MC!B215="","*",FN_MC!B215)</f>
        <v>45978</v>
      </c>
      <c r="D200" s="121" t="str">
        <f>IF(FN_MC!D215="","*",FN_MC!D215)</f>
        <v>ADENILSON (TP-512)</v>
      </c>
      <c r="E200" s="121" t="str">
        <f>IF(FN_MC!H215="","*",FN_MC!H215)</f>
        <v>TID201</v>
      </c>
      <c r="F200" s="137" t="str">
        <f>IF(FN_MC!M215="","*",FN_MC!M215)</f>
        <v>TID-TVI</v>
      </c>
      <c r="G200" s="121" t="str">
        <f>IF(FN_MC!I215="","*",FN_MC!I215)</f>
        <v>-</v>
      </c>
      <c r="H200" s="121" t="str">
        <f>IF(FN_MC!AB215="","*",FN_MC!AB215)</f>
        <v>-</v>
      </c>
      <c r="I200" s="121" t="str">
        <f>IF(FN_MC!AC215="","*",FN_MC!AC215)</f>
        <v>-</v>
      </c>
      <c r="J200" s="122" t="str">
        <f>IF(FN_MC!AA215="","*",FN_MC!AA215)</f>
        <v>-</v>
      </c>
      <c r="K200" s="134" t="str">
        <f>IF(FN_MC!AD215="","*",FN_MC!AD215)</f>
        <v>-</v>
      </c>
    </row>
    <row r="201" spans="2:11" s="123" customFormat="1" hidden="1">
      <c r="B201" s="120" t="str">
        <f>IF(FN_MC!Y216="","*",FN_MC!Y216)</f>
        <v>*</v>
      </c>
      <c r="C201" s="121">
        <f>IF(FN_MC!B216="","*",FN_MC!B216)</f>
        <v>45978</v>
      </c>
      <c r="D201" s="121" t="str">
        <f>IF(FN_MC!D216="","*",FN_MC!D216)</f>
        <v>FRANCISCO (TF-670)</v>
      </c>
      <c r="E201" s="121" t="str">
        <f>IF(FN_MC!H216="","*",FN_MC!H216)</f>
        <v>-</v>
      </c>
      <c r="F201" s="137" t="str">
        <f>IF(FN_MC!M216="","*",FN_MC!M216)</f>
        <v>TIN</v>
      </c>
      <c r="G201" s="121" t="str">
        <f>IF(FN_MC!I216="","*",FN_MC!I216)</f>
        <v>-</v>
      </c>
      <c r="H201" s="121" t="str">
        <f>IF(FN_MC!AB216="","*",FN_MC!AB216)</f>
        <v>-</v>
      </c>
      <c r="I201" s="121" t="str">
        <f>IF(FN_MC!AC216="","*",FN_MC!AC216)</f>
        <v>-</v>
      </c>
      <c r="J201" s="122" t="str">
        <f>IF(FN_MC!AA216="","*",FN_MC!AA216)</f>
        <v>-</v>
      </c>
      <c r="K201" s="134" t="str">
        <f>IF(FN_MC!AD216="","*",FN_MC!AD216)</f>
        <v>-</v>
      </c>
    </row>
    <row r="202" spans="2:11" s="123" customFormat="1" hidden="1">
      <c r="B202" s="120" t="str">
        <f>IF(FN_MC!Y217="","*",FN_MC!Y217)</f>
        <v>*</v>
      </c>
      <c r="C202" s="121">
        <f>IF(FN_MC!B217="","*",FN_MC!B217)</f>
        <v>45978</v>
      </c>
      <c r="D202" s="121" t="str">
        <f>IF(FN_MC!D217="","*",FN_MC!D217)</f>
        <v>V42</v>
      </c>
      <c r="E202" s="121" t="str">
        <f>IF(FN_MC!H217="","*",FN_MC!H217)</f>
        <v>ZGT1</v>
      </c>
      <c r="F202" s="137" t="str">
        <f>IF(FN_MC!M217="","*",FN_MC!M217)</f>
        <v>ZGT-ZXE</v>
      </c>
      <c r="G202" s="121" t="str">
        <f>IF(FN_MC!I217="","*",FN_MC!I217)</f>
        <v>ZGT1</v>
      </c>
      <c r="H202" s="121" t="str">
        <f>IF(FN_MC!AB217="","*",FN_MC!AB217)</f>
        <v>FIXO</v>
      </c>
      <c r="I202" s="121" t="str">
        <f>IF(FN_MC!AC217="","*",FN_MC!AC217)</f>
        <v>ACIONAMENTO</v>
      </c>
      <c r="J202" s="122">
        <f>IF(FN_MC!AA217="","*",FN_MC!AA217)</f>
        <v>1</v>
      </c>
      <c r="K202" s="134">
        <f>IF(FN_MC!AD217="","*",FN_MC!AD217)</f>
        <v>0.29166666666666669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504F2C3E-7971-419E-93E0-89AA5EEDC0F6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2025-11-14T18:16:06Z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