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07" documentId="120_S{118792C3-22EF-5104-A093-F22BFE3913F3}" xr6:coauthVersionLast="47" xr6:coauthVersionMax="47" xr10:uidLastSave="{41D789CE-0571-47A1-ACD4-B428915B88A3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<sst xmlns="http://schemas.openxmlformats.org/spreadsheetml/2006/main" count="7233" uniqueCount="1621">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</sst>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E282" activePane="bottomRight" state="frozen"/>
      <selection pane="bottomRight" activeCell="C302" sqref="C3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1543</v>
      </c>
      <c r="BK292" s="16" t="s">
        <v>1544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282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286" t="str">
        <f>IF(F301=0, "*", IFERROR(_xlfn.XLOOKUP(F301, BS_ATIVIDADE[ATIVIDADE], BS_ATIVIDADE[UNIDADE]), "*"))</f>
        <v>Nº DE SOLDA</v>
      </c>
      <c r="S301" s="28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28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288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289">
        <f>IF(BS_CONTROLE[[#This Row],[SUB]]=0, "-", BS_CONTROLE[[#This Row],[SUB]])</f>
        <v>73</v>
      </c>
      <c r="AP301" s="105">
        <f>BS_CONTROLE[[#This Row],[KM - Inicio]]</f>
        <v>222.1</v>
      </c>
      <c r="AQ301" s="289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290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290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285">
        <v>73</v>
      </c>
      <c r="K305" s="285">
        <v>42</v>
      </c>
      <c r="L305" s="105" t="s">
        <v>624</v>
      </c>
      <c r="M305" s="127" t="s">
        <v>1552</v>
      </c>
      <c r="N305" s="127" t="s">
        <v>1553</v>
      </c>
      <c r="O305" s="106">
        <v>0.375</v>
      </c>
      <c r="P305" s="106">
        <v>4.1666666666666664E-2</v>
      </c>
      <c r="Q305" s="105">
        <v>1</v>
      </c>
      <c r="R305" s="286" t="str">
        <f>IF(F305=0, "*", IFERROR(_xlfn.XLOOKUP(F305, BS_ATIVIDADE[ATIVIDADE], BS_ATIVIDADE[UNIDADE]), "*"))</f>
        <v>BINÁRIO</v>
      </c>
      <c r="S305" s="28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1554</v>
      </c>
      <c r="X305" s="104" t="s">
        <v>452</v>
      </c>
      <c r="Y305" s="129"/>
      <c r="Z305" s="104"/>
      <c r="AA305" s="183" t="s">
        <v>1555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288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289">
        <f>IF(BS_CONTROLE[[#This Row],[SUB]]=0, "-", BS_CONTROLE[[#This Row],[SUB]])</f>
        <v>73</v>
      </c>
      <c r="AP305" s="105">
        <f>BS_CONTROLE[[#This Row],[KM - Inicio]]</f>
        <v>42</v>
      </c>
      <c r="AQ305" s="289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290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90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285">
        <v>71</v>
      </c>
      <c r="K306" s="285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286" t="str">
        <f>IF(F306=0, "*", IFERROR(_xlfn.XLOOKUP(F306, BS_ATIVIDADE[ATIVIDADE], BS_ATIVIDADE[UNIDADE]), "*"))</f>
        <v>Nº DE SOLDA</v>
      </c>
      <c r="S306" s="28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1556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8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289">
        <f>IF(BS_CONTROLE[[#This Row],[SUB]]=0, "-", BS_CONTROLE[[#This Row],[SUB]])</f>
        <v>71</v>
      </c>
      <c r="AP306" s="105">
        <f>BS_CONTROLE[[#This Row],[KM - Inicio]]</f>
        <v>232</v>
      </c>
      <c r="AQ306" s="289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290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90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286" t="str">
        <f>IF(F307=0, "*", IFERROR(_xlfn.XLOOKUP(F307, BS_ATIVIDADE[ATIVIDADE], BS_ATIVIDADE[UNIDADE]), "*"))</f>
        <v>Nº DE DORMENTES</v>
      </c>
      <c r="S307" s="28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1548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8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289">
        <f>IF(BS_CONTROLE[[#This Row],[SUB]]=0, "-", BS_CONTROLE[[#This Row],[SUB]])</f>
        <v>71</v>
      </c>
      <c r="AP307" s="105">
        <f>BS_CONTROLE[[#This Row],[KM - Inicio]]</f>
        <v>208</v>
      </c>
      <c r="AQ307" s="289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290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90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285">
        <v>70</v>
      </c>
      <c r="K308" s="285">
        <v>168</v>
      </c>
      <c r="L308" s="105">
        <v>131</v>
      </c>
      <c r="M308" s="127" t="s">
        <v>1557</v>
      </c>
      <c r="N308" s="127" t="s">
        <v>1558</v>
      </c>
      <c r="O308" s="106">
        <v>0.33333333333333331</v>
      </c>
      <c r="P308" s="106">
        <v>4.1666666666666664E-2</v>
      </c>
      <c r="Q308" s="105">
        <v>30</v>
      </c>
      <c r="R308" s="286" t="str">
        <f>IF(F308=0, "*", IFERROR(_xlfn.XLOOKUP(F308, BS_ATIVIDADE[ATIVIDADE], BS_ATIVIDADE[UNIDADE]), "*"))</f>
        <v>KM</v>
      </c>
      <c r="S308" s="28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8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289">
        <f>IF(BS_CONTROLE[[#This Row],[SUB]]=0, "-", BS_CONTROLE[[#This Row],[SUB]])</f>
        <v>70</v>
      </c>
      <c r="AP308" s="105">
        <f>BS_CONTROLE[[#This Row],[KM - Inicio]]</f>
        <v>168</v>
      </c>
      <c r="AQ308" s="289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90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90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1559</v>
      </c>
      <c r="J309" s="285">
        <v>70</v>
      </c>
      <c r="K309" s="285">
        <v>131</v>
      </c>
      <c r="L309" s="105">
        <v>96</v>
      </c>
      <c r="M309" s="127" t="s">
        <v>1560</v>
      </c>
      <c r="N309" s="127" t="s">
        <v>1561</v>
      </c>
      <c r="O309" s="106">
        <v>0.33333333333333331</v>
      </c>
      <c r="P309" s="106">
        <v>4.1666666666666664E-2</v>
      </c>
      <c r="Q309" s="105">
        <v>35</v>
      </c>
      <c r="R309" s="286" t="str">
        <f>IF(F309=0, "*", IFERROR(_xlfn.XLOOKUP(F309, BS_ATIVIDADE[ATIVIDADE], BS_ATIVIDADE[UNIDADE]), "*"))</f>
        <v>KM</v>
      </c>
      <c r="S309" s="28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8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289">
        <f>IF(BS_CONTROLE[[#This Row],[SUB]]=0, "-", BS_CONTROLE[[#This Row],[SUB]])</f>
        <v>70</v>
      </c>
      <c r="AP309" s="105">
        <f>BS_CONTROLE[[#This Row],[KM - Inicio]]</f>
        <v>131</v>
      </c>
      <c r="AQ309" s="289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290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90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282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286" t="str">
        <f>IF(F310=0, "*", IFERROR(_xlfn.XLOOKUP(F310, BS_ATIVIDADE[ATIVIDADE], BS_ATIVIDADE[UNIDADE]), "*"))</f>
        <v>Nº DE SOLDA</v>
      </c>
      <c r="S310" s="28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28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288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289">
        <f>IF(BS_CONTROLE[[#This Row],[SUB]]=0, "-", BS_CONTROLE[[#This Row],[SUB]])</f>
        <v>70</v>
      </c>
      <c r="AP310" s="105">
        <f>BS_CONTROLE[[#This Row],[KM - Inicio]]</f>
        <v>157.30000000000001</v>
      </c>
      <c r="AQ310" s="289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290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290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1466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ZRQ1/ZRQ1381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1466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ZRQ1/ZRQ1381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285">
        <v>70</v>
      </c>
      <c r="K320" s="285">
        <v>168</v>
      </c>
      <c r="L320" s="105">
        <v>131</v>
      </c>
      <c r="M320" s="127" t="s">
        <v>1557</v>
      </c>
      <c r="N320" s="127" t="s">
        <v>1558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1559</v>
      </c>
      <c r="J321" s="285">
        <v>70</v>
      </c>
      <c r="K321" s="285">
        <v>131</v>
      </c>
      <c r="L321" s="105">
        <v>96</v>
      </c>
      <c r="M321" s="127" t="s">
        <v>1560</v>
      </c>
      <c r="N321" s="127" t="s">
        <v>1561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/>
      </c>
      <c r="B322" s="181"/>
      <c r="C322" s="134" t="str">
        <f>IF(BS_CONTROLE[[#This Row],[DATA]]="","",WEEKNUM(BS_CONTROLE[[#This Row],[DATA]]))</f>
        <v/>
      </c>
      <c r="D322" s="283"/>
      <c r="E322" s="233"/>
      <c r="F322" s="284"/>
      <c r="G322" s="142" t="str">
        <f>IF(D322="","*",VLOOKUP(F322,BS_ATIVIDADE[],3,FALSE))</f>
        <v>*</v>
      </c>
      <c r="H322" s="182"/>
      <c r="I322" s="182"/>
      <c r="J322" s="285"/>
      <c r="K322" s="28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286" t="str">
        <f>IF(F322=0, "*", IFERROR(_xlfn.XLOOKUP(F322, BS_ATIVIDADE[ATIVIDADE], BS_ATIVIDADE[UNIDADE]), "*"))</f>
        <v>*</v>
      </c>
      <c r="S322" s="28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8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289" t="str">
        <f>IF(BS_CONTROLE[[#This Row],[SUB]]=0, "-", BS_CONTROLE[[#This Row],[SUB]])</f>
        <v>-</v>
      </c>
      <c r="AP322" s="105">
        <f>BS_CONTROLE[[#This Row],[KM - Inicio]]</f>
        <v>0</v>
      </c>
      <c r="AQ322" s="289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290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290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286" t="str">
        <f>IF(F325=0, "*", IFERROR(_xlfn.XLOOKUP(F325, BS_ATIVIDADE[ATIVIDADE], BS_ATIVIDADE[UNIDADE]), "*"))</f>
        <v>Nº DE SOLDA</v>
      </c>
      <c r="S325" s="28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8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289">
        <f>IF(BS_CONTROLE[[#This Row],[SUB]]=0, "-", BS_CONTROLE[[#This Row],[SUB]])</f>
        <v>73</v>
      </c>
      <c r="AP325" s="105">
        <f>BS_CONTROLE[[#This Row],[KM - Inicio]]</f>
        <v>222.1</v>
      </c>
      <c r="AQ325" s="289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290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90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282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285">
        <v>73</v>
      </c>
      <c r="K329" s="285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286" t="str">
        <f>IF(F329=0, "*", IFERROR(_xlfn.XLOOKUP(F329, BS_ATIVIDADE[ATIVIDADE], BS_ATIVIDADE[UNIDADE]), "*"))</f>
        <v>Nº DE SOLDA</v>
      </c>
      <c r="S329" s="28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28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1562</v>
      </c>
      <c r="W329" s="151" t="s">
        <v>1563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288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289">
        <f>IF(BS_CONTROLE[[#This Row],[SUB]]=0, "-", BS_CONTROLE[[#This Row],[SUB]])</f>
        <v>73</v>
      </c>
      <c r="AP329" s="105">
        <f>BS_CONTROLE[[#This Row],[KM - Inicio]]</f>
        <v>41.9</v>
      </c>
      <c r="AQ329" s="289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290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290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282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285">
        <v>73</v>
      </c>
      <c r="K330" s="285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286" t="str">
        <f>IF(F330=0, "*", IFERROR(_xlfn.XLOOKUP(F330, BS_ATIVIDADE[ATIVIDADE], BS_ATIVIDADE[UNIDADE]), "*"))</f>
        <v>Nº DE SOLDA</v>
      </c>
      <c r="S330" s="28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28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1564</v>
      </c>
      <c r="W330" s="151" t="s">
        <v>1563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288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289">
        <f>IF(BS_CONTROLE[[#This Row],[SUB]]=0, "-", BS_CONTROLE[[#This Row],[SUB]])</f>
        <v>73</v>
      </c>
      <c r="AP330" s="105">
        <f>BS_CONTROLE[[#This Row],[KM - Inicio]]</f>
        <v>41.8</v>
      </c>
      <c r="AQ330" s="289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290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290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282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83" t="s">
        <v>747</v>
      </c>
      <c r="E331" s="233"/>
      <c r="F331" s="284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1565</v>
      </c>
      <c r="J331" s="285">
        <v>70</v>
      </c>
      <c r="K331" s="285">
        <v>168</v>
      </c>
      <c r="L331" s="105" t="s">
        <v>1565</v>
      </c>
      <c r="M331" s="127" t="s">
        <v>1566</v>
      </c>
      <c r="N331" s="127" t="s">
        <v>1567</v>
      </c>
      <c r="O331" s="106" t="s">
        <v>1568</v>
      </c>
      <c r="P331" s="106">
        <v>4.1666666666666664E-2</v>
      </c>
      <c r="Q331" s="105">
        <v>50</v>
      </c>
      <c r="R331" s="286" t="str">
        <f>IF(F331=0, "*", IFERROR(_xlfn.XLOOKUP(F331, BS_ATIVIDADE[ATIVIDADE], BS_ATIVIDADE[UNIDADE]), "*"))</f>
        <v>KM</v>
      </c>
      <c r="S331" s="28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288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289">
        <f>IF(BS_CONTROLE[[#This Row],[SUB]]=0, "-", BS_CONTROLE[[#This Row],[SUB]])</f>
        <v>70</v>
      </c>
      <c r="AP331" s="105">
        <f>BS_CONTROLE[[#This Row],[KM - Inicio]]</f>
        <v>168</v>
      </c>
      <c r="AQ331" s="289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290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90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282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286" t="str">
        <f>IF(F332=0, "*", IFERROR(_xlfn.XLOOKUP(F332, BS_ATIVIDADE[ATIVIDADE], BS_ATIVIDADE[UNIDADE]), "*"))</f>
        <v>Nº DE SOLDA</v>
      </c>
      <c r="S332" s="28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288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289">
        <f>IF(BS_CONTROLE[[#This Row],[SUB]]=0, "-", BS_CONTROLE[[#This Row],[SUB]])</f>
        <v>70</v>
      </c>
      <c r="AP332" s="105">
        <f>BS_CONTROLE[[#This Row],[KM - Inicio]]</f>
        <v>157.30000000000001</v>
      </c>
      <c r="AQ332" s="289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290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90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1466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ZRQ1/ZRQ1381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7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3" operator="equal">
      <formula>"NÃO"</formula>
    </cfRule>
    <cfRule type="cellIs" dxfId="189" priority="12164" operator="equal">
      <formula>"SIM"</formula>
    </cfRule>
  </conditionalFormatting>
  <conditionalFormatting sqref="AZ6:AZ1079">
    <cfRule type="expression" dxfId="188" priority="54619">
      <formula>#REF!=1</formula>
    </cfRule>
  </conditionalFormatting>
  <conditionalFormatting sqref="BE6:BE1079 AY6:AY1079 U6:U1079">
    <cfRule type="cellIs" dxfId="187" priority="54603" operator="equal">
      <formula>"ERRO"</formula>
    </cfRule>
  </conditionalFormatting>
  <conditionalFormatting sqref="BQ6:BQ1079">
    <cfRule type="cellIs" dxfId="186" priority="54598" operator="equal">
      <formula>"Produção e Intervalo"</formula>
    </cfRule>
    <cfRule type="cellIs" dxfId="185" priority="54599" operator="equal">
      <formula>"Aderente"</formula>
    </cfRule>
    <cfRule type="cellIs" dxfId="184" priority="54600" operator="equal">
      <formula>"Intervalo"</formula>
    </cfRule>
    <cfRule type="cellIs" dxfId="183" priority="54601" operator="equal">
      <formula>"Produção"</formula>
    </cfRule>
    <cfRule type="cellIs" dxfId="182" priority="54602" operator="equal">
      <formula>"ERRO"</formula>
    </cfRule>
  </conditionalFormatting>
  <conditionalFormatting sqref="BR6:BS1079">
    <cfRule type="cellIs" dxfId="181" priority="54580" operator="equal">
      <formula>"*"</formula>
    </cfRule>
    <cfRule type="cellIs" dxfId="180" priority="54581" operator="greaterThanOrEqual">
      <formula>1</formula>
    </cfRule>
    <cfRule type="cellIs" dxfId="179" priority="54582" operator="lessThan">
      <formula>1</formula>
    </cfRule>
  </conditionalFormatting>
  <conditionalFormatting sqref="BK2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0" operator="equal">
      <formula>"OPORTUNIDADE"</formula>
    </cfRule>
  </conditionalFormatting>
  <conditionalFormatting sqref="Y28:Z29">
    <cfRule type="cellIs" dxfId="177" priority="478" operator="equal">
      <formula>"NÃO"</formula>
    </cfRule>
    <cfRule type="cellIs" dxfId="176" priority="479" operator="equal">
      <formula>"SIM"</formula>
    </cfRule>
  </conditionalFormatting>
  <conditionalFormatting sqref="BK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6" operator="equal">
      <formula>"OPORTUNIDADE"</formula>
    </cfRule>
  </conditionalFormatting>
  <conditionalFormatting sqref="Z39">
    <cfRule type="cellIs" dxfId="174" priority="454" operator="equal">
      <formula>"NÃO"</formula>
    </cfRule>
    <cfRule type="cellIs" dxfId="173" priority="455" operator="equal">
      <formula>"SIM"</formula>
    </cfRule>
  </conditionalFormatting>
  <conditionalFormatting sqref="Y42:Y43">
    <cfRule type="cellIs" dxfId="172" priority="453" operator="equal">
      <formula>"OPORTUNIDADE"</formula>
    </cfRule>
  </conditionalFormatting>
  <conditionalFormatting sqref="Y42:Y43">
    <cfRule type="cellIs" dxfId="171" priority="451" operator="equal">
      <formula>"NÃO"</formula>
    </cfRule>
    <cfRule type="cellIs" dxfId="170" priority="452" operator="equal">
      <formula>"SIM"</formula>
    </cfRule>
  </conditionalFormatting>
  <conditionalFormatting sqref="BK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4" operator="equal">
      <formula>"OPORTUNIDADE"</formula>
    </cfRule>
  </conditionalFormatting>
  <conditionalFormatting sqref="Y46:Z46 Z47:Z48 Y47:Y50">
    <cfRule type="cellIs" dxfId="168" priority="422" operator="equal">
      <formula>"NÃO"</formula>
    </cfRule>
    <cfRule type="cellIs" dxfId="167" priority="423" operator="equal">
      <formula>"SIM"</formula>
    </cfRule>
  </conditionalFormatting>
  <conditionalFormatting sqref="BK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6" operator="equal">
      <formula>"OPORTUNIDADE"</formula>
    </cfRule>
  </conditionalFormatting>
  <conditionalFormatting sqref="Z57">
    <cfRule type="cellIs" dxfId="165" priority="394" operator="equal">
      <formula>"NÃO"</formula>
    </cfRule>
    <cfRule type="cellIs" dxfId="164" priority="395" operator="equal">
      <formula>"SIM"</formula>
    </cfRule>
  </conditionalFormatting>
  <conditionalFormatting sqref="BK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3" operator="equal">
      <formula>"OPORTUNIDADE"</formula>
    </cfRule>
  </conditionalFormatting>
  <conditionalFormatting sqref="Y52:Y61">
    <cfRule type="cellIs" dxfId="162" priority="381" operator="equal">
      <formula>"NÃO"</formula>
    </cfRule>
    <cfRule type="cellIs" dxfId="161" priority="382" operator="equal">
      <formula>"SIM"</formula>
    </cfRule>
  </conditionalFormatting>
  <conditionalFormatting sqref="BK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7" operator="equal">
      <formula>"OPORTUNIDADE"</formula>
    </cfRule>
  </conditionalFormatting>
  <conditionalFormatting sqref="Z73">
    <cfRule type="cellIs" dxfId="159" priority="345" operator="equal">
      <formula>"NÃO"</formula>
    </cfRule>
    <cfRule type="cellIs" dxfId="158" priority="346" operator="equal">
      <formula>"SIM"</formula>
    </cfRule>
  </conditionalFormatting>
  <conditionalFormatting sqref="Y75">
    <cfRule type="cellIs" dxfId="157" priority="341" operator="equal">
      <formula>"OPORTUNIDADE"</formula>
    </cfRule>
  </conditionalFormatting>
  <conditionalFormatting sqref="Y75">
    <cfRule type="cellIs" dxfId="156" priority="339" operator="equal">
      <formula>"NÃO"</formula>
    </cfRule>
    <cfRule type="cellIs" dxfId="155" priority="340" operator="equal">
      <formula>"SIM"</formula>
    </cfRule>
  </conditionalFormatting>
  <conditionalFormatting sqref="BK6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4" operator="equal">
      <formula>"OPORTUNIDADE"</formula>
    </cfRule>
  </conditionalFormatting>
  <conditionalFormatting sqref="Y76:Y77">
    <cfRule type="cellIs" dxfId="153" priority="332" operator="equal">
      <formula>"NÃO"</formula>
    </cfRule>
    <cfRule type="cellIs" dxfId="152" priority="333" operator="equal">
      <formula>"SIM"</formula>
    </cfRule>
  </conditionalFormatting>
  <conditionalFormatting sqref="BP7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6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2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7">
      <iconSet showValue="0">
        <cfvo type="percent" val="0"/>
        <cfvo type="num" val="1"/>
        <cfvo type="num" val="1" gte="0"/>
      </iconSet>
    </cfRule>
    <cfRule type="iconSet" priority="63988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1570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1571</v>
      </c>
      <c r="C4" s="159" t="s">
        <v>1572</v>
      </c>
      <c r="D4" s="159" t="s">
        <v>1573</v>
      </c>
      <c r="E4" s="159" t="s">
        <v>1574</v>
      </c>
      <c r="F4" s="159" t="s">
        <v>4</v>
      </c>
      <c r="G4" s="159" t="s">
        <v>1575</v>
      </c>
    </row>
    <row r="5" spans="2:7">
      <c r="B5" s="160" t="s">
        <v>1576</v>
      </c>
      <c r="C5" s="160">
        <v>257068</v>
      </c>
      <c r="D5" s="160" t="s">
        <v>1577</v>
      </c>
      <c r="E5" s="160" t="s">
        <v>1578</v>
      </c>
      <c r="F5" s="160" t="s">
        <v>1578</v>
      </c>
      <c r="G5" s="161">
        <v>46296</v>
      </c>
    </row>
    <row r="6" spans="2:7">
      <c r="B6" s="160" t="s">
        <v>1579</v>
      </c>
      <c r="C6" s="160" t="s">
        <v>624</v>
      </c>
      <c r="D6" s="160" t="s">
        <v>624</v>
      </c>
      <c r="E6" s="160" t="s">
        <v>624</v>
      </c>
      <c r="F6" s="160" t="s">
        <v>1580</v>
      </c>
      <c r="G6" s="161" t="s">
        <v>624</v>
      </c>
    </row>
    <row r="7" spans="2:7">
      <c r="B7" s="160" t="s">
        <v>1581</v>
      </c>
      <c r="C7" s="160">
        <v>257472</v>
      </c>
      <c r="D7" s="160" t="s">
        <v>1582</v>
      </c>
      <c r="E7" s="160" t="s">
        <v>1583</v>
      </c>
      <c r="F7" s="160" t="s">
        <v>1583</v>
      </c>
      <c r="G7" s="161">
        <v>45992</v>
      </c>
    </row>
    <row r="8" spans="2:7">
      <c r="B8" s="160" t="s">
        <v>1584</v>
      </c>
      <c r="C8" s="160">
        <v>260307</v>
      </c>
      <c r="D8" s="160" t="s">
        <v>1585</v>
      </c>
      <c r="E8" s="160" t="s">
        <v>1586</v>
      </c>
      <c r="F8" s="160" t="s">
        <v>1583</v>
      </c>
      <c r="G8" s="161">
        <v>46082</v>
      </c>
    </row>
    <row r="9" spans="2:7">
      <c r="B9" s="160" t="s">
        <v>1587</v>
      </c>
      <c r="C9" s="160">
        <v>333033</v>
      </c>
      <c r="D9" s="160" t="s">
        <v>1588</v>
      </c>
      <c r="E9" s="160" t="s">
        <v>1580</v>
      </c>
      <c r="F9" s="160" t="s">
        <v>1589</v>
      </c>
      <c r="G9" s="160" t="s">
        <v>624</v>
      </c>
    </row>
    <row r="10" spans="2:7">
      <c r="B10" s="160" t="s">
        <v>1590</v>
      </c>
      <c r="C10" s="160">
        <v>263576</v>
      </c>
      <c r="D10" s="160" t="s">
        <v>1591</v>
      </c>
      <c r="E10" s="160" t="s">
        <v>1580</v>
      </c>
      <c r="F10" s="160" t="s">
        <v>1580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1592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1593</v>
      </c>
      <c r="E3" s="193" t="s">
        <v>1594</v>
      </c>
      <c r="F3" s="193" t="s">
        <v>1595</v>
      </c>
      <c r="G3" s="193" t="s">
        <v>1596</v>
      </c>
      <c r="H3" s="193" t="s">
        <v>1597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E326" sqref="E32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1601</v>
      </c>
      <c r="V1" s="274"/>
      <c r="W1" s="274"/>
    </row>
    <row r="2" spans="1:23" ht="15" customHeight="1">
      <c r="A2" s="87" t="s">
        <v>1602</v>
      </c>
      <c r="B2" s="87" t="s">
        <v>1603</v>
      </c>
      <c r="C2" s="87" t="s">
        <v>442</v>
      </c>
      <c r="D2" s="88" t="s">
        <v>1012</v>
      </c>
      <c r="E2" s="88" t="s">
        <v>4</v>
      </c>
      <c r="F2" s="88" t="s">
        <v>1604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1605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*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*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*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>
      <c r="A304" s="146" t="str">
        <f>IF(SP_NORTE!Y307="","*",SP_NORTE!Y307)</f>
        <v>*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IF(SP_NORTE!Y310="","*",SP_NORTE!Y310)</f>
        <v>*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*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ZRQ1/ZRQ1381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ZRQ1/ZRQ1381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ZRQ1/ZRQ1381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1606</v>
      </c>
      <c r="C2" s="121" t="s">
        <v>997</v>
      </c>
      <c r="D2" s="76" t="s">
        <v>999</v>
      </c>
      <c r="E2" s="76" t="s">
        <v>1607</v>
      </c>
      <c r="F2" s="99" t="s">
        <v>1608</v>
      </c>
      <c r="G2" s="76" t="s">
        <v>1609</v>
      </c>
      <c r="H2" s="76" t="s">
        <v>1610</v>
      </c>
      <c r="I2" s="76" t="s">
        <v>1611</v>
      </c>
      <c r="J2" s="76" t="s">
        <v>1612</v>
      </c>
      <c r="K2" s="78" t="s">
        <v>1613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1614</v>
      </c>
      <c r="D5" s="276"/>
      <c r="E5" s="276"/>
      <c r="F5" s="276"/>
      <c r="G5" s="276"/>
      <c r="H5" s="276"/>
      <c r="I5" s="276"/>
      <c r="J5" s="277"/>
      <c r="K5" s="278" t="s">
        <v>1615</v>
      </c>
      <c r="L5" s="279"/>
      <c r="M5" s="279"/>
      <c r="N5" s="279"/>
      <c r="O5" s="280" t="s">
        <v>1616</v>
      </c>
      <c r="P5" s="281"/>
    </row>
    <row r="6" spans="1:16" s="74" customFormat="1" ht="15" customHeight="1">
      <c r="A6" s="66" t="s">
        <v>1604</v>
      </c>
      <c r="B6" s="75" t="s">
        <v>1603</v>
      </c>
      <c r="C6" s="76" t="s">
        <v>1012</v>
      </c>
      <c r="D6" s="77" t="s">
        <v>1013</v>
      </c>
      <c r="E6" s="76" t="s">
        <v>1617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1618</v>
      </c>
      <c r="M6" s="80" t="s">
        <v>642</v>
      </c>
      <c r="N6" s="81" t="s">
        <v>1007</v>
      </c>
      <c r="O6" s="156" t="s">
        <v>1050</v>
      </c>
      <c r="P6" s="132" t="s">
        <v>1619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2026-02-20T17:56:10Z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