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16" documentId="120_S{118792C3-22EF-5104-A093-F22BFE3913F3}" xr6:coauthVersionLast="47" xr6:coauthVersionMax="47" xr10:uidLastSave="{3694DB17-3896-41FE-B35E-1A4A7EEFE01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 s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/>
  <c r="L85" i="15" s="1"/>
  <c r="R88" i="1"/>
  <c r="S88" i="1" a="1"/>
  <c r="S88" i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 s="1"/>
  <c r="BR88" i="1"/>
  <c r="BS88" i="1"/>
  <c r="BT88" i="1"/>
  <c r="A89" i="1"/>
  <c r="C89" i="1"/>
  <c r="M89" i="1" a="1"/>
  <c r="M89" i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O89" i="1"/>
  <c r="AP89" i="1"/>
  <c r="M90" i="10" s="1"/>
  <c r="AQ89" i="1"/>
  <c r="AY89" i="1"/>
  <c r="BB89" i="1"/>
  <c r="BD89" i="1" a="1"/>
  <c r="BD89" i="1" s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C91" i="1" a="1"/>
  <c r="BC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AP92" i="1"/>
  <c r="M93" i="10" s="1"/>
  <c r="AQ92" i="1"/>
  <c r="AY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AP94" i="1"/>
  <c r="M95" i="10" s="1"/>
  <c r="AQ94" i="1"/>
  <c r="AY94" i="1"/>
  <c r="BR94" i="1"/>
  <c r="BS94" i="1"/>
  <c r="BT94" i="1"/>
  <c r="A95" i="1"/>
  <c r="C95" i="1"/>
  <c r="M95" i="1" a="1"/>
  <c r="M95" i="1" s="1"/>
  <c r="AM95" i="1" s="1"/>
  <c r="N95" i="1" a="1"/>
  <c r="N95" i="1" s="1"/>
  <c r="L92" i="15" s="1"/>
  <c r="R95" i="1"/>
  <c r="S95" i="1" a="1"/>
  <c r="S95" i="1" s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L95" i="15" s="1"/>
  <c r="R98" i="1"/>
  <c r="S98" i="1" a="1"/>
  <c r="S98" i="1" s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L98" i="15" s="1"/>
  <c r="R101" i="1"/>
  <c r="S101" i="1" a="1"/>
  <c r="S101" i="1" s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8" i="10" s="1"/>
  <c r="AL107" i="1"/>
  <c r="AO107" i="1"/>
  <c r="AP107" i="1"/>
  <c r="M108" i="10" s="1"/>
  <c r="AQ107" i="1"/>
  <c r="AY107" i="1"/>
  <c r="BB107" i="1"/>
  <c r="BE107" i="1" a="1"/>
  <c r="BE107" i="1" s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 s="1"/>
  <c r="L10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E110" i="1" a="1"/>
  <c r="BE110" i="1" s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L11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 s="1"/>
  <c r="L11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AJ122" i="1"/>
  <c r="AK122" i="1"/>
  <c r="K123" i="10" s="1"/>
  <c r="AL122" i="1"/>
  <c r="AO122" i="1"/>
  <c r="AP122" i="1"/>
  <c r="M123" i="10" s="1"/>
  <c r="AQ122" i="1"/>
  <c r="AY122" i="1"/>
  <c r="BB122" i="1"/>
  <c r="BE122" i="1" a="1"/>
  <c r="BE122" i="1" s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O125" i="1"/>
  <c r="AP125" i="1"/>
  <c r="M126" i="10" s="1"/>
  <c r="AQ125" i="1"/>
  <c r="AY125" i="1"/>
  <c r="BB125" i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AP126" i="1"/>
  <c r="M127" i="10" s="1"/>
  <c r="AQ126" i="1"/>
  <c r="AY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6" i="15" s="1"/>
  <c r="R129" i="1"/>
  <c r="S129" i="1" a="1"/>
  <c r="S129" i="1" s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L135" i="15" s="1"/>
  <c r="R138" i="1"/>
  <c r="S138" i="1" a="1"/>
  <c r="S138" i="1" s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R144" i="1"/>
  <c r="BS144" i="1"/>
  <c r="BT144" i="1"/>
  <c r="A145" i="1"/>
  <c r="C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AP145" i="1"/>
  <c r="M146" i="10" s="1"/>
  <c r="AQ145" i="1"/>
  <c r="AY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2" i="1" l="1" a="1"/>
  <c r="BD142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BC106" i="1" a="1"/>
  <c r="BC106" i="1" s="1"/>
  <c r="BD104" i="1" a="1"/>
  <c r="BD104" i="1" s="1"/>
  <c r="BC103" i="1" a="1"/>
  <c r="BC103" i="1" s="1"/>
  <c r="BC100" i="1" a="1"/>
  <c r="BC100" i="1" s="1"/>
  <c r="BC97" i="1" a="1"/>
  <c r="BC97" i="1" s="1"/>
  <c r="BC94" i="1" a="1"/>
  <c r="BC94" i="1" s="1"/>
  <c r="BC89" i="1" a="1"/>
  <c r="BC89" i="1" s="1"/>
  <c r="BC88" i="1" a="1"/>
  <c r="BC88" i="1" s="1"/>
  <c r="L119" i="15"/>
  <c r="AN122" i="1"/>
  <c r="L104" i="15"/>
  <c r="AN107" i="1"/>
  <c r="BE142" i="1" a="1"/>
  <c r="BE142" i="1" s="1"/>
  <c r="BE140" i="1" a="1"/>
  <c r="BE140" i="1" s="1"/>
  <c r="BE137" i="1" a="1"/>
  <c r="BE137" i="1" s="1"/>
  <c r="BE134" i="1" a="1"/>
  <c r="BE134" i="1" s="1"/>
  <c r="BE131" i="1" a="1"/>
  <c r="BE131" i="1" s="1"/>
  <c r="BE128" i="1" a="1"/>
  <c r="BE128" i="1" s="1"/>
  <c r="BD122" i="1" a="1"/>
  <c r="BD122" i="1" s="1"/>
  <c r="AN121" i="1"/>
  <c r="BD107" i="1" a="1"/>
  <c r="BD107" i="1" s="1"/>
  <c r="BE103" i="1" a="1"/>
  <c r="BE103" i="1" s="1"/>
  <c r="BE100" i="1" a="1"/>
  <c r="BE100" i="1" s="1"/>
  <c r="BE97" i="1" a="1"/>
  <c r="BE97" i="1" s="1"/>
  <c r="BE94" i="1" a="1"/>
  <c r="BE94" i="1" s="1"/>
  <c r="BE89" i="1" a="1"/>
  <c r="BE89" i="1" s="1"/>
  <c r="AN88" i="1"/>
  <c r="BC87" i="1" a="1"/>
  <c r="BC87" i="1" s="1"/>
  <c r="BD144" i="1" a="1"/>
  <c r="BD144" i="1" s="1"/>
  <c r="BD138" i="1" a="1"/>
  <c r="BD138" i="1" s="1"/>
  <c r="BD135" i="1" a="1"/>
  <c r="BD135" i="1" s="1"/>
  <c r="BD132" i="1" a="1"/>
  <c r="BD132" i="1" s="1"/>
  <c r="BD129" i="1" a="1"/>
  <c r="BD129" i="1" s="1"/>
  <c r="BD125" i="1" a="1"/>
  <c r="BD125" i="1" s="1"/>
  <c r="AN125" i="1"/>
  <c r="BC122" i="1" a="1"/>
  <c r="BC122" i="1" s="1"/>
  <c r="BC107" i="1" a="1"/>
  <c r="BC107" i="1" s="1"/>
  <c r="BD101" i="1" a="1"/>
  <c r="BD101" i="1" s="1"/>
  <c r="BD98" i="1" a="1"/>
  <c r="BD98" i="1" s="1"/>
  <c r="BD95" i="1" a="1"/>
  <c r="BD95" i="1" s="1"/>
  <c r="BD147" i="1" a="1"/>
  <c r="BD147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<sst xmlns="http://schemas.openxmlformats.org/spreadsheetml/2006/main" count="2832" uniqueCount="1075">
  <si>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</si>
  <si>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</si>
  <si>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</si>
  <si>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</si>
  <si>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</si>
  <si>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</si>
  <si>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</si>
  <si>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</si>
  <si>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</si>
  <si>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</si>
  <si>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</si>
  <si>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</si>
  <si>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</si>
  <si>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</si>
  <si>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</si>
  <si>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</si>
  <si>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</si>
  <si>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</si>
  <si>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</si>
  <si>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</si>
  <si>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</si>
  <si>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</si>
  <si>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</si>
  <si>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</si>
  <si>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</si>
  <si>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</si>
  <si>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</si>
  <si>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</si>
  <si>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</si>
  <si>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</si>
  <si>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</si>
  <si>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</si>
  <si>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</si>
  <si>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</si>
  <si>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</si>
  <si>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</si>
  <si>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</si>
  <si>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</si>
  <si>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</si>
  <si>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</si>
  <si>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</si>
  <si>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</si>
  <si>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</si>
  <si>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</si>
  <si>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</si>
  <si>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</si>
  <si>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</si>
  <si>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</si>
  <si>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</si>
  <si>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</si>
  <si>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</si>
  <si>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</si>
  <si>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</si>
  <si>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</si>
  <si>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</si>
  <si>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</si>
  <si>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</si>
  <si>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</si>
  <si>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</si>
  <si>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</si>
  <si>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</si>
  <si>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</si>
  <si>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</si>
  <si>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</si>
  <si>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</si>
  <si>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</si>
  <si>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</si>
  <si>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</si>
  <si>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</si>
  <si>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</si>
  <si>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</si>
  <si>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</si>
  <si>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</si>
  <si>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</si>
  <si>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</si>
  <si>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</si>
  <si>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</si>
  <si>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</si>
  <si>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</si>
  <si>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</si>
  <si>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</si>
  <si>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</si>
  <si>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</si>
  <si>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</si>
  <si>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</si>
  <si>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</si>
  <si>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</si>
  <si>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</si>
  <si>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</si>
  <si>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</si>
  <si>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</si>
  <si>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</si>
  <si>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</si>
  <si>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</si>
  <si>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</si>
  <si>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</si>
  <si>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</si>
  <si>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</si>
  <si>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</si>
  <si>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</si>
  <si>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</si>
  <si>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</si>
  <si>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</si>
  <si>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</si>
  <si>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</si>
  <si>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</si>
  <si>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</si>
  <si>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</si>
  <si>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</si>
  <si>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</si>
  <si>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</si>
  <si>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</si>
  <si>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</si>
  <si>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</si>
  <si>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</si>
  <si>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</si>
  <si>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</si>
  <si>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</si>
  <si>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</si>
  <si>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</si>
  <si>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</si>
  <si>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</si>
  <si>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</si>
  <si>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</si>
  <si>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</si>
  <si>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</si>
  <si>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</si>
  <si>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</si>
  <si>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</si>
  <si>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</si>
  <si>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</si>
  <si>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</si>
  <si>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</si>
  <si>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</si>
  <si>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</si>
  <si>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</si>
  <si>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</si>
  <si>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</si>
  <si>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</si>
  <si>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</si>
  <si>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</si>
  <si>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</si>
  <si>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</si>
  <si>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</si>
  <si>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</si>
  <si>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</si>
  <si>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</si>
  <si>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</si>
  <si>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</si>
  <si>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</si>
  <si>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</si>
  <si>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</si>
  <si>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</si>
  <si>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</si>
  <si>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</si>
  <si>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</si>
  <si>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</si>
  <si>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</si>
  <si>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</si>
  <si>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</si>
  <si>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</si>
  <si>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</si>
  <si>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</si>
  <si>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</si>
  <si>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</si>
  <si>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</si>
  <si>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</si>
  <si>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</si>
  <si>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</si>
  <si>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</si>
  <si>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</si>
  <si>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</si>
  <si>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</si>
  <si>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</si>
  <si>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</si>
  <si>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</si>
  <si>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</si>
  <si>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</si>
  <si>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</si>
  <si>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</si>
  <si>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</si>
  <si>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</si>
  <si>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</si>
  <si>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</si>
  <si>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</si>
  <si>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</si>
  <si>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</si>
  <si>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</si>
  <si>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</si>
  <si>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</si>
  <si>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</si>
  <si>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</si>
  <si>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</si>
  <si>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</si>
  <si>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</si>
  <si>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</si>
  <si>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</si>
  <si>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</si>
  <si>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</si>
  <si>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</si>
  <si>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</si>
  <si>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</si>
  <si>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</si>
  <si>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</si>
  <si>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</si>
  <si>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</si>
  <si>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</si>
  <si>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</si>
  <si>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</si>
  <si>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</si>
  <si>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</si>
  <si>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</si>
  <si>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</si>
  <si>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</si>
  <si>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</si>
  <si>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</si>
  <si>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</si>
  <si>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</si>
  <si>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</si>
  <si>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</si>
  <si>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</si>
  <si>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</si>
  <si>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</si>
  <si>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</si>
  <si>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</si>
  <si>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</si>
  <si>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</si>
  <si>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</si>
  <si>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</si>
  <si>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</si>
  <si>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</si>
  <si>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</si>
  <si>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</si>
  <si>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</si>
  <si>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</si>
  <si>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</si>
  <si>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</si>
  <si>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</si>
  <si>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</si>
  <si>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</si>
  <si>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</si>
  <si>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</si>
  <si>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</si>
  <si>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</si>
  <si>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</si>
  <si>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</si>
  <si>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</si>
  <si>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</si>
  <si>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</si>
  <si>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</si>
  <si>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</si>
  <si>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</si>
  <si>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</si>
  <si>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</si>
  <si>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</si>
  <si>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</si>
  <si>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</si>
  <si>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</si>
  <si>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</si>
  <si>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</si>
  <si>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</si>
  <si>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</si>
  <si>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</si>
  <si>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</si>
  <si>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</si>
  <si>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</si>
  <si>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</si>
  <si>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</si>
  <si>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</si>
  <si>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</si>
  <si>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</si>
  <si>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</si>
  <si>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</si>
  <si>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</si>
  <si>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</si>
  <si>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</si>
  <si>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</si>
  <si>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</si>
  <si>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</si>
  <si>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</si>
  <si>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</si>
  <si>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</si>
  <si>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</si>
  <si>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</si>
  <si>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</si>
  <si>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</si>
  <si>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</si>
  <si>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</si>
  <si>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</si>
  <si>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</si>
  <si>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</si>
  <si>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</si>
  <si>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</si>
  <si>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</si>
  <si>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</si>
  <si>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</si>
  <si>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</si>
  <si>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</si>
  <si>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</si>
  <si>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</si>
  <si>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</si>
  <si>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</si>
  <si>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</si>
  <si>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</si>
  <si>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</si>
  <si>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</si>
  <si>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</si>
  <si>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</si>
  <si>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</si>
  <si>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</si>
  <si>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</si>
  <si>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</si>
  <si>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</si>
  <si>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</si>
  <si>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</si>
  <si>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</si>
  <si>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</si>
  <si>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</si>
  <si>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</si>
  <si>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</si>
  <si>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</si>
  <si>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</si>
  <si>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</si>
  <si>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</si>
  <si>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</si>
  <si>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</si>
  <si>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</si>
  <si>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</si>
  <si>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</si>
  <si>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</si>
  <si>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</si>
  <si>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</si>
  <si>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</si>
  <si>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</si>
  <si>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</si>
  <si>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</si>
  <si>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</si>
  <si>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</si>
  <si>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</si>
  <si>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</si>
  <si>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</si>
  <si>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</si>
  <si>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</si>
  <si>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</si>
  <si>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</si>
  <si>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</si>
  <si>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</si>
  <si>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</si>
  <si>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</si>
  <si>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</si>
  <si>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</si>
  <si>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</si>
  <si>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</si>
  <si>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</si>
  <si>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</si>
  <si>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</si>
  <si>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</si>
  <si>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</si>
  <si>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</si>
  <si>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</si>
  <si>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</si>
  <si>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</si>
  <si>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</si>
  <si>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</si>
  <si>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</si>
  <si>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</si>
  <si>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</si>
  <si>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</si>
  <si>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</si>
  <si>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</si>
  <si>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</si>
  <si>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</si>
  <si>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</si>
  <si>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</si>
  <si>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</si>
  <si>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</si>
  <si>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</si>
  <si>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</si>
  <si>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</si>
  <si>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</si>
  <si>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</si>
  <si>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</si>
  <si>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</si>
  <si>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</si>
  <si>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</si>
  <si>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</si>
  <si>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</si>
  <si>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</si>
  <si>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</si>
  <si>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</si>
  <si>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</si>
  <si>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</si>
  <si>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</si>
  <si>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</si>
  <si>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</si>
  <si>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</si>
  <si>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</si>
  <si>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</si>
  <si>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</si>
  <si>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</si>
  <si>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</si>
  <si>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</si>
  <si>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</si>
  <si>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</si>
  <si>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</si>
  <si>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</si>
  <si>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</si>
  <si>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</si>
  <si>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</si>
  <si>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</si>
  <si>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</si>
  <si>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</si>
  <si>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</si>
  <si>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</si>
  <si>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</si>
  <si>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</si>
  <si>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</si>
  <si>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</si>
  <si>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</si>
  <si>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</si>
  <si>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</si>
  <si>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</si>
  <si>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</si>
  <si>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</si>
  <si>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</si>
  <si>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</si>
  <si>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</si>
  <si>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</si>
  <si>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</si>
  <si>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</si>
  <si>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</si>
  <si>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</si>
  <si>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</si>
  <si>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</si>
  <si>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</si>
  <si>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</si>
  <si>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</si>
  <si>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</si>
  <si>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</si>
  <si>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</si>
  <si>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</si>
  <si>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</si>
  <si>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</si>
  <si>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</si>
  <si>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</si>
  <si>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</si>
  <si>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</si>
  <si>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</si>
  <si>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</si>
  <si>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</si>
  <si>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</si>
  <si>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</si>
  <si>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</si>
  <si>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</si>
  <si>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</si>
  <si>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</si>
  <si>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</si>
  <si>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</si>
  <si>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</si>
  <si>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</si>
  <si>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</si>
  <si>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</si>
  <si>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</si>
  <si>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</si>
  <si>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</si>
  <si>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</si>
  <si>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</si>
  <si>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</si>
  <si>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</si>
  <si>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</si>
  <si>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</si>
  <si>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</si>
  <si>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</si>
  <si>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</si>
  <si>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</si>
  <si>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</si>
  <si>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</si>
  <si>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</si>
  <si>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</si>
  <si>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</si>
  <si>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</si>
  <si>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</si>
  <si>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</si>
  <si>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</si>
  <si>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</si>
  <si>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</si>
  <si>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</si>
  <si>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</si>
  <si>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</si>
  <si>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</si>
  <si>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</si>
  <si>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</si>
  <si>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</si>
  <si>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</si>
  <si>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</si>
  <si>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</si>
  <si>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</si>
  <si>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</si>
  <si>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</si>
  <si>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</si>
  <si>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</si>
  <si>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</si>
  <si>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</si>
  <si>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</si>
  <si>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</si>
  <si>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</si>
  <si>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</si>
  <si>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</si>
  <si>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</si>
  <si>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</si>
  <si>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</si>
  <si>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</si>
  <si>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</si>
  <si>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</si>
  <si>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</si>
  <si>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</si>
  <si>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</si>
  <si>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</si>
  <si>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</si>
  <si>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</si>
  <si>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</si>
  <si>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</si>
  <si>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</si>
  <si>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</si>
  <si>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</si>
  <si>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</si>
  <si>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</si>
  <si>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</si>
  <si>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</si>
  <si>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</si>
  <si>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</si>
  <si>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</si>
  <si>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</si>
  <si>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</si>
  <si>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</si>
  <si>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</si>
  <si>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</si>
  <si>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</si>
  <si>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</si>
  <si>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</si>
  <si>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</si>
  <si>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</si>
  <si>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</si>
  <si>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</si>
  <si>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</si>
  <si>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</si>
  <si>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</si>
  <si>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</si>
  <si>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</si>
  <si>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</si>
  <si>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</si>
  <si>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</si>
  <si>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</si>
  <si>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</si>
  <si>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</si>
  <si>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</si>
  <si>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</si>
  <si>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</si>
  <si>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</si>
  <si>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</si>
  <si>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</si>
  <si>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</si>
  <si>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</si>
  <si>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</si>
  <si>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</si>
  <si>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</si>
  <si>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</si>
  <si>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</si>
  <si>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</si>
  <si>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</si>
  <si>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</si>
  <si>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</si>
  <si>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</si>
  <si>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</si>
  <si>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</si>
  <si>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</si>
  <si>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</si>
  <si>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</si>
  <si>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</si>
  <si>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</si>
  <si>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</si>
  <si>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</si>
  <si>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</si>
  <si>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</si>
  <si>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</si>
  <si>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</si>
  <si>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</si>
  <si>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</si>
  <si>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</si>
  <si>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</si>
  <si>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</si>
  <si>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</si>
  <si>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</si>
  <si>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</si>
  <si>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</si>
  <si>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</si>
  <si>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</si>
  <si>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</si>
  <si>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</si>
  <si>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</si>
  <si>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</si>
  <si>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</si>
  <si>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</si>
  <si>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</si>
  <si>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</si>
  <si>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</si>
  <si>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</si>
  <si>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</si>
  <si>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</si>
  <si>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</si>
  <si>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</si>
  <si>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</si>
  <si>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</si>
  <si>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</si>
  <si>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</si>
  <si>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</si>
  <si>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</si>
  <si>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</si>
  <si>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</si>
  <si>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</si>
  <si>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</si>
  <si>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</si>
  <si>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</si>
  <si>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</si>
  <si>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</si>
  <si>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</si>
  <si>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</si>
  <si>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</si>
  <si>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</si>
  <si>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</si>
  <si>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</si>
  <si>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</si>
  <si>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</si>
  <si>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</si>
  <si>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</si>
  <si>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</si>
  <si>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</si>
  <si>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</si>
  <si>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</si>
  <si>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</si>
  <si>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</si>
  <si>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</si>
  <si>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</si>
  <si>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</si>
  <si>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</si>
  <si>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</si>
  <si>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</si>
  <si>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</si>
  <si>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</si>
  <si>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</si>
  <si>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</si>
  <si>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</si>
  <si>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</si>
  <si>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</si>
  <si>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</si>
  <si>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</si>
  <si>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</si>
  <si>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</si>
  <si>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</si>
  <si>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</si>
  <si>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</si>
  <si>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</si>
  <si>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</si>
  <si>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</si>
  <si>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</si>
  <si>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</si>
  <si>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</si>
  <si>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</si>
  <si>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</si>
  <si>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</si>
  <si>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</si>
  <si>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</si>
  <si>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</si>
  <si>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</si>
  <si>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</si>
  <si>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</si>
  <si>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</si>
  <si>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</si>
  <si>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</si>
  <si>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</si>
  <si>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</si>
  <si>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</si>
  <si>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</si>
  <si>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</si>
  <si>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</si>
  <si>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</si>
  <si>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</si>
  <si>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</si>
  <si>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</si>
  <si>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</si>
  <si>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</si>
  <si>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</si>
  <si>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</si>
  <si>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</si>
  <si>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</si>
  <si>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</si>
  <si>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</si>
  <si>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</si>
  <si>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</si>
  <si>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</si>
  <si>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</si>
  <si>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</si>
  <si>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</si>
  <si>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</si>
  <si>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</si>
  <si>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</si>
  <si>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</si>
  <si>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</si>
  <si>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</si>
  <si>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</si>
  <si>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</si>
  <si>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</si>
  <si>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</si>
  <si>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</si>
  <si>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</si>
  <si>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</si>
  <si>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</si>
  <si>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</si>
  <si>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</si>
  <si>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</si>
  <si>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</si>
  <si>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</si>
  <si>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</si>
  <si>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</si>
  <si>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</si>
  <si>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</si>
  <si>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</si>
  <si>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</si>
  <si>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</si>
  <si>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</si>
  <si>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</si>
  <si>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</si>
  <si>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</si>
  <si>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</si>
  <si>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</si>
  <si>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</si>
  <si>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</si>
  <si>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</si>
  <si>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</si>
  <si>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</si>
  <si>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</si>
  <si>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</si>
  <si>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</si>
  <si>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</si>
  <si>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</si>
  <si>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</si>
  <si>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</si>
  <si>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</si>
  <si>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</si>
  <si>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</si>
  <si>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</si>
  <si>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</si>
  <si>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</si>
  <si>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</si>
  <si>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</si>
  <si>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</si>
  <si>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</si>
  <si>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</si>
  <si>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</si>
  <si>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</si>
  <si>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</si>
  <si>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</si>
  <si>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</si>
  <si>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</si>
  <si>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</si>
  <si>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</si>
  <si>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</si>
  <si>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</si>
  <si>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</si>
  <si>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</si>
  <si>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</si>
  <si>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</si>
  <si>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</si>
  <si>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</si>
  <si>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</si>
  <si>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</si>
  <si>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</si>
  <si>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</si>
  <si>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</si>
  <si>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</si>
  <si>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</si>
  <si>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</si>
  <si>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</si>
  <si>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</si>
  <si>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</si>
  <si>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</si>
  <si>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</si>
  <si>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</si>
  <si>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</si>
  <si>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</si>
  <si>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</si>
  <si>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</si>
  <si>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</si>
  <si>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</si>
  <si>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</si>
  <si>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</si>
  <si>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</si>
  <si>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</si>
  <si>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</si>
  <si>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</si>
  <si>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</si>
  <si>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</si>
  <si>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</si>
  <si>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</si>
  <si>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</si>
  <si>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</si>
  <si>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</si>
  <si>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</si>
  <si>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</si>
  <si>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</si>
  <si>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</si>
  <si>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</si>
  <si>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</si>
  <si>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</si>
  <si>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</si>
  <si>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</si>
  <si>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</si>
  <si>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</si>
  <si>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</si>
  <si>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</si>
  <si>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</si>
  <si>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</si>
  <si>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</si>
  <si>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</si>
  <si>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</si>
  <si>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</si>
  <si>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</si>
  <si>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</si>
  <si>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</si>
  <si>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</si>
  <si>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</si>
  <si>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</si>
  <si>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</si>
  <si>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</si>
  <si>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</si>
  <si>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</si>
  <si>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</si>
  <si>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</si>
  <si>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</si>
  <si>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</si>
  <si>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</si>
  <si>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</si>
  <si>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</si>
  <si>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</si>
  <si>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</si>
  <si>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</si>
  <si>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</si>
  <si>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</si>
  <si>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</si>
  <si>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</si>
  <si>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</si>
  <si>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</si>
  <si>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</si>
  <si>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</si>
  <si>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</si>
  <si>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</si>
  <si>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</si>
  <si>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</si>
  <si>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</si>
  <si>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</si>
  <si>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</si>
  <si>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</si>
  <si>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</si>
  <si>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</si>
  <si>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</si>
  <si>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</si>
  <si>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</si>
  <si>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</si>
  <si>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</si>
  <si>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</si>
  <si>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</si>
  <si>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</si>
  <si>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</si>
  <si>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</si>
  <si>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</si>
  <si>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</si>
  <si>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</si>
  <si>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</si>
  <si>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</si>
  <si>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</si>
  <si>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</si>
  <si>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</si>
  <si>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</si>
  <si>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</si>
  <si>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</si>
  <si>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</si>
  <si>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</si>
  <si>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</si>
  <si>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</si>
  <si>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</si>
  <si>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</si>
  <si>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</si>
  <si>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</si>
  <si>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</si>
  <si>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</si>
  <si>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</si>
  <si>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</si>
  <si>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</si>
  <si>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</si>
  <si>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</si>
  <si>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</si>
  <si>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</si>
  <si>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</si>
  <si>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</si>
  <si>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</si>
  <si>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</si>
  <si>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</si>
  <si>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</si>
  <si>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</si>
  <si>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</si>
  <si>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</si>
  <si>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</si>
  <si>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</si>
  <si>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</si>
  <si>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</si>
  <si>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</si>
  <si>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</si>
  <si>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</si>
  <si>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</si>
  <si>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</si>
  <si>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</si>
  <si>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</si>
  <si>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</si>
  <si>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</si>
  <si>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</si>
  <si>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</si>
  <si>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</si>
  <si>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</si>
  <si>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</si>
  <si>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</si>
  <si>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</si>
  <si>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</si>
  <si>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</si>
  <si>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</si>
  <si>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</si>
  <si>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</si>
  <si>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</si>
  <si>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</si>
  <si>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</si>
  <si>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</si>
  <si>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</si>
  <si>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</si>
  <si>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</si>
  <si>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</si>
  <si>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</si>
  <si>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</si>
  <si>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</si>
  <si>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</si>
  <si>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</si>
  <si>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</si>
  <si>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</si>
  <si>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</si>
  <si>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</si>
  <si>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</si>
  <si>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</si>
  <si>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</si>
  <si>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</si>
  <si>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</si>
  <si>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</si>
  <si>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</si>
  <si>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</si>
  <si>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</si>
  <si>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</si>
  <si>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</si>
  <si>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</si>
  <si>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</si>
  <si>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</si>
  <si>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</si>
  <si>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</si>
  <si>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</si>
  <si>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</si>
  <si>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</si>
  <si>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</si>
  <si>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</si>
  <si>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</si>
  <si>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</si>
  <si>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</si>
  <si>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</si>
  <si>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</si>
  <si>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</si>
  <si>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</si>
  <si>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</si>
  <si>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</si>
  <si>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</si>
  <si>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</si>
  <si>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</si>
  <si>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</si>
  <si>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</si>
  <si>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</si>
  <si>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</si>
  <si>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</si>
  <si>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</si>
  <si>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</si>
  <si>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</si>
  <si>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</si>
  <si>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</si>
  <si>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</si>
  <si>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</si>
  <si>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</si>
  <si>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</si>
  <si>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</si>
  <si>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</si>
  <si>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</si>
  <si>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</si>
  <si>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</si>
  <si>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</si>
  <si>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</si>
  <si>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</si>
  <si>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</si>
  <si>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</si>
  <si>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</si>
  <si>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</si>
  <si>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</si>
  <si>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</si>
  <si>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</si>
  <si>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</si>
  <si>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</si>
  <si>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</si>
  <si>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</si>
  <si>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</si>
  <si>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</si>
  <si>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</si>
  <si>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</si>
  <si>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</si>
  <si>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</si>
  <si>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>ZPN</t>
  </si>
  <si>
    <t>ZMA-ZVP</t>
  </si>
  <si>
    <t>ZMAZVP</t>
  </si>
  <si>
    <t>Deslocamento de ZMA-ZVP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</si>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</sst>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K7" activePane="topRight" state="frozen"/>
      <selection pane="topRight" activeCell="D21" sqref="D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 t="shared" si="7"/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 t="shared" si="7"/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1012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 t="shared" si="7"/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1017</v>
      </c>
      <c r="BK22" s="17" t="s">
        <v>1017</v>
      </c>
      <c r="BL22" s="16"/>
      <c r="BM22" s="133" t="s">
        <v>401</v>
      </c>
      <c r="BN22" s="133" t="s">
        <v>430</v>
      </c>
      <c r="BO22" s="133" t="s">
        <v>491</v>
      </c>
      <c r="BP22" s="17" t="s">
        <v>1017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 t="shared" si="7"/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>V88</v>
      </c>
      <c r="B31" s="105"/>
      <c r="C31" s="138" t="str">
        <f>IF(BS_CONTROLE[[#This Row],[DATA]]="","",WEEKNUM(BS_CONTROLE[[#This Row],[DATA]]))</f>
        <v/>
      </c>
      <c r="D31" s="188" t="s">
        <v>760</v>
      </c>
      <c r="E31" s="239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1025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0.16666666666666666</v>
      </c>
      <c r="Q31" s="108">
        <v>2000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 t="shared" si="7"/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</v>
      </c>
      <c r="B32" s="105"/>
      <c r="C32" s="138" t="str">
        <f>IF(BS_CONTROLE[[#This Row],[DATA]]="","",WEEKNUM(BS_CONTROLE[[#This Row],[DATA]]))</f>
        <v/>
      </c>
      <c r="D32" s="107" t="s">
        <v>698</v>
      </c>
      <c r="E32" s="138" t="str">
        <f>IF(BS_CONTROLE[[#This Row],[DATA]]="","",WEEKNUM(BS_CONTROLE[[#This Row],[DATA]]))</f>
        <v/>
      </c>
      <c r="F32" s="129" t="s">
        <v>568</v>
      </c>
      <c r="G32" s="146" t="str">
        <f>IF(D32="","*",VLOOKUP(F32,BS_ATIVIDADE[],3,FALSE))</f>
        <v>OUTROS</v>
      </c>
      <c r="H32" s="109" t="s">
        <v>149</v>
      </c>
      <c r="I32" s="109" t="s">
        <v>46</v>
      </c>
      <c r="J32" s="108">
        <v>73</v>
      </c>
      <c r="K32" s="108">
        <v>42</v>
      </c>
      <c r="L32" s="108">
        <v>306</v>
      </c>
      <c r="M32" s="130" t="s">
        <v>1026</v>
      </c>
      <c r="N32" s="130" t="s">
        <v>1027</v>
      </c>
      <c r="O32" s="109">
        <v>0.39583333333333331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1011</v>
      </c>
      <c r="W32" s="155" t="s">
        <v>1028</v>
      </c>
      <c r="X32" s="107" t="s">
        <v>382</v>
      </c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ZMA2</v>
      </c>
      <c r="AL32" s="31" t="str">
        <f>BS_CONTROLE[[#This Row],[Local - Encerramento]]</f>
        <v>ZVP</v>
      </c>
      <c r="AM32" s="108" t="str">
        <f>IF(BS_CONTROLE[[#This Row],[Entre - Estações]]=0, "-", BS_CONTROLE[[#This Row],[Entre - Estações]])</f>
        <v>ZMA-ZVP</v>
      </c>
      <c r="AN32" s="108" t="str">
        <f>IF(BS_CONTROLE[[#This Row],[SB]]=0, "-", BS_CONTROLE[[#This Row],[SB]])</f>
        <v>ZMAZVP</v>
      </c>
      <c r="AO32" s="108">
        <f>IF(BS_CONTROLE[[#This Row],[SUB]]=0, "-", BS_CONTROLE[[#This Row],[SUB]])</f>
        <v>73</v>
      </c>
      <c r="AP32" s="108">
        <f>BS_CONTROLE[[#This Row],[KM - Inicio]]</f>
        <v>42</v>
      </c>
      <c r="AQ32" s="108">
        <f>BS_CONTROLE[[#This Row],[KM - Inicio]]</f>
        <v>42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0">
    <cfRule type="cellIs" dxfId="170" priority="54106" operator="equal">
      <formula>"OPORTUNIDADE"</formula>
    </cfRule>
  </conditionalFormatting>
  <conditionalFormatting sqref="Y6:Z7 Y25:Z27 Y29:Z1000">
    <cfRule type="cellIs" dxfId="169" priority="11692" operator="equal">
      <formula>"NÃO"</formula>
    </cfRule>
    <cfRule type="cellIs" dxfId="168" priority="11693" operator="equal">
      <formula>"SIM"</formula>
    </cfRule>
  </conditionalFormatting>
  <conditionalFormatting sqref="AZ6:AZ1000">
    <cfRule type="expression" dxfId="167" priority="54148">
      <formula>#REF!=1</formula>
    </cfRule>
  </conditionalFormatting>
  <conditionalFormatting sqref="U6:U1000 AY6:AY1000 BE6:BE1000">
    <cfRule type="cellIs" dxfId="166" priority="54132" operator="equal">
      <formula>"ERRO"</formula>
    </cfRule>
  </conditionalFormatting>
  <conditionalFormatting sqref="BQ6:BQ1000">
    <cfRule type="cellIs" dxfId="165" priority="54127" operator="equal">
      <formula>"Produção e Intervalo"</formula>
    </cfRule>
    <cfRule type="cellIs" dxfId="164" priority="54128" operator="equal">
      <formula>"Aderente"</formula>
    </cfRule>
    <cfRule type="cellIs" dxfId="163" priority="54129" operator="equal">
      <formula>"Intervalo"</formula>
    </cfRule>
    <cfRule type="cellIs" dxfId="162" priority="54130" operator="equal">
      <formula>"Produção"</formula>
    </cfRule>
    <cfRule type="cellIs" dxfId="161" priority="54131" operator="equal">
      <formula>"ERRO"</formula>
    </cfRule>
  </conditionalFormatting>
  <conditionalFormatting sqref="BR6:BS1000">
    <cfRule type="cellIs" dxfId="160" priority="54109" operator="equal">
      <formula>"*"</formula>
    </cfRule>
    <cfRule type="cellIs" dxfId="159" priority="54110" operator="greaterThanOrEqual">
      <formula>1</formula>
    </cfRule>
    <cfRule type="cellIs" dxfId="158" priority="54111" operator="lessThan">
      <formula>1</formula>
    </cfRule>
  </conditionalFormatting>
  <conditionalFormatting sqref="BH6:BH1000">
    <cfRule type="iconSet" priority="60961">
      <iconSet showValue="0">
        <cfvo type="percent" val="0"/>
        <cfvo type="num" val="1"/>
        <cfvo type="num" val="1" gte="0"/>
      </iconSet>
    </cfRule>
    <cfRule type="iconSet" priority="60962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BP6:BP7 BP24:BP1000 BP14:BP15 BP11:BP12 BP18:BP20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K6:BK7 BK24:BK1000 BK14:BK15 BK11:BK12 BK18:BK20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25" operator="equal">
      <formula>"OPORTUNIDADE"</formula>
    </cfRule>
  </conditionalFormatting>
  <conditionalFormatting sqref="Y8:Z24">
    <cfRule type="cellIs" dxfId="156" priority="23" operator="equal">
      <formula>"NÃO"</formula>
    </cfRule>
    <cfRule type="cellIs" dxfId="155" priority="24" operator="equal">
      <formula>"SIM"</formula>
    </cfRule>
  </conditionalFormatting>
  <conditionalFormatting sqref="BK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9" operator="equal">
      <formula>"OPORTUNIDADE"</formula>
    </cfRule>
  </conditionalFormatting>
  <conditionalFormatting sqref="Y28:Z28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27 J29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1029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1030</v>
      </c>
      <c r="C4" s="166" t="s">
        <v>1031</v>
      </c>
      <c r="D4" s="166" t="s">
        <v>1032</v>
      </c>
      <c r="E4" s="166" t="s">
        <v>1033</v>
      </c>
      <c r="F4" s="166" t="s">
        <v>4</v>
      </c>
      <c r="G4" s="166" t="s">
        <v>1034</v>
      </c>
    </row>
    <row r="5" spans="2:7">
      <c r="B5" s="167" t="s">
        <v>1035</v>
      </c>
      <c r="C5" s="167">
        <v>257068</v>
      </c>
      <c r="D5" s="167" t="s">
        <v>1036</v>
      </c>
      <c r="E5" s="167" t="s">
        <v>1037</v>
      </c>
      <c r="F5" s="167" t="s">
        <v>1037</v>
      </c>
      <c r="G5" s="168">
        <v>46296</v>
      </c>
    </row>
    <row r="6" spans="2:7">
      <c r="B6" s="167" t="s">
        <v>1038</v>
      </c>
      <c r="C6" s="167" t="s">
        <v>554</v>
      </c>
      <c r="D6" s="167" t="s">
        <v>554</v>
      </c>
      <c r="E6" s="167" t="s">
        <v>554</v>
      </c>
      <c r="F6" s="167" t="s">
        <v>1039</v>
      </c>
      <c r="G6" s="168" t="s">
        <v>554</v>
      </c>
    </row>
    <row r="7" spans="2:7">
      <c r="B7" s="167" t="s">
        <v>1040</v>
      </c>
      <c r="C7" s="167">
        <v>257472</v>
      </c>
      <c r="D7" s="167" t="s">
        <v>1041</v>
      </c>
      <c r="E7" s="167" t="s">
        <v>1042</v>
      </c>
      <c r="F7" s="167" t="s">
        <v>1042</v>
      </c>
      <c r="G7" s="168">
        <v>45992</v>
      </c>
    </row>
    <row r="8" spans="2:7">
      <c r="B8" s="167" t="s">
        <v>1043</v>
      </c>
      <c r="C8" s="167">
        <v>260307</v>
      </c>
      <c r="D8" s="167" t="s">
        <v>1044</v>
      </c>
      <c r="E8" s="167" t="s">
        <v>1045</v>
      </c>
      <c r="F8" s="167" t="s">
        <v>1042</v>
      </c>
      <c r="G8" s="168">
        <v>46082</v>
      </c>
    </row>
    <row r="9" spans="2:7">
      <c r="B9" s="167" t="s">
        <v>1046</v>
      </c>
      <c r="C9" s="167">
        <v>333033</v>
      </c>
      <c r="D9" s="167" t="s">
        <v>1047</v>
      </c>
      <c r="E9" s="167" t="s">
        <v>1039</v>
      </c>
      <c r="F9" s="167" t="s">
        <v>1048</v>
      </c>
      <c r="G9" s="167" t="s">
        <v>554</v>
      </c>
    </row>
    <row r="10" spans="2:7">
      <c r="B10" s="167" t="s">
        <v>1049</v>
      </c>
      <c r="C10" s="167"/>
      <c r="D10" s="167"/>
      <c r="E10" s="167" t="s">
        <v>1039</v>
      </c>
      <c r="F10" s="167" t="s">
        <v>1048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1050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1051</v>
      </c>
      <c r="E3" s="169" t="s">
        <v>1052</v>
      </c>
      <c r="F3" s="169" t="s">
        <v>1053</v>
      </c>
      <c r="G3" s="169" t="s">
        <v>1054</v>
      </c>
      <c r="H3" s="169" t="s">
        <v>1055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1056</v>
      </c>
      <c r="V1" s="231"/>
      <c r="W1" s="231"/>
    </row>
    <row r="2" spans="1:23" ht="15" customHeight="1">
      <c r="A2" s="90" t="s">
        <v>1057</v>
      </c>
      <c r="B2" s="90" t="s">
        <v>1058</v>
      </c>
      <c r="C2" s="90" t="s">
        <v>372</v>
      </c>
      <c r="D2" s="91" t="s">
        <v>939</v>
      </c>
      <c r="E2" s="91" t="s">
        <v>4</v>
      </c>
      <c r="F2" s="91" t="s">
        <v>1059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1060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 t="str">
        <f>IF(SP_NORTE!B31="","*",SP_NORTE!B31)</f>
        <v>*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0.16666666666666666</v>
      </c>
      <c r="R28" s="149" t="str">
        <f>IF(SP_NORTE!Q31="","*",CONCATENATE(SP_NORTE!Q31," ",SP_NORTE!R31))</f>
        <v>2000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ZCZ-ZTI</v>
      </c>
      <c r="F29" s="149" t="str">
        <f>IF(SP_NORTE!B32="","*",SP_NORTE!B32)</f>
        <v>*</v>
      </c>
      <c r="G29" s="149" t="str">
        <f>IF(SP_NORTE!D32="","*",SP_NORTE!D32)</f>
        <v>E40</v>
      </c>
      <c r="H29" s="149" t="str">
        <f>IF(SP_NORTE!F32="","*",SP_NORTE!F32)</f>
        <v>DESLOCAMENTO</v>
      </c>
      <c r="I29" s="149" t="str">
        <f>IF(SP_NORTE!H32="","*",SP_NORTE!H32)</f>
        <v>ZMA2</v>
      </c>
      <c r="J29" s="149" t="str">
        <f>IF(SP_NORTE!I32="","*",SP_NORTE!I32)</f>
        <v>ZVP</v>
      </c>
      <c r="K29" s="142" t="str">
        <f>IF(SP_NORTE!M32="","*",SP_NORTE!M32)</f>
        <v>ZMA-ZVP</v>
      </c>
      <c r="L29" s="142" t="str">
        <f>IF(SP_NORTE!N32="","*",SP_NORTE!N32)</f>
        <v>ZMAZVP</v>
      </c>
      <c r="M29" s="143">
        <f>IF(SP_NORTE!J32="","*",SP_NORTE!J32)</f>
        <v>73</v>
      </c>
      <c r="N29" s="148">
        <f>IF(SP_NORTE!K32="","*",SP_NORTE!K32)</f>
        <v>42</v>
      </c>
      <c r="O29" s="148">
        <f>IF(SP_NORTE!L32="","*",SP_NORTE!L32)</f>
        <v>306</v>
      </c>
      <c r="P29" s="147">
        <f>IF(SP_NORTE!O32="","*",SP_NORTE!O32)</f>
        <v>0.39583333333333331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Douglas </v>
      </c>
      <c r="T29" s="149" t="str">
        <f>IF(SP_NORTE!W32="","*",SP_NORTE!W32)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1061</v>
      </c>
      <c r="D5" s="233"/>
      <c r="E5" s="233"/>
      <c r="F5" s="233"/>
      <c r="G5" s="233"/>
      <c r="H5" s="233"/>
      <c r="I5" s="233"/>
      <c r="J5" s="234"/>
      <c r="K5" s="235" t="s">
        <v>1062</v>
      </c>
      <c r="L5" s="236"/>
      <c r="M5" s="236"/>
      <c r="N5" s="236"/>
      <c r="O5" s="237" t="s">
        <v>1063</v>
      </c>
      <c r="P5" s="238"/>
    </row>
    <row r="6" spans="1:16" s="77" customFormat="1" ht="15" customHeight="1">
      <c r="A6" s="69" t="s">
        <v>1059</v>
      </c>
      <c r="B6" s="78" t="s">
        <v>1058</v>
      </c>
      <c r="C6" s="79" t="s">
        <v>939</v>
      </c>
      <c r="D6" s="80" t="s">
        <v>940</v>
      </c>
      <c r="E6" s="79" t="s">
        <v>1064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1065</v>
      </c>
      <c r="M6" s="83" t="s">
        <v>572</v>
      </c>
      <c r="N6" s="84" t="s">
        <v>934</v>
      </c>
      <c r="O6" s="162" t="s">
        <v>977</v>
      </c>
      <c r="P6" s="136" t="s">
        <v>1066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0.16666666666666666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Oportunidade</v>
      </c>
      <c r="C33" s="86" t="str">
        <f>IF(SP_NORTE!S32="","*",SP_NORTE!S32)</f>
        <v>SP NORTE</v>
      </c>
      <c r="D33" s="86" t="str">
        <f>IF(SP_NORTE!T32="","*",SP_NORTE!T32)</f>
        <v>ZCZ-ZTI</v>
      </c>
      <c r="E33" s="86" t="str">
        <f>IF(SP_NORTE!D32="","*",SP_NORTE!D32)</f>
        <v>E40</v>
      </c>
      <c r="F33" s="86" t="str">
        <f>IF(SP_NORTE!H32="","*",SP_NORTE!H32)</f>
        <v>ZMA2</v>
      </c>
      <c r="G33" s="86" t="str">
        <f>IF(SP_NORTE!M32="","*",SP_NORTE!M32)</f>
        <v>ZMA-ZVP</v>
      </c>
      <c r="H33" s="119">
        <f>IF(SP_NORTE!K32="","*",SP_NORTE!K32)</f>
        <v>42</v>
      </c>
      <c r="I33" s="116">
        <f>IF(SP_NORTE!O32="","*",SP_NORTE!O32)</f>
        <v>0.39583333333333331</v>
      </c>
      <c r="J33" s="116">
        <f>IF(SP_NORTE!P32="","*",SP_NORTE!P32)</f>
        <v>4.1666666666666664E-2</v>
      </c>
      <c r="K33" s="86" t="str">
        <f>IF(SP_NORTE!AK32="","*",SP_NORTE!AK32)</f>
        <v>ZMA2</v>
      </c>
      <c r="L33" s="86" t="str">
        <f>IF(SP_NORTE!AM32="","*",SP_NORTE!AM32)</f>
        <v>ZMA-ZVP</v>
      </c>
      <c r="M33" s="86">
        <f>IF(SP_NORTE!AP32="","*",SP_NORTE!AP32)</f>
        <v>42</v>
      </c>
      <c r="N33" s="86" t="str">
        <f>IF(SP_NORTE!AM32="","*",SP_NORTE!AM32)</f>
        <v>ZMA-ZVP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1067</v>
      </c>
      <c r="C2" s="124" t="s">
        <v>924</v>
      </c>
      <c r="D2" s="79" t="s">
        <v>926</v>
      </c>
      <c r="E2" s="79" t="s">
        <v>1068</v>
      </c>
      <c r="F2" s="102" t="s">
        <v>1069</v>
      </c>
      <c r="G2" s="79" t="s">
        <v>1070</v>
      </c>
      <c r="H2" s="79" t="s">
        <v>1071</v>
      </c>
      <c r="I2" s="79" t="s">
        <v>1072</v>
      </c>
      <c r="J2" s="79" t="s">
        <v>1073</v>
      </c>
      <c r="K2" s="81" t="s">
        <v>1074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E40</v>
      </c>
      <c r="E29" s="97" t="str">
        <f>IF(SP_NORTE!H32="","*",SP_NORTE!H32)</f>
        <v>ZMA2</v>
      </c>
      <c r="F29" s="103" t="str">
        <f>IF(SP_NORTE!M32="","*",SP_NORTE!M32)</f>
        <v>ZMA-ZVP</v>
      </c>
      <c r="G29" s="98" t="str">
        <f>IF(SP_NORTE!I32="","*",SP_NORTE!I32)</f>
        <v>ZVP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2026-02-02T12:26:38Z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