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273" documentId="8_{B6337239-1A00-434D-AAD0-422EA1FEB5AE}" xr6:coauthVersionLast="47" xr6:coauthVersionMax="47" xr10:uidLastSave="{FB92FD91-E6DA-46BD-A959-8F4022D460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AY202" i="1"/>
  <c r="BB202" i="1"/>
  <c r="BC202" i="1" a="1"/>
  <c r="BC202" i="1"/>
  <c r="BD202" i="1" a="1"/>
  <c r="BD202" i="1"/>
  <c r="BE202" i="1"/>
  <c r="BF202" i="1"/>
  <c r="BR202" i="1"/>
  <c r="BS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AY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R206" i="16" s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7" i="1" l="1"/>
  <c r="AJ216" i="1"/>
  <c r="AJ219" i="1"/>
  <c r="AJ218" i="1"/>
  <c r="AJ215" i="1"/>
  <c r="BQ202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<sst xmlns="http://schemas.openxmlformats.org/spreadsheetml/2006/main" count="6561" uniqueCount="1727">
  <si>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</si>
  <si>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</si>
  <si>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</si>
  <si>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</si>
  <si>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</si>
  <si>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</si>
  <si>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</si>
  <si>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</si>
  <si>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</si>
  <si>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</si>
  <si>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</si>
  <si>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</si>
  <si>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</si>
  <si>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</si>
  <si>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</si>
  <si>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</si>
  <si>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</si>
  <si>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</si>
  <si>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</si>
  <si>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</si>
  <si>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</si>
  <si>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</si>
  <si>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</si>
  <si>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</si>
  <si>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</si>
  <si>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</si>
  <si>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</si>
  <si>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</si>
  <si>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</si>
  <si>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</si>
  <si>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</si>
  <si>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</si>
  <si>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</si>
  <si>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</si>
  <si>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</si>
  <si>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</si>
  <si>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</si>
  <si>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</si>
  <si>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</si>
  <si>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</si>
  <si>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</si>
  <si>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</si>
  <si>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</si>
  <si>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</si>
  <si>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</si>
  <si>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</si>
  <si>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</si>
  <si>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</si>
  <si>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</si>
  <si>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</si>
  <si>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</si>
  <si>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</si>
  <si>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</si>
  <si>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</si>
  <si>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</si>
  <si>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</si>
  <si>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</si>
  <si>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</si>
  <si>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</si>
  <si>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</si>
  <si>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</si>
  <si>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</si>
  <si>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</si>
  <si>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</si>
  <si>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</si>
  <si>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</si>
  <si>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</si>
  <si>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</si>
  <si>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</si>
  <si>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</si>
  <si>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</si>
  <si>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</si>
  <si>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</si>
  <si>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</si>
  <si>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</si>
  <si>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</si>
  <si>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</si>
  <si>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</si>
  <si>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</si>
  <si>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</si>
  <si>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</si>
  <si>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</si>
  <si>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</si>
  <si>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</si>
  <si>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</si>
  <si>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</si>
  <si>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</si>
  <si>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</si>
  <si>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</si>
  <si>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</si>
  <si>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</si>
  <si>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</si>
  <si>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</si>
  <si>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</si>
  <si>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</si>
  <si>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</si>
  <si>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</si>
  <si>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</si>
  <si>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</si>
  <si>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</si>
  <si>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</si>
  <si>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</si>
  <si>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</si>
  <si>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</si>
  <si>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</si>
  <si>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</si>
  <si>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</si>
  <si>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</si>
  <si>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</si>
  <si>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</si>
  <si>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</si>
  <si>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</si>
  <si>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</si>
  <si>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</si>
  <si>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</si>
  <si>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</si>
  <si>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</si>
  <si>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</si>
  <si>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</si>
  <si>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</si>
  <si>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</si>
  <si>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</si>
  <si>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</si>
  <si>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</si>
  <si>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</si>
  <si>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</si>
  <si>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</si>
  <si>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</si>
  <si>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</si>
  <si>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</si>
  <si>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</si>
  <si>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</si>
  <si>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</si>
  <si>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</si>
  <si>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</si>
  <si>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</si>
  <si>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</si>
  <si>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</si>
  <si>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</si>
  <si>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</si>
  <si>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</si>
  <si>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</si>
  <si>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</si>
  <si>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</si>
  <si>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</si>
  <si>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</si>
  <si>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</si>
  <si>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</si>
  <si>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</si>
  <si>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</si>
  <si>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</si>
  <si>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</si>
  <si>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</si>
  <si>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</si>
  <si>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</si>
  <si>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</si>
  <si>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</si>
  <si>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</si>
  <si>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</si>
  <si>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</si>
  <si>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</si>
  <si>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</si>
  <si>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</si>
  <si>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</si>
  <si>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</si>
  <si>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</si>
  <si>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</si>
  <si>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</si>
  <si>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</si>
  <si>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</si>
  <si>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</si>
  <si>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</si>
  <si>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</si>
  <si>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</si>
  <si>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</si>
  <si>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</si>
  <si>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</si>
  <si>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</si>
  <si>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</si>
  <si>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</si>
  <si>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</si>
  <si>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</si>
  <si>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</si>
  <si>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</si>
  <si>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</si>
  <si>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</si>
  <si>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</si>
  <si>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</si>
  <si>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</si>
  <si>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</si>
  <si>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</si>
  <si>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</si>
  <si>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</si>
  <si>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</si>
  <si>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</si>
  <si>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</si>
  <si>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</si>
  <si>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</si>
  <si>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</si>
  <si>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</si>
  <si>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</si>
  <si>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</si>
  <si>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</si>
  <si>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</si>
  <si>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</si>
  <si>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</si>
  <si>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</si>
  <si>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</si>
  <si>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</si>
  <si>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</si>
  <si>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</si>
  <si>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</si>
  <si>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</si>
  <si>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</si>
  <si>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</si>
  <si>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</si>
  <si>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</si>
  <si>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</si>
  <si>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</si>
  <si>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</si>
  <si>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</si>
  <si>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</si>
  <si>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</si>
  <si>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</si>
  <si>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</si>
  <si>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</si>
  <si>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</si>
  <si>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</si>
  <si>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</si>
  <si>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</si>
  <si>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</si>
  <si>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</si>
  <si>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</si>
  <si>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</si>
  <si>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</si>
  <si>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</si>
  <si>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</si>
  <si>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</si>
  <si>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</si>
  <si>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</si>
  <si>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</si>
  <si>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</si>
  <si>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</si>
  <si>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</si>
  <si>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</si>
  <si>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</si>
  <si>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</si>
  <si>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</si>
  <si>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</si>
  <si>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</si>
  <si>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</si>
  <si>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</si>
  <si>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</si>
  <si>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</si>
  <si>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</si>
  <si>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</si>
  <si>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</si>
  <si>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</si>
  <si>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</si>
  <si>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</si>
  <si>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</si>
  <si>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</si>
  <si>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</si>
  <si>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</si>
  <si>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</si>
  <si>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</si>
  <si>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</si>
  <si>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</si>
  <si>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</si>
  <si>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</si>
  <si>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</si>
  <si>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</si>
  <si>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</si>
  <si>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</si>
  <si>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</si>
  <si>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</si>
  <si>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</si>
  <si>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</si>
  <si>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</si>
  <si>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</si>
  <si>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</si>
  <si>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</si>
  <si>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</si>
  <si>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</si>
  <si>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</si>
  <si>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</si>
  <si>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</si>
  <si>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</si>
  <si>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</si>
  <si>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</si>
  <si>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</si>
  <si>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</si>
  <si>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</si>
  <si>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</si>
  <si>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</si>
  <si>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</si>
  <si>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</si>
  <si>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</si>
  <si>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</si>
  <si>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</si>
  <si>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</si>
  <si>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</si>
  <si>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</si>
  <si>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</si>
  <si>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</si>
  <si>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</si>
  <si>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</si>
  <si>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</si>
  <si>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</si>
  <si>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</si>
  <si>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</si>
  <si>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</si>
  <si>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</si>
  <si>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</si>
  <si>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</si>
  <si>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</si>
  <si>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</si>
  <si>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</si>
  <si>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</si>
  <si>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</si>
  <si>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</si>
  <si>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</si>
  <si>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</si>
  <si>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</si>
  <si>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</si>
  <si>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</si>
  <si>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</si>
  <si>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</si>
  <si>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</si>
  <si>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</si>
  <si>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</si>
  <si>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</si>
  <si>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</si>
  <si>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</si>
  <si>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</si>
  <si>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</si>
  <si>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</si>
  <si>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</si>
  <si>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</si>
  <si>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</si>
  <si>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</si>
  <si>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</si>
  <si>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</si>
  <si>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</si>
  <si>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</si>
  <si>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</si>
  <si>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</si>
  <si>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</si>
  <si>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</si>
  <si>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</si>
  <si>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</si>
  <si>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</si>
  <si>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</si>
  <si>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</si>
  <si>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</si>
  <si>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</si>
  <si>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</si>
  <si>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</si>
  <si>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</si>
  <si>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</si>
  <si>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</si>
  <si>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</si>
  <si>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</si>
  <si>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</si>
  <si>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</si>
  <si>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</si>
  <si>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</si>
  <si>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</si>
  <si>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</si>
  <si>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</si>
  <si>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</si>
  <si>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</si>
  <si>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</si>
  <si>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</si>
  <si>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</si>
  <si>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</si>
  <si>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</si>
  <si>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</si>
  <si>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</si>
  <si>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</si>
  <si>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</si>
  <si>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</si>
  <si>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</si>
  <si>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</si>
  <si>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</si>
  <si>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</si>
  <si>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</si>
  <si>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</si>
  <si>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</si>
  <si>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</si>
  <si>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</si>
  <si>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</si>
  <si>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</si>
  <si>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</si>
  <si>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</si>
  <si>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</si>
  <si>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</si>
  <si>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</si>
  <si>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</si>
  <si>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</si>
  <si>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</si>
  <si>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</si>
  <si>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</si>
  <si>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</si>
  <si>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</si>
  <si>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</si>
  <si>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</si>
  <si>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</si>
  <si>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</si>
  <si>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</si>
  <si>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</si>
  <si>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</si>
  <si>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</si>
  <si>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</si>
  <si>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</si>
  <si>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</si>
  <si>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</si>
  <si>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</si>
  <si>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</si>
  <si>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</si>
  <si>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</si>
  <si>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</si>
  <si>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</si>
  <si>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</si>
  <si>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</si>
  <si>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</si>
  <si>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</si>
  <si>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</si>
  <si>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</si>
  <si>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</si>
  <si>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</si>
  <si>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</si>
  <si>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</si>
  <si>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</si>
  <si>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</si>
  <si>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</si>
  <si>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</si>
  <si>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</si>
  <si>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</si>
  <si>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</si>
  <si>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</si>
  <si>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</si>
  <si>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</si>
  <si>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</si>
  <si>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</si>
  <si>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</si>
  <si>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</si>
  <si>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</si>
  <si>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</si>
  <si>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</si>
  <si>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</si>
  <si>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</si>
  <si>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</si>
  <si>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</si>
  <si>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</si>
  <si>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</si>
  <si>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</si>
  <si>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</si>
  <si>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</si>
  <si>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</si>
  <si>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</si>
  <si>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</si>
  <si>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</si>
  <si>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</si>
  <si>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</si>
  <si>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</si>
  <si>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</si>
  <si>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</si>
  <si>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</si>
  <si>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</si>
  <si>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</si>
  <si>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</si>
  <si>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</si>
  <si>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</si>
  <si>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</si>
  <si>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</si>
  <si>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</si>
  <si>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</si>
  <si>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</si>
  <si>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</si>
  <si>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</si>
  <si>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</si>
  <si>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</si>
  <si>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</si>
  <si>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</si>
  <si>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</si>
  <si>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</si>
  <si>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</si>
  <si>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</si>
  <si>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</si>
  <si>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</si>
  <si>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</si>
  <si>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</si>
  <si>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</si>
  <si>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</si>
  <si>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</si>
  <si>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</si>
  <si>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</si>
  <si>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</si>
  <si>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</si>
  <si>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</si>
  <si>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</si>
  <si>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</si>
  <si>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</si>
  <si>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</si>
  <si>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</si>
  <si>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</si>
  <si>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</si>
  <si>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</si>
  <si>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</si>
  <si>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</si>
  <si>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</si>
  <si>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</si>
  <si>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</si>
  <si>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</si>
  <si>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</si>
  <si>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</si>
  <si>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</si>
  <si>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</si>
  <si>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</si>
  <si>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</si>
  <si>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</si>
  <si>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</si>
  <si>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</si>
  <si>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</si>
  <si>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</si>
  <si>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</si>
  <si>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</si>
  <si>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</si>
  <si>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</si>
  <si>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</si>
  <si>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</si>
  <si>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</si>
  <si>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</si>
  <si>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</si>
  <si>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</si>
  <si>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</si>
  <si>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</si>
  <si>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</si>
  <si>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</si>
  <si>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</si>
  <si>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</si>
  <si>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</si>
  <si>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</si>
  <si>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</si>
  <si>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</si>
  <si>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</si>
  <si>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</si>
  <si>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</si>
  <si>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</si>
  <si>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</si>
  <si>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</si>
  <si>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</si>
  <si>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</si>
  <si>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</si>
  <si>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</si>
  <si>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</si>
  <si>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</si>
  <si>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</si>
  <si>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</si>
  <si>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</si>
  <si>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</si>
  <si>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</si>
  <si>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</si>
  <si>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</si>
  <si>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</si>
  <si>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</si>
  <si>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</si>
  <si>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</si>
  <si>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</si>
  <si>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</si>
  <si>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</si>
  <si>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</si>
  <si>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</si>
  <si>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</si>
  <si>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</si>
  <si>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</si>
  <si>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</si>
  <si>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</si>
  <si>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</si>
  <si>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</si>
  <si>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</si>
  <si>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</si>
  <si>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</si>
  <si>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</si>
  <si>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</si>
  <si>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</si>
  <si>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</si>
  <si>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</si>
  <si>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</si>
  <si>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</si>
  <si>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</si>
  <si>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</si>
  <si>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</si>
  <si>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</si>
  <si>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</si>
  <si>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</si>
  <si>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</si>
  <si>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</si>
  <si>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</si>
  <si>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</si>
  <si>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</si>
  <si>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</si>
  <si>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</si>
  <si>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</si>
  <si>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</si>
  <si>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</si>
  <si>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</si>
  <si>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</si>
  <si>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</si>
  <si>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</si>
  <si>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</si>
  <si>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</si>
  <si>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</si>
  <si>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</si>
  <si>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</si>
  <si>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</si>
  <si>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</si>
  <si>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</si>
  <si>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</si>
  <si>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</si>
  <si>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</si>
  <si>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</si>
  <si>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</si>
  <si>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</si>
  <si>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</si>
  <si>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</si>
  <si>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</si>
  <si>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</si>
  <si>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</si>
  <si>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</si>
  <si>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</si>
  <si>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</si>
  <si>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</si>
  <si>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</si>
  <si>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</si>
  <si>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</si>
  <si>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</si>
  <si>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</si>
  <si>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</si>
  <si>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</si>
  <si>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</si>
  <si>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</si>
  <si>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</si>
  <si>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</si>
  <si>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</si>
  <si>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</si>
  <si>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</si>
  <si>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</si>
  <si>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</si>
  <si>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</si>
  <si>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</si>
  <si>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</si>
  <si>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</si>
  <si>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</si>
  <si>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</si>
  <si>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</si>
  <si>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</si>
  <si>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</si>
  <si>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</si>
  <si>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</si>
  <si>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</si>
  <si>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</si>
  <si>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</si>
  <si>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</si>
  <si>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</si>
  <si>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</si>
  <si>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</si>
  <si>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</si>
  <si>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</si>
  <si>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</si>
  <si>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</si>
  <si>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</si>
  <si>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</si>
  <si>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</si>
  <si>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</si>
  <si>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</si>
  <si>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</si>
  <si>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</si>
  <si>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</si>
  <si>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</si>
  <si>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</si>
  <si>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</si>
  <si>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</si>
  <si>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</si>
  <si>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</si>
  <si>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</si>
  <si>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</si>
  <si>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</si>
  <si>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</si>
  <si>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</si>
  <si>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</si>
  <si>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</si>
  <si>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</si>
  <si>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</si>
  <si>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</si>
  <si>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</si>
  <si>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</si>
  <si>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</si>
  <si>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</si>
  <si>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</si>
  <si>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</si>
  <si>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</si>
  <si>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</si>
  <si>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</si>
  <si>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</si>
  <si>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</si>
  <si>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</si>
  <si>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</si>
  <si>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</si>
  <si>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</si>
  <si>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</si>
  <si>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</si>
  <si>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</si>
  <si>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</si>
  <si>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</si>
  <si>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</si>
  <si>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</si>
  <si>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</si>
  <si>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</si>
  <si>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</si>
  <si>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</si>
  <si>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</si>
  <si>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</si>
  <si>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</si>
  <si>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</si>
  <si>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</si>
  <si>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</si>
  <si>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</si>
  <si>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</si>
  <si>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</si>
  <si>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</si>
  <si>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</si>
  <si>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</si>
  <si>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</si>
  <si>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</si>
  <si>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</si>
  <si>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</si>
  <si>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</si>
  <si>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</si>
  <si>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</si>
  <si>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</si>
  <si>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</si>
  <si>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</si>
  <si>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</si>
  <si>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</si>
  <si>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</si>
  <si>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</si>
  <si>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</si>
  <si>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</si>
  <si>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</si>
  <si>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</si>
  <si>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</si>
  <si>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</si>
  <si>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</si>
  <si>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</si>
  <si>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</si>
  <si>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</si>
  <si>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</si>
  <si>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</si>
  <si>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</si>
  <si>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</si>
  <si>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</si>
  <si>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</si>
  <si>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</si>
  <si>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</si>
  <si>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</si>
  <si>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</si>
  <si>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</si>
  <si>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</si>
  <si>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</si>
  <si>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</si>
  <si>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</si>
  <si>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</si>
  <si>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</si>
  <si>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</si>
  <si>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</si>
  <si>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</si>
  <si>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</si>
  <si>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</si>
  <si>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</si>
  <si>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</si>
  <si>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</si>
  <si>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</si>
  <si>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</si>
  <si>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</si>
  <si>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</si>
  <si>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</si>
  <si>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</si>
  <si>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</si>
  <si>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</si>
  <si>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</si>
  <si>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</si>
  <si>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</si>
  <si>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</si>
  <si>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</si>
  <si>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</si>
  <si>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</si>
  <si>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</si>
  <si>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</si>
  <si>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</si>
  <si>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</si>
  <si>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</si>
  <si>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</si>
  <si>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</si>
  <si>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</si>
  <si>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</si>
  <si>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</si>
  <si>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</si>
  <si>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</si>
  <si>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</si>
  <si>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</si>
  <si>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</si>
  <si>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</si>
  <si>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</si>
  <si>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</si>
  <si>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</si>
  <si>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</si>
  <si>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</si>
  <si>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</si>
  <si>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</si>
  <si>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</si>
  <si>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</si>
  <si>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</si>
  <si>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</si>
  <si>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</si>
  <si>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</si>
  <si>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</si>
  <si>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</si>
  <si>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</si>
  <si>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</si>
  <si>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</si>
  <si>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</si>
  <si>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</si>
  <si>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</si>
  <si>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</si>
  <si>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</si>
  <si>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</si>
  <si>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</si>
  <si>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</si>
  <si>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</si>
  <si>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</si>
  <si>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</si>
  <si>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</si>
  <si>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</si>
  <si>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</si>
  <si>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</si>
  <si>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</si>
  <si>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</si>
  <si>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</si>
  <si>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</si>
  <si>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</si>
  <si>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</si>
  <si>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</si>
  <si>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</si>
  <si>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</si>
  <si>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</si>
  <si>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</si>
  <si>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</si>
  <si>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</si>
  <si>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</si>
  <si>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</si>
  <si>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</si>
  <si>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</si>
  <si>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</si>
  <si>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</si>
  <si>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</si>
  <si>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</si>
  <si>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</si>
  <si>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</si>
  <si>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</si>
  <si>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</si>
  <si>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</si>
  <si>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</si>
  <si>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</si>
  <si>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</si>
  <si>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</si>
  <si>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</si>
  <si>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</si>
  <si>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</si>
  <si>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</si>
  <si>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</si>
  <si>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</si>
  <si>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</si>
  <si>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</si>
  <si>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</si>
  <si>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</si>
  <si>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</si>
  <si>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</si>
  <si>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</si>
  <si>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</si>
  <si>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</si>
  <si>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</si>
  <si>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</si>
  <si>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</si>
  <si>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</si>
  <si>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</si>
  <si>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</si>
  <si>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</si>
  <si>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</si>
  <si>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</si>
  <si>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</si>
  <si>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</si>
  <si>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</si>
  <si>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</si>
  <si>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</si>
  <si>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</si>
  <si>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</si>
  <si>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</si>
  <si>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</si>
  <si>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</si>
  <si>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</si>
  <si>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</si>
  <si>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</si>
  <si>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</si>
  <si>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</si>
  <si>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</si>
  <si>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</si>
  <si>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</si>
  <si>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</si>
  <si>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</si>
  <si>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</si>
  <si>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</si>
  <si>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</si>
  <si>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</si>
  <si>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</si>
  <si>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</si>
  <si>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</si>
  <si>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</si>
  <si>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</si>
  <si>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</si>
  <si>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</si>
  <si>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</si>
  <si>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</si>
  <si>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</si>
  <si>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</si>
  <si>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</si>
  <si>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</si>
  <si>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</si>
  <si>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</si>
  <si>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</si>
  <si>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</si>
  <si>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</si>
  <si>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</si>
  <si>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</si>
  <si>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</si>
  <si>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</si>
  <si>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</si>
  <si>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</si>
  <si>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</si>
  <si>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</si>
  <si>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</si>
  <si>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</si>
  <si>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</si>
  <si>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</si>
  <si>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</si>
  <si>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</si>
  <si>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</si>
  <si>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</si>
  <si>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</si>
  <si>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</si>
  <si>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</si>
  <si>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</si>
  <si>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</si>
  <si>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</si>
  <si>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</si>
  <si>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</si>
  <si>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</si>
  <si>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</si>
  <si>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</si>
  <si>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</si>
  <si>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</si>
  <si>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</si>
  <si>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</si>
  <si>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</si>
  <si>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</si>
  <si>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</si>
  <si>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</si>
  <si>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</si>
  <si>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</si>
  <si>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</si>
  <si>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</si>
  <si>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</si>
  <si>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</si>
  <si>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</si>
  <si>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</si>
  <si>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</si>
  <si>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</si>
  <si>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</si>
  <si>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</si>
  <si>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</si>
  <si>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</si>
  <si>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</si>
  <si>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</si>
  <si>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</si>
  <si>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</si>
  <si>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</si>
  <si>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</si>
  <si>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</si>
  <si>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</si>
  <si>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</si>
  <si>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</si>
  <si>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</si>
  <si>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</si>
  <si>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</si>
  <si>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</si>
  <si>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</si>
  <si>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</si>
  <si>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</si>
  <si>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</si>
  <si>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</si>
  <si>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</si>
  <si>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</si>
  <si>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</si>
  <si>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</si>
  <si>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</si>
  <si>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</si>
  <si>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</si>
  <si>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</si>
  <si>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</si>
  <si>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</si>
  <si>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</si>
  <si>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</si>
  <si>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</si>
  <si>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</si>
  <si>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</si>
  <si>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</si>
  <si>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</si>
  <si>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</si>
  <si>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</si>
  <si>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</si>
  <si>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</si>
  <si>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</si>
  <si>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</si>
  <si>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</si>
  <si>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</si>
  <si>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</si>
  <si>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</si>
  <si>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</si>
  <si>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</si>
  <si>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</si>
  <si>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</si>
  <si>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</si>
  <si>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</si>
  <si>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</si>
  <si>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</si>
  <si>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</si>
  <si>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</si>
  <si>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</si>
  <si>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</si>
  <si>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</si>
  <si>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</si>
  <si>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</si>
  <si>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</si>
  <si>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</si>
  <si>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</si>
  <si>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</si>
  <si>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</si>
  <si>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</si>
  <si>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</si>
  <si>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</si>
  <si>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</si>
  <si>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</si>
  <si>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</si>
  <si>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</si>
  <si>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</si>
  <si>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</si>
  <si>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</si>
  <si>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</si>
  <si>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</si>
  <si>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</si>
  <si>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</si>
  <si>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</si>
  <si>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</si>
  <si>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</si>
  <si>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</si>
  <si>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</si>
  <si>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</si>
  <si>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</si>
  <si>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</si>
  <si>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</si>
  <si>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</si>
  <si>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</si>
  <si>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</si>
  <si>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</si>
  <si>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</si>
  <si>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</si>
  <si>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</si>
  <si>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</si>
  <si>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</si>
  <si>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</si>
  <si>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</si>
  <si>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</si>
  <si>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</si>
  <si>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</si>
  <si>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</si>
  <si>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</si>
  <si>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</si>
  <si>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</si>
  <si>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</si>
  <si>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</si>
  <si>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</si>
  <si>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</si>
  <si>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</si>
  <si>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</si>
  <si>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</si>
  <si>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</si>
  <si>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</si>
  <si>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</si>
  <si>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</si>
  <si>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</si>
  <si>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</si>
  <si>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</si>
  <si>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</si>
  <si>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</si>
  <si>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</si>
  <si>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</si>
  <si>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</si>
  <si>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</si>
  <si>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</si>
  <si>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</si>
  <si>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</si>
  <si>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</si>
  <si>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</si>
  <si>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</si>
  <si>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</si>
  <si>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</si>
  <si>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</si>
  <si>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</si>
  <si>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</si>
  <si>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</si>
  <si>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</si>
  <si>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</si>
  <si>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</si>
  <si>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</si>
  <si>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</si>
  <si>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</si>
  <si>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</si>
  <si>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</si>
  <si>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</si>
  <si>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</si>
  <si>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</si>
  <si>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</si>
  <si>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</si>
  <si>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</si>
  <si>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</si>
  <si>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</si>
  <si>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</si>
  <si>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</si>
  <si>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</si>
  <si>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</si>
  <si>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</si>
  <si>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</si>
  <si>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</si>
  <si>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</si>
  <si>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</si>
  <si>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</si>
  <si>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</si>
  <si>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</si>
  <si>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</si>
  <si>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</si>
  <si>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</si>
  <si>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</si>
  <si>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</si>
  <si>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</si>
  <si>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</si>
  <si>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</si>
  <si>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</si>
  <si>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</si>
  <si>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</si>
  <si>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</si>
  <si>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</si>
  <si>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</si>
  <si>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</si>
  <si>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</si>
  <si>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</si>
  <si>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</si>
  <si>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</si>
  <si>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</si>
  <si>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</si>
  <si>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</si>
  <si>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</si>
  <si>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</si>
  <si>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</si>
  <si>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</si>
  <si>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</si>
  <si>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</si>
  <si>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</si>
  <si>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</si>
  <si>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</si>
  <si>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</si>
  <si>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</si>
  <si>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</si>
  <si>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</si>
  <si>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</si>
  <si>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</si>
  <si>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</si>
  <si>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</si>
  <si>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</si>
  <si>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</si>
  <si>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</si>
  <si>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</si>
  <si>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</si>
  <si>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</si>
  <si>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</si>
  <si>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</si>
  <si>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</si>
  <si>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</si>
  <si>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</si>
  <si>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</si>
  <si>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</si>
  <si>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</si>
  <si>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</si>
  <si>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</si>
  <si>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</si>
  <si>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</si>
  <si>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</si>
  <si>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</si>
  <si>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</si>
  <si>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</si>
  <si>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</si>
  <si>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</si>
  <si>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</si>
  <si>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</si>
  <si>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</si>
  <si>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</si>
  <si>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</si>
  <si>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</si>
  <si>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</si>
  <si>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</si>
  <si>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</si>
  <si>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</si>
  <si>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</si>
  <si>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</si>
  <si>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</si>
  <si>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</si>
  <si>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</si>
  <si>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</si>
  <si>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</si>
  <si>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</si>
  <si>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</si>
  <si>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</si>
  <si>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</si>
  <si>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</si>
  <si>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</si>
  <si>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</si>
  <si>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</si>
  <si>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</si>
  <si>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</si>
  <si>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</si>
  <si>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</si>
  <si>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</si>
  <si>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</si>
  <si>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</si>
  <si>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</si>
  <si>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</si>
  <si>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</si>
  <si>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</si>
  <si>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</si>
  <si>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</si>
  <si>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</si>
  <si>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</si>
  <si>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</si>
  <si>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</si>
  <si>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</si>
  <si>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</si>
  <si>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</si>
  <si>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</si>
  <si>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</si>
  <si>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</si>
  <si>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</si>
  <si>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</si>
  <si>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</si>
  <si>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</si>
  <si>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</si>
  <si>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</si>
  <si>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</si>
  <si>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</si>
  <si>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</si>
  <si>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</si>
  <si>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</si>
  <si>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</si>
  <si>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</si>
  <si>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</si>
  <si>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</si>
  <si>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</si>
  <si>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</si>
  <si>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</si>
  <si>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</si>
  <si>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</si>
  <si>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</si>
  <si>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</si>
  <si>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</si>
  <si>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</si>
  <si>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</si>
  <si>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</si>
  <si>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</si>
  <si>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</si>
  <si>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</si>
  <si>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</si>
  <si>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</si>
  <si>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</si>
  <si>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</si>
  <si>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</si>
  <si>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</si>
  <si>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</si>
  <si>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</si>
  <si>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</si>
  <si>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</si>
  <si>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</si>
  <si>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</si>
  <si>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</si>
  <si>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</si>
  <si>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</si>
  <si>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</si>
  <si>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</si>
  <si>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</si>
  <si>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</si>
  <si>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</si>
  <si>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</si>
  <si>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</si>
  <si>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</si>
  <si>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</si>
  <si>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</si>
  <si>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</si>
  <si>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</si>
  <si>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</si>
  <si>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</si>
  <si>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</si>
  <si>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</si>
  <si>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</si>
  <si>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</si>
  <si>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</si>
  <si>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</si>
  <si>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</si>
  <si>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</si>
  <si>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</si>
  <si>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</si>
  <si>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</si>
  <si>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</si>
  <si>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</si>
  <si>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</si>
  <si>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</si>
  <si>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</si>
  <si>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</si>
  <si>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</si>
  <si>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</si>
  <si>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</si>
  <si>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</si>
  <si>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</si>
  <si>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</si>
  <si>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</si>
  <si>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</si>
  <si>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</si>
  <si>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</si>
  <si>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</si>
  <si>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</si>
  <si>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</si>
  <si>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</si>
  <si>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</si>
  <si>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</si>
  <si>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</si>
  <si>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</si>
  <si>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</si>
  <si>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</si>
  <si>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</si>
  <si>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</si>
  <si>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</si>
  <si>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</si>
  <si>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</si>
  <si>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</si>
  <si>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</si>
  <si>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</si>
  <si>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</si>
  <si>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</si>
  <si>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</si>
  <si>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</si>
  <si>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</si>
  <si>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</si>
  <si>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</si>
  <si>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</si>
  <si>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</si>
  <si>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</si>
  <si>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</si>
  <si>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</si>
  <si>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</si>
  <si>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</si>
  <si>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</si>
  <si>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</si>
  <si>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</si>
  <si>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</si>
  <si>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</si>
  <si>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</si>
  <si>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</si>
  <si>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</si>
  <si>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</si>
  <si>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</si>
  <si>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</si>
  <si>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</si>
  <si>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</si>
  <si>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</si>
  <si>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</si>
  <si>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</si>
  <si>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</si>
  <si>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</si>
  <si>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</si>
  <si>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</si>
  <si>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</si>
  <si>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</si>
  <si>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</si>
  <si>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</si>
  <si>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</si>
  <si>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</si>
  <si>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</si>
  <si>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</si>
  <si>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</si>
  <si>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</si>
  <si>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</si>
  <si>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</si>
  <si>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</si>
  <si>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</si>
  <si>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</si>
  <si>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</si>
  <si>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</si>
  <si>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</si>
  <si>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</si>
  <si>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</si>
  <si>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</si>
  <si>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</si>
  <si>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</si>
  <si>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</si>
  <si>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</si>
  <si>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</si>
  <si>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</si>
  <si>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</si>
  <si>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</si>
  <si>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</si>
  <si>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</si>
  <si>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</si>
  <si>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</si>
  <si>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</si>
  <si>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</si>
  <si>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</si>
  <si>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</si>
  <si>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</si>
  <si>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</si>
  <si>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</si>
  <si>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</si>
  <si>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</si>
  <si>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</si>
  <si>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</si>
  <si>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</si>
  <si>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</si>
  <si>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</si>
  <si>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</si>
  <si>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</si>
  <si>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</si>
  <si>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</si>
  <si>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</si>
  <si>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</si>
  <si>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</si>
  <si>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</si>
  <si>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</si>
  <si>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</si>
  <si>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</si>
  <si>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</si>
  <si>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</si>
  <si>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</si>
  <si>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</si>
  <si>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</si>
  <si>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</si>
  <si>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</si>
  <si>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</si>
  <si>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</si>
  <si>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</si>
  <si>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</si>
  <si>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</si>
  <si>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</si>
  <si>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</si>
  <si>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</si>
  <si>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</si>
  <si>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</si>
  <si>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</si>
  <si>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</si>
  <si>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</si>
  <si>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</si>
  <si>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</si>
  <si>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</si>
  <si>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</si>
  <si>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</si>
  <si>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</si>
  <si>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</si>
  <si>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</si>
  <si>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</si>
  <si>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</si>
  <si>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</si>
  <si>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</si>
  <si>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</si>
  <si>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</si>
  <si>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</si>
  <si>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</si>
  <si>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</si>
  <si>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</si>
  <si>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</si>
  <si>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</si>
  <si>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</si>
  <si>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</si>
  <si>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</si>
  <si>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</si>
  <si>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</si>
  <si>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</si>
  <si>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</si>
  <si>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</si>
  <si>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</si>
  <si>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</si>
  <si>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</si>
  <si>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</si>
  <si>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</si>
  <si>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</si>
  <si>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</si>
  <si>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</si>
  <si>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</si>
  <si>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</si>
  <si>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</si>
  <si>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</si>
  <si>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</si>
  <si>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</si>
  <si>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</si>
  <si>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</si>
  <si>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</si>
  <si>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</si>
  <si>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</si>
  <si>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</si>
  <si>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</si>
  <si>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</si>
  <si>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</si>
  <si>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</si>
  <si>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</si>
  <si>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</si>
  <si>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</si>
  <si>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</si>
  <si>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</si>
  <si>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</si>
  <si>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</si>
  <si>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</si>
  <si>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</si>
  <si>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</si>
  <si>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</si>
  <si>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</si>
  <si>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</si>
  <si>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</si>
  <si>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</si>
  <si>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</si>
  <si>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</si>
  <si>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</si>
  <si>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</si>
  <si>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</si>
  <si>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</si>
  <si>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</si>
  <si>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</si>
  <si>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</si>
  <si>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</si>
  <si>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</si>
  <si>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</si>
  <si>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</si>
  <si>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</si>
  <si>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</si>
  <si>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</si>
  <si>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</si>
  <si>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</si>
  <si>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</si>
  <si>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</si>
  <si>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</si>
  <si>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</si>
  <si>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</si>
  <si>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</si>
  <si>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</si>
  <si>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</si>
  <si>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</si>
  <si>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</si>
  <si>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</si>
  <si>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</si>
  <si>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</si>
  <si>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</si>
  <si>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</si>
  <si>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</si>
  <si>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</si>
  <si>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</si>
  <si>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</si>
  <si>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</si>
  <si>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</si>
  <si>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</si>
  <si>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</si>
  <si>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</si>
  <si>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</si>
  <si>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</si>
  <si>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</si>
  <si>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</si>
  <si>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</si>
  <si>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</si>
  <si>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</si>
  <si>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</si>
  <si>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</si>
  <si>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</si>
  <si>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</si>
  <si>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</si>
  <si>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</si>
  <si>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</si>
  <si>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</si>
  <si>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</si>
  <si>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</si>
  <si>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</si>
  <si>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</si>
  <si>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</si>
  <si>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</si>
  <si>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</si>
  <si>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</si>
  <si>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</si>
  <si>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</si>
  <si>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</si>
  <si>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</si>
  <si>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</si>
  <si>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</si>
  <si>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</si>
  <si>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</si>
  <si>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</si>
  <si>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</si>
  <si>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</si>
  <si>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</si>
  <si>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</si>
  <si>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</si>
  <si>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</si>
  <si>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</si>
  <si>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</si>
  <si>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</si>
  <si>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</si>
  <si>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</si>
  <si>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</si>
  <si>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</si>
  <si>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</si>
  <si>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</si>
  <si>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</si>
  <si>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</si>
  <si>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</si>
  <si>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</si>
  <si>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</si>
  <si>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</si>
  <si>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</si>
  <si>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</si>
  <si>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</si>
  <si>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</si>
  <si>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</si>
  <si>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</si>
  <si>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</si>
  <si>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</si>
  <si>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</si>
  <si>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</si>
  <si>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</si>
  <si>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</si>
  <si>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</si>
  <si>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</si>
  <si>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</si>
  <si>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</si>
  <si>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</si>
  <si>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</si>
  <si>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</si>
  <si>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</si>
  <si>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</si>
  <si>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</si>
  <si>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</si>
  <si>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</si>
  <si>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</si>
  <si>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Hugor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</si>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</sst>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200" activePane="topRight" state="frozen"/>
      <selection pane="topRight" activeCell="B209" sqref="B2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>CCOCirculaçãoIntervaloOportunidade</v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1655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1658</v>
      </c>
      <c r="BK192" s="14" t="s">
        <v>1659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1660</v>
      </c>
      <c r="BK193" s="14" t="s">
        <v>1661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>IF(AND(BR202&lt;1,BS202&lt;1),"Produção e Intervalo",IF(BR202&lt;1,"Intervalo",IF(BS202&lt;1,"Produção","Aderente")))</f>
        <v>Produção e Intervalo</v>
      </c>
      <c r="BR202" s="15">
        <f>IF(OR(B202="",F202=""),"*",AY202/P202)</f>
        <v>0</v>
      </c>
      <c r="BS202" s="15">
        <f>IF(OR(B202="",F202=""),"*",BA202/Q202)</f>
        <v>0</v>
      </c>
      <c r="BT202" s="231"/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134">
        <v>0.35416666666666669</v>
      </c>
      <c r="P209" s="134">
        <v>4.1666666666666664E-2</v>
      </c>
      <c r="Q209" s="71"/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IF(D209="","*",IFERROR(IF(ISODD(COUNT(AS209:AX211)),"ERRO",SUM((AT209-AS209),(AV209-AU209),(AX209-AW209))),"ERRO"))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e">
        <f t="shared" si="24"/>
        <v>#DIV/0!</v>
      </c>
      <c r="BR209" s="15">
        <f t="shared" si="25"/>
        <v>0</v>
      </c>
      <c r="BS209" s="15" t="e">
        <f t="shared" si="26"/>
        <v>#DIV/0!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IF(D216="","*",IFERROR(IF(ISODD(COUNT(AS216:AX218)),"ERRO",SUM((AT216-AS216),(AV216-AU216),(AX216-AW216))),"ERRO"))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1667</v>
      </c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IF(D217="","*",IFERROR(IF(ISODD(COUNT(AS217:AX219)),"ERRO",SUM((AT217-AS217),(AV217-AU217),(AX217-AW217))),"ERRO"))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Produção e Intervalo</v>
      </c>
      <c r="BR217" s="15">
        <f t="shared" si="25"/>
        <v>0</v>
      </c>
      <c r="BS217" s="15">
        <f t="shared" si="26"/>
        <v>0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Produção e Intervalo</v>
      </c>
      <c r="BR218" s="15">
        <f t="shared" si="25"/>
        <v>0</v>
      </c>
      <c r="BS218" s="15">
        <f t="shared" si="26"/>
        <v>0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/>
      <c r="I219" s="134"/>
      <c r="J219" s="150">
        <v>78</v>
      </c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ITIRAPINA - BAURU</v>
      </c>
      <c r="V219" s="142" t="s">
        <v>1672</v>
      </c>
      <c r="W219" s="134" t="s">
        <v>1630</v>
      </c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>
        <f>IF(BS_CONTROLE[[#This Row],[SUB]]=0, "-", BS_CONTROLE[[#This Row],[SUB]])</f>
        <v>78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Hugor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e">
        <f t="shared" si="24"/>
        <v>#DIV/0!</v>
      </c>
      <c r="BR219" s="15" t="e">
        <f t="shared" si="25"/>
        <v>#DIV/0!</v>
      </c>
      <c r="BS219" s="15" t="e">
        <f t="shared" si="26"/>
        <v>#DIV/0!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28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9">IF(AND(BR238&lt;1,BS238&lt;1),"Produção e Intervalo",IF(BR238&lt;1,"Intervalo",IF(BS238&lt;1,"Produção","Aderente")))</f>
        <v>Aderente</v>
      </c>
      <c r="BR238" s="15" t="str">
        <f t="shared" ref="BR238:BR301" si="30">IF(OR(B238="",F238=""),"*",AY238/P238)</f>
        <v>*</v>
      </c>
      <c r="BS238" s="15" t="str">
        <f t="shared" ref="BS238:BS301" si="31">IF(OR(B238="",F238=""),"*",BA238/Q238)</f>
        <v>*</v>
      </c>
      <c r="BT238" s="231" t="str">
        <f t="shared" ref="BT238:BT301" si="32">IF(BN238="","",SUBSTITUTE(BM238," ","")&amp;SUBSTITUTE(BN238," ",""))</f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si="28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231" t="str">
        <f t="shared" si="32"/>
        <v/>
      </c>
    </row>
    <row r="302" spans="1:72" hidden="1">
      <c r="A302" s="44" t="str">
        <f t="shared" ref="A302:A365" si="33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4">IF(AND(BR302&lt;1,BS302&lt;1),"Produção e Intervalo",IF(BR302&lt;1,"Intervalo",IF(BS302&lt;1,"Produção","Aderente")))</f>
        <v>Aderente</v>
      </c>
      <c r="BR302" s="15" t="str">
        <f t="shared" ref="BR302:BR365" si="35">IF(OR(B302="",F302=""),"*",AY302/P302)</f>
        <v>*</v>
      </c>
      <c r="BS302" s="15" t="str">
        <f t="shared" ref="BS302:BS365" si="36">IF(OR(B302="",F302=""),"*",BA302/Q302)</f>
        <v>*</v>
      </c>
      <c r="BT302" s="231" t="str">
        <f t="shared" ref="BT302:BT365" si="37">IF(BN302="","",SUBSTITUTE(BM302," ","")&amp;SUBSTITUTE(BN302," ",""))</f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si="33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231" t="str">
        <f t="shared" si="37"/>
        <v/>
      </c>
    </row>
    <row r="366" spans="1:72" hidden="1">
      <c r="A366" s="44" t="str">
        <f t="shared" ref="A366:A429" si="38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9">IF(AND(BR366&lt;1,BS366&lt;1),"Produção e Intervalo",IF(BR366&lt;1,"Intervalo",IF(BS366&lt;1,"Produção","Aderente")))</f>
        <v>Aderente</v>
      </c>
      <c r="BR366" s="15" t="str">
        <f t="shared" ref="BR366:BR429" si="40">IF(OR(B366="",F366=""),"*",AY366/P366)</f>
        <v>*</v>
      </c>
      <c r="BS366" s="15" t="str">
        <f t="shared" ref="BS366:BS429" si="41">IF(OR(B366="",F366=""),"*",BA366/Q366)</f>
        <v>*</v>
      </c>
      <c r="BT366" s="231" t="str">
        <f t="shared" ref="BT366:BT429" si="42">IF(BN366="","",SUBSTITUTE(BM366," ","")&amp;SUBSTITUTE(BN366," ",""))</f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si="38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231" t="str">
        <f t="shared" si="42"/>
        <v/>
      </c>
    </row>
    <row r="430" spans="1:72" hidden="1">
      <c r="A430" s="44" t="str">
        <f t="shared" ref="A430:A493" si="43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4">IF(AND(BR430&lt;1,BS430&lt;1),"Produção e Intervalo",IF(BR430&lt;1,"Intervalo",IF(BS430&lt;1,"Produção","Aderente")))</f>
        <v>Aderente</v>
      </c>
      <c r="BR430" s="15" t="str">
        <f t="shared" ref="BR430:BR493" si="45">IF(OR(B430="",F430=""),"*",AY430/P430)</f>
        <v>*</v>
      </c>
      <c r="BS430" s="15" t="str">
        <f t="shared" ref="BS430:BS493" si="46">IF(OR(B430="",F430=""),"*",BA430/Q430)</f>
        <v>*</v>
      </c>
      <c r="BT430" s="231" t="str">
        <f t="shared" ref="BT430:BT493" si="47">IF(BN430="","",SUBSTITUTE(BM430," ","")&amp;SUBSTITUTE(BN430," ",""))</f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si="43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231" t="str">
        <f t="shared" si="47"/>
        <v/>
      </c>
    </row>
    <row r="494" spans="1:72" hidden="1">
      <c r="A494" s="44" t="str">
        <f t="shared" ref="A494:A557" si="48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9">IF(AND(BR494&lt;1,BS494&lt;1),"Produção e Intervalo",IF(BR494&lt;1,"Intervalo",IF(BS494&lt;1,"Produção","Aderente")))</f>
        <v>Aderente</v>
      </c>
      <c r="BR494" s="15" t="str">
        <f t="shared" ref="BR494:BR557" si="50">IF(OR(B494="",F494=""),"*",AY494/P494)</f>
        <v>*</v>
      </c>
      <c r="BS494" s="15" t="str">
        <f t="shared" ref="BS494:BS557" si="51">IF(OR(B494="",F494=""),"*",BA494/Q494)</f>
        <v>*</v>
      </c>
      <c r="BT494" s="231" t="str">
        <f t="shared" ref="BT494:BT557" si="52">IF(BN494="","",SUBSTITUTE(BM494," ","")&amp;SUBSTITUTE(BN494," ",""))</f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si="48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231" t="str">
        <f t="shared" si="52"/>
        <v/>
      </c>
    </row>
    <row r="558" spans="1:72" hidden="1">
      <c r="A558" s="44" t="str">
        <f t="shared" ref="A558:A621" si="53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4">IF(AND(BR558&lt;1,BS558&lt;1),"Produção e Intervalo",IF(BR558&lt;1,"Intervalo",IF(BS558&lt;1,"Produção","Aderente")))</f>
        <v>Aderente</v>
      </c>
      <c r="BR558" s="15" t="str">
        <f t="shared" ref="BR558:BR621" si="55">IF(OR(B558="",F558=""),"*",AY558/P558)</f>
        <v>*</v>
      </c>
      <c r="BS558" s="15" t="str">
        <f t="shared" ref="BS558:BS621" si="56">IF(OR(B558="",F558=""),"*",BA558/Q558)</f>
        <v>*</v>
      </c>
      <c r="BT558" s="231" t="str">
        <f t="shared" ref="BT558:BT621" si="57">IF(BN558="","",SUBSTITUTE(BM558," ","")&amp;SUBSTITUTE(BN558," ",""))</f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si="53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231" t="str">
        <f t="shared" si="57"/>
        <v/>
      </c>
    </row>
    <row r="622" spans="1:72" hidden="1">
      <c r="A622" s="44" t="str">
        <f t="shared" ref="A622:A685" si="58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9">IF(AND(BR622&lt;1,BS622&lt;1),"Produção e Intervalo",IF(BR622&lt;1,"Intervalo",IF(BS622&lt;1,"Produção","Aderente")))</f>
        <v>Aderente</v>
      </c>
      <c r="BR622" s="15" t="str">
        <f t="shared" ref="BR622:BR685" si="60">IF(OR(B622="",F622=""),"*",AY622/P622)</f>
        <v>*</v>
      </c>
      <c r="BS622" s="15" t="str">
        <f t="shared" ref="BS622:BS685" si="61">IF(OR(B622="",F622=""),"*",BA622/Q622)</f>
        <v>*</v>
      </c>
      <c r="BT622" s="231" t="str">
        <f t="shared" ref="BT622:BT685" si="62">IF(BN622="","",SUBSTITUTE(BM622," ","")&amp;SUBSTITUTE(BN622," ",""))</f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si="58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231" t="str">
        <f t="shared" si="62"/>
        <v/>
      </c>
    </row>
    <row r="686" spans="1:72" hidden="1">
      <c r="A686" s="44" t="str">
        <f t="shared" ref="A686:A749" si="6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4">IF(AND(BR686&lt;1,BS686&lt;1),"Produção e Intervalo",IF(BR686&lt;1,"Intervalo",IF(BS686&lt;1,"Produção","Aderente")))</f>
        <v>Aderente</v>
      </c>
      <c r="BR686" s="15" t="str">
        <f t="shared" ref="BR686:BR749" si="65">IF(OR(B686="",F686=""),"*",AY686/P686)</f>
        <v>*</v>
      </c>
      <c r="BS686" s="15" t="str">
        <f t="shared" ref="BS686:BS749" si="66">IF(OR(B686="",F686=""),"*",BA686/Q686)</f>
        <v>*</v>
      </c>
      <c r="BT686" s="231" t="str">
        <f t="shared" ref="BT686:BT749" si="67">IF(BN686="","",SUBSTITUTE(BM686," ","")&amp;SUBSTITUTE(BN686," ",""))</f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si="6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231" t="str">
        <f t="shared" si="67"/>
        <v/>
      </c>
    </row>
    <row r="750" spans="1:72" hidden="1">
      <c r="A750" s="44" t="str">
        <f t="shared" ref="A750:A775" si="68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9">IF(AND(BR750&lt;1,BS750&lt;1),"Produção e Intervalo",IF(BR750&lt;1,"Intervalo",IF(BS750&lt;1,"Produção","Aderente")))</f>
        <v>Aderente</v>
      </c>
      <c r="BR750" s="15" t="str">
        <f t="shared" ref="BR750:BR775" si="70">IF(OR(B750="",F750=""),"*",AY750/P750)</f>
        <v>*</v>
      </c>
      <c r="BS750" s="15" t="str">
        <f t="shared" ref="BS750:BS775" si="71">IF(OR(B750="",F750=""),"*",BA750/Q750)</f>
        <v>*</v>
      </c>
      <c r="BT750" s="231" t="str">
        <f t="shared" ref="BT750:BT775" si="72">IF(BN750="","",SUBSTITUTE(BM750," ","")&amp;SUBSTITUTE(BN750," ",""))</f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75" spans="1:72" hidden="1">
      <c r="A775" s="44" t="str">
        <f t="shared" si="68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231" t="str">
        <f t="shared" si="72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*</v>
      </c>
      <c r="F241" s="114" t="str">
        <f>IF(FN_MC!M219="","*",FN_MC!M219)</f>
        <v>-</v>
      </c>
      <c r="G241" s="101" t="str">
        <f>IF(FN_MC!I219="","*",FN_MC!I219)</f>
        <v>*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1694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FERRONORTE</v>
      </c>
      <c r="E204" s="96" t="str">
        <f>IF(FN_MC!T209="","*",FN_MC!T209)</f>
        <v>TCS-TGR</v>
      </c>
      <c r="F204" s="96">
        <f>IF(FN_MC!B209="","*",FN_MC!B209)</f>
        <v>46072</v>
      </c>
      <c r="G204" s="96" t="str">
        <f>IF(FN_MC!D209="","*",FN_MC!D209)</f>
        <v>W50</v>
      </c>
      <c r="H204" s="96" t="str">
        <f>IF(FN_MC!F209="","*",FN_MC!F209)</f>
        <v>DESLOCAMENTO</v>
      </c>
      <c r="I204" s="96" t="str">
        <f>IF(FN_MC!H209="","*",FN_MC!H209)</f>
        <v>TCS</v>
      </c>
      <c r="J204" s="96" t="str">
        <f>IF(FN_MC!I209="","*",FN_MC!I209)</f>
        <v>TIN</v>
      </c>
      <c r="K204" s="96" t="str">
        <f>IF(FN_MC!M209="","*",FN_MC!M209)</f>
        <v>TCS-TRC</v>
      </c>
      <c r="L204" s="186" t="str">
        <f>IF(FN_MC!N209="","*",FN_MC!N209)</f>
        <v>291TRC1</v>
      </c>
      <c r="M204" s="97">
        <f>IF(FN_MC!J209="","*",FN_MC!J209)</f>
        <v>74</v>
      </c>
      <c r="N204" s="173">
        <f>IF(FN_MC!K209="","*",FN_MC!K209)</f>
        <v>291</v>
      </c>
      <c r="O204" s="173">
        <f>IF(FN_MC!L209="","*",FN_MC!L209)</f>
        <v>109.541</v>
      </c>
      <c r="P204" s="107">
        <f>IF(FN_MC!O209="","*",FN_MC!O209)</f>
        <v>0.35416666666666669</v>
      </c>
      <c r="Q204" s="107">
        <f>IF(FN_MC!P209="","*",FN_MC!P209)</f>
        <v>4.1666666666666664E-2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>
        <f ca="1">_xlfn.XLOOKUP(G204&amp;$U$3,BS_CONTROLE[CHAVE],BS_CONTROLE[Quantidade_11],"-")</f>
        <v>15</v>
      </c>
      <c r="V204" s="98">
        <f ca="1">_xlfn.XLOOKUP(G204&amp;$V$3,BS_CONTROLE[CHAVE],BS_CONTROLE[Quantidade_11],"-")</f>
        <v>0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E14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>
        <f ca="1">_xlfn.XLOOKUP(G211&amp;$U$3,BS_CONTROLE[CHAVE],BS_CONTROLE[Quantidade_11],"-")</f>
        <v>47690</v>
      </c>
      <c r="V211" s="98">
        <f ca="1">_xlfn.XLOOKUP(G211&amp;$V$3,BS_CONTROLE[CHAVE],BS_CONTROLE[Quantidade_11],"-")</f>
        <v>20000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MALHA CENTRAL</v>
      </c>
      <c r="E212" s="96" t="str">
        <f>IF(FN_MC!T217="","*",FN_MC!T217)</f>
        <v>PRV-POV</v>
      </c>
      <c r="F212" s="96">
        <f>IF(FN_MC!B217="","*",FN_MC!B217)</f>
        <v>46072</v>
      </c>
      <c r="G212" s="96" t="str">
        <f>IF(FN_MC!D217="","*",FN_MC!D217)</f>
        <v>V80</v>
      </c>
      <c r="H212" s="96" t="str">
        <f>IF(FN_MC!F217="","*",FN_MC!F217)</f>
        <v>INSPEÇÃO RIV</v>
      </c>
      <c r="I212" s="96" t="str">
        <f>IF(FN_MC!H217="","*",FN_MC!H217)</f>
        <v>PPR1</v>
      </c>
      <c r="J212" s="96" t="str">
        <f>IF(FN_MC!I217="","*",FN_MC!I217)</f>
        <v>PIT</v>
      </c>
      <c r="K212" s="96" t="str">
        <f>IF(FN_MC!M217="","*",FN_MC!M217)</f>
        <v>PPR</v>
      </c>
      <c r="L212" s="186" t="str">
        <f>IF(FN_MC!N217="","*",FN_MC!N217)</f>
        <v>PPR1</v>
      </c>
      <c r="M212" s="97">
        <f>IF(FN_MC!J217="","*",FN_MC!J217)</f>
        <v>103</v>
      </c>
      <c r="N212" s="173">
        <f>IF(FN_MC!K217="","*",FN_MC!K217)</f>
        <v>1983.5429999999999</v>
      </c>
      <c r="O212" s="173">
        <f>IF(FN_MC!L217="","*",FN_MC!L217)</f>
        <v>2116.34</v>
      </c>
      <c r="P212" s="107">
        <f>IF(FN_MC!O217="","*",FN_MC!O217)</f>
        <v>0.4375</v>
      </c>
      <c r="Q212" s="107">
        <f>IF(FN_MC!P217="","*",FN_MC!P217)</f>
        <v>4.1666666666666664E-2</v>
      </c>
      <c r="R212" s="96" t="str">
        <f>IF(FN_MC!Q217="","*",CONCATENATE(FN_MC!Q217," ",FN_MC!R217))</f>
        <v>1 BINÁRIO</v>
      </c>
      <c r="S212" s="96" t="str">
        <f>IF(FN_MC!V217="","*",FN_MC!V217)</f>
        <v>Fernanda</v>
      </c>
      <c r="T212" s="96" t="str">
        <f>IF(FN_MC!W217="","*",FN_MC!W217)</f>
        <v>Inspeção RIV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MALHA CENTRAL</v>
      </c>
      <c r="E213" s="96" t="str">
        <f>IF(FN_MC!T218="","*",FN_MC!T218)</f>
        <v>RAMAL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ZDK</v>
      </c>
      <c r="J213" s="96" t="str">
        <f>IF(FN_MC!I218="","*",FN_MC!I218)</f>
        <v>ZTR</v>
      </c>
      <c r="K213" s="96" t="str">
        <f>IF(FN_MC!M218="","*",FN_MC!M218)</f>
        <v>ZDK</v>
      </c>
      <c r="L213" s="186" t="str">
        <f>IF(FN_MC!N218="","*",FN_MC!N218)</f>
        <v>ZDK1</v>
      </c>
      <c r="M213" s="97">
        <f>IF(FN_MC!J218="","*",FN_MC!J218)</f>
        <v>78</v>
      </c>
      <c r="N213" s="173">
        <f>IF(FN_MC!K218="","*",FN_MC!K218)</f>
        <v>251.05199999999999</v>
      </c>
      <c r="O213" s="173">
        <f>IF(FN_MC!L218="","*",FN_MC!L218)</f>
        <v>227.422</v>
      </c>
      <c r="P213" s="107">
        <f>IF(FN_MC!O218="","*",FN_MC!O218)</f>
        <v>0.375</v>
      </c>
      <c r="Q213" s="107">
        <f>IF(FN_MC!P218="","*",FN_MC!P218)</f>
        <v>4.1666666666666664E-2</v>
      </c>
      <c r="R213" s="96" t="str">
        <f>IF(FN_MC!Q218="","*",CONCATENATE(FN_MC!Q218," ",FN_MC!R218))</f>
        <v>1 BINÁRIO</v>
      </c>
      <c r="S213" s="96" t="str">
        <f>IF(FN_MC!V218="","*",FN_MC!V218)</f>
        <v>Josimar</v>
      </c>
      <c r="T213" s="96" t="str">
        <f>IF(FN_MC!W218="","*",FN_MC!W218)</f>
        <v>Ronda de auto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86" t="str">
        <f>IF(FN_MC!N219="","*",FN_MC!N219)</f>
        <v>-</v>
      </c>
      <c r="M214" s="97">
        <f>IF(FN_MC!J219="","*",FN_MC!J219)</f>
        <v>78</v>
      </c>
      <c r="N214" s="173" t="str">
        <f>IF(FN_MC!K219="","*",FN_MC!K219)</f>
        <v>*</v>
      </c>
      <c r="O214" s="17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Hugor</v>
      </c>
      <c r="T214" s="96" t="str">
        <f>IF(FN_MC!W219="","*",FN_MC!W219)</f>
        <v>Caminhão de solda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1699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1721</v>
      </c>
      <c r="D5" s="263"/>
      <c r="E5" s="263"/>
      <c r="F5" s="263"/>
      <c r="G5" s="263"/>
      <c r="H5" s="263"/>
      <c r="I5" s="263"/>
      <c r="J5" s="264"/>
      <c r="K5" s="265" t="s">
        <v>1722</v>
      </c>
      <c r="L5" s="266"/>
      <c r="M5" s="266"/>
      <c r="N5" s="266"/>
      <c r="O5" s="267" t="s">
        <v>1723</v>
      </c>
      <c r="P5" s="268"/>
      <c r="Q5" s="269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*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0.35416666666666669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*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*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*</v>
      </c>
      <c r="C245" s="87" t="str">
        <f>IF(FN_MC!S219="","*",FN_MC!S219)</f>
        <v>-</v>
      </c>
      <c r="D245" s="87" t="str">
        <f>IF(FN_MC!T219="","*",FN_MC!T219)</f>
        <v>-</v>
      </c>
      <c r="E245" s="87" t="str">
        <f>IF(FN_MC!D219="","*",FN_MC!D219)</f>
        <v>E18</v>
      </c>
      <c r="F245" s="87" t="str">
        <f>IF(FN_MC!H219="","*",FN_MC!H219)</f>
        <v>*</v>
      </c>
      <c r="G245" s="87" t="str">
        <f>IF(FN_MC!M219="","*",FN_MC!M219)</f>
        <v>-</v>
      </c>
      <c r="H245" s="125" t="str">
        <f>IF(FN_MC!K219="","*",FN_MC!K219)</f>
        <v>*</v>
      </c>
      <c r="I245" s="110" t="str">
        <f>IF(FN_MC!O219="","*",FN_MC!O219)</f>
        <v>*</v>
      </c>
      <c r="J245" s="110" t="str">
        <f>IF(FN_MC!P219="","*",FN_MC!P219)</f>
        <v>*</v>
      </c>
      <c r="K245" s="118" t="str">
        <f>IF(FN_MC!AK219="","*",FN_MC!AK219)</f>
        <v>-</v>
      </c>
      <c r="L245" s="118" t="str">
        <f>IF(FN_MC!AM219="","*",FN_MC!AM219)</f>
        <v>-</v>
      </c>
      <c r="M245" s="118" t="str">
        <f>IF(FN_MC!AP219="","*",FN_MC!AP219)</f>
        <v>-</v>
      </c>
      <c r="N245" s="118" t="str">
        <f>IF(FN_MC!AM219="","*",FN_MC!AM219)</f>
        <v>-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2026-02-18T16:08:30Z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