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776" documentId="120_S{118792C3-22EF-5104-A093-F22BFE3913F3}" xr6:coauthVersionLast="47" xr6:coauthVersionMax="47" xr10:uidLastSave="{F0990C08-7C1F-4AFA-9DA2-A382BC1E15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92" i="1" l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M96" i="1" a="1"/>
  <c r="M96" i="1" s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M53" i="1" a="1"/>
  <c r="M53" i="1" s="1"/>
  <c r="G54" i="10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G97" i="10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 s="1"/>
  <c r="M560" i="1" a="1"/>
  <c r="M560" i="1" s="1"/>
  <c r="G561" i="10" s="1"/>
  <c r="M561" i="1" a="1"/>
  <c r="M561" i="1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L89" i="1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85" i="11" s="1"/>
  <c r="R93" i="1"/>
  <c r="R86" i="11" s="1"/>
  <c r="R94" i="1"/>
  <c r="R87" i="11" s="1"/>
  <c r="R96" i="1"/>
  <c r="R89" i="11" s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8" i="1"/>
  <c r="AM471" i="1"/>
  <c r="AM474" i="1"/>
  <c r="AM475" i="1"/>
  <c r="AM477" i="1"/>
  <c r="AM480" i="1"/>
  <c r="AM483" i="1"/>
  <c r="AM484" i="1"/>
  <c r="AM486" i="1"/>
  <c r="AM489" i="1"/>
  <c r="AM492" i="1"/>
  <c r="AM495" i="1"/>
  <c r="AM498" i="1"/>
  <c r="AM501" i="1"/>
  <c r="AM502" i="1"/>
  <c r="AM504" i="1"/>
  <c r="AM507" i="1"/>
  <c r="AM510" i="1"/>
  <c r="AM511" i="1"/>
  <c r="AM513" i="1"/>
  <c r="AM516" i="1"/>
  <c r="AM519" i="1"/>
  <c r="AM520" i="1"/>
  <c r="AM522" i="1"/>
  <c r="AM523" i="1"/>
  <c r="AM525" i="1"/>
  <c r="AM528" i="1"/>
  <c r="AM531" i="1"/>
  <c r="AM532" i="1"/>
  <c r="AM534" i="1"/>
  <c r="AM541" i="1"/>
  <c r="AM543" i="1"/>
  <c r="AM550" i="1"/>
  <c r="AM551" i="1"/>
  <c r="AM552" i="1"/>
  <c r="AM554" i="1"/>
  <c r="AM557" i="1"/>
  <c r="AM560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628" i="10" l="1"/>
  <c r="AM627" i="1"/>
  <c r="L628" i="10" s="1"/>
  <c r="G560" i="10"/>
  <c r="AM559" i="1"/>
  <c r="G494" i="10"/>
  <c r="AM493" i="1"/>
  <c r="N494" i="10" s="1"/>
  <c r="G562" i="10"/>
  <c r="AM561" i="1"/>
  <c r="N562" i="10" s="1"/>
  <c r="G515" i="10"/>
  <c r="AM514" i="1"/>
  <c r="G530" i="10"/>
  <c r="AM529" i="1"/>
  <c r="N530" i="10" s="1"/>
  <c r="G467" i="10"/>
  <c r="AM466" i="1"/>
  <c r="BE95" i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628" i="10" l="1"/>
  <c r="L562" i="10"/>
  <c r="L10" i="10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<sst xmlns="http://schemas.openxmlformats.org/spreadsheetml/2006/main" count="5463" uniqueCount="1318">
  <si>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</si>
  <si>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</si>
  <si>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</si>
  <si>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</si>
  <si>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</si>
  <si>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</si>
  <si>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</si>
  <si>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</si>
  <si>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</si>
  <si>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</si>
  <si>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</si>
  <si>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</si>
  <si>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</si>
  <si>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</si>
  <si>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</si>
  <si>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</si>
  <si>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</si>
  <si>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</si>
  <si>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</si>
  <si>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</si>
  <si>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</si>
  <si>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</si>
  <si>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</si>
  <si>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</si>
  <si>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</si>
  <si>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</si>
  <si>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</si>
  <si>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</si>
  <si>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</si>
  <si>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</si>
  <si>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</si>
  <si>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</si>
  <si>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</si>
  <si>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</si>
  <si>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</si>
  <si>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</si>
  <si>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</si>
  <si>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</si>
  <si>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</si>
  <si>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</si>
  <si>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</si>
  <si>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</si>
  <si>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</si>
  <si>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</si>
  <si>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</si>
  <si>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</si>
  <si>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</si>
  <si>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</si>
  <si>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</si>
  <si>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</si>
  <si>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</si>
  <si>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</si>
  <si>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</si>
  <si>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</si>
  <si>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</si>
  <si>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</si>
  <si>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</si>
  <si>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</si>
  <si>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</si>
  <si>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</si>
  <si>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</si>
  <si>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</si>
  <si>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</si>
  <si>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</si>
  <si>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</si>
  <si>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</si>
  <si>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</si>
  <si>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</si>
  <si>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</si>
  <si>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</si>
  <si>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</si>
  <si>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</si>
  <si>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</si>
  <si>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</si>
  <si>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</si>
  <si>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</si>
  <si>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</si>
  <si>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</si>
  <si>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</si>
  <si>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</si>
  <si>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</si>
  <si>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</si>
  <si>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</si>
  <si>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</si>
  <si>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</si>
  <si>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</si>
  <si>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</si>
  <si>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</si>
  <si>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</si>
  <si>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</si>
  <si>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</si>
  <si>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</si>
  <si>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</si>
  <si>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</si>
  <si>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</si>
  <si>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</si>
  <si>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</si>
  <si>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</si>
  <si>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</si>
  <si>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</si>
  <si>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</si>
  <si>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</si>
  <si>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</si>
  <si>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</si>
  <si>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</si>
  <si>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</si>
  <si>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</si>
  <si>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</si>
  <si>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</si>
  <si>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</si>
  <si>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</si>
  <si>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</si>
  <si>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</si>
  <si>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</si>
  <si>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</si>
  <si>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</si>
  <si>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</si>
  <si>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</si>
  <si>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</si>
  <si>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</si>
  <si>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</si>
  <si>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</si>
  <si>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</si>
  <si>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</si>
  <si>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</si>
  <si>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</si>
  <si>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</si>
  <si>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</si>
  <si>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</si>
  <si>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</si>
  <si>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</si>
  <si>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</si>
  <si>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</si>
  <si>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</si>
  <si>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</si>
  <si>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</si>
  <si>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</si>
  <si>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</si>
  <si>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</si>
  <si>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</si>
  <si>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</si>
  <si>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</si>
  <si>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</si>
  <si>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</si>
  <si>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</si>
  <si>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</si>
  <si>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</si>
  <si>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</si>
  <si>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</si>
  <si>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</si>
  <si>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</si>
  <si>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</si>
  <si>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</si>
  <si>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</si>
  <si>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</si>
  <si>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</si>
  <si>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</si>
  <si>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</si>
  <si>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</si>
  <si>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</si>
  <si>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</si>
  <si>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</si>
  <si>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</si>
  <si>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</si>
  <si>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</si>
  <si>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</si>
  <si>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</si>
  <si>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</si>
  <si>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</si>
  <si>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</si>
  <si>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</si>
  <si>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</si>
  <si>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</si>
  <si>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</si>
  <si>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</si>
  <si>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</si>
  <si>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</si>
  <si>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</si>
  <si>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</si>
  <si>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</si>
  <si>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</si>
  <si>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</si>
  <si>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</si>
  <si>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</si>
  <si>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</si>
  <si>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</si>
  <si>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</si>
  <si>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</si>
  <si>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</si>
  <si>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</si>
  <si>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</si>
  <si>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</si>
  <si>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</si>
  <si>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</si>
  <si>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</si>
  <si>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</si>
  <si>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</si>
  <si>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</si>
  <si>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</si>
  <si>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</si>
  <si>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</si>
  <si>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</si>
  <si>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</si>
  <si>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</si>
  <si>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</si>
  <si>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</si>
  <si>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</si>
  <si>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</si>
  <si>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</si>
  <si>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</si>
  <si>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</si>
  <si>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</si>
  <si>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</si>
  <si>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</si>
  <si>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</si>
  <si>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</si>
  <si>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</si>
  <si>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</si>
  <si>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</si>
  <si>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</si>
  <si>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</si>
  <si>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</si>
  <si>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</si>
  <si>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</si>
  <si>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</si>
  <si>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</si>
  <si>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</si>
  <si>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</si>
  <si>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</si>
  <si>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</si>
  <si>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</si>
  <si>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</si>
  <si>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</si>
  <si>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</si>
  <si>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</si>
  <si>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</si>
  <si>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</si>
  <si>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</si>
  <si>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</si>
  <si>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</si>
  <si>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</si>
  <si>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</si>
  <si>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</si>
  <si>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</si>
  <si>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</si>
  <si>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</si>
  <si>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</si>
  <si>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</si>
  <si>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</si>
  <si>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</si>
  <si>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</si>
  <si>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</si>
  <si>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</si>
  <si>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</si>
  <si>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</si>
  <si>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</si>
  <si>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</si>
  <si>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</si>
  <si>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</si>
  <si>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</si>
  <si>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</si>
  <si>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</si>
  <si>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</si>
  <si>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</si>
  <si>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</si>
  <si>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</si>
  <si>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</si>
  <si>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</si>
  <si>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</si>
  <si>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</si>
  <si>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</si>
  <si>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</si>
  <si>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</si>
  <si>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</si>
  <si>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</si>
  <si>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</si>
  <si>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</si>
  <si>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</si>
  <si>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</si>
  <si>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</si>
  <si>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</si>
  <si>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</si>
  <si>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</si>
  <si>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</si>
  <si>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</si>
  <si>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</si>
  <si>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</si>
  <si>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</si>
  <si>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</si>
  <si>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</si>
  <si>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</si>
  <si>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</si>
  <si>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</si>
  <si>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</si>
  <si>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</si>
  <si>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</si>
  <si>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</si>
  <si>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</si>
  <si>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</si>
  <si>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</si>
  <si>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</si>
  <si>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</si>
  <si>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</si>
  <si>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</si>
  <si>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</si>
  <si>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</si>
  <si>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</si>
  <si>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</si>
  <si>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</si>
  <si>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</si>
  <si>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</si>
  <si>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</si>
  <si>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</si>
  <si>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</si>
  <si>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</si>
  <si>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</si>
  <si>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</si>
  <si>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</si>
  <si>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</si>
  <si>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</si>
  <si>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</si>
  <si>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</si>
  <si>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</si>
  <si>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</si>
  <si>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</si>
  <si>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</si>
  <si>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</si>
  <si>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</si>
  <si>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</si>
  <si>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</si>
  <si>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</si>
  <si>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</si>
  <si>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</si>
  <si>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</si>
  <si>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</si>
  <si>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</si>
  <si>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</si>
  <si>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</si>
  <si>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</si>
  <si>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</si>
  <si>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</si>
  <si>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</si>
  <si>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</si>
  <si>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</si>
  <si>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</si>
  <si>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</si>
  <si>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</si>
  <si>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</si>
  <si>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</si>
  <si>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</si>
  <si>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</si>
  <si>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</si>
  <si>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</si>
  <si>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</si>
  <si>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</si>
  <si>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</si>
  <si>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</si>
  <si>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</si>
  <si>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</si>
  <si>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</si>
  <si>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</si>
  <si>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</si>
  <si>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</si>
  <si>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</si>
  <si>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</si>
  <si>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</si>
  <si>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</si>
  <si>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</si>
  <si>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</si>
  <si>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</si>
  <si>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</si>
  <si>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</si>
  <si>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</si>
  <si>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</si>
  <si>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</si>
  <si>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</si>
  <si>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</si>
  <si>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</si>
  <si>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</si>
  <si>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</si>
  <si>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</si>
  <si>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</si>
  <si>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</si>
  <si>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</si>
  <si>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</si>
  <si>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</si>
  <si>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</si>
  <si>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</si>
  <si>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</si>
  <si>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</si>
  <si>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</si>
  <si>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</si>
  <si>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</si>
  <si>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</si>
  <si>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</si>
  <si>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</si>
  <si>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</si>
  <si>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</si>
  <si>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</si>
  <si>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</si>
  <si>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</si>
  <si>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</si>
  <si>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</si>
  <si>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</si>
  <si>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</si>
  <si>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</si>
  <si>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</si>
  <si>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</si>
  <si>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</si>
  <si>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</si>
  <si>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</si>
  <si>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</si>
  <si>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</si>
  <si>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</si>
  <si>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</si>
  <si>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</si>
  <si>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</si>
  <si>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</si>
  <si>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</si>
  <si>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</si>
  <si>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</si>
  <si>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</si>
  <si>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</si>
  <si>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</si>
  <si>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</si>
  <si>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</si>
  <si>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</si>
  <si>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</si>
  <si>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</si>
  <si>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</si>
  <si>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</si>
  <si>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</si>
  <si>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</si>
  <si>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</si>
  <si>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</si>
  <si>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</si>
  <si>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</si>
  <si>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</si>
  <si>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</si>
  <si>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</si>
  <si>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</si>
  <si>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</si>
  <si>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</si>
  <si>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</si>
  <si>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</si>
  <si>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</si>
  <si>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</si>
  <si>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</si>
  <si>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</si>
  <si>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</si>
  <si>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</si>
  <si>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</si>
  <si>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</si>
  <si>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</si>
  <si>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</si>
  <si>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</si>
  <si>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</si>
  <si>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</si>
  <si>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</si>
  <si>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</si>
  <si>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</si>
  <si>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</si>
  <si>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</si>
  <si>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</si>
  <si>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</si>
  <si>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</si>
  <si>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</si>
  <si>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</si>
  <si>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</si>
  <si>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</si>
  <si>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</si>
  <si>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</si>
  <si>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</si>
  <si>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</si>
  <si>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</si>
  <si>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</si>
  <si>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</si>
  <si>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</si>
  <si>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</si>
  <si>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</si>
  <si>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</si>
  <si>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</si>
  <si>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</si>
  <si>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</si>
  <si>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</si>
  <si>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</si>
  <si>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</si>
  <si>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</si>
  <si>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</si>
  <si>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</si>
  <si>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</si>
  <si>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</si>
  <si>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</si>
  <si>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</si>
  <si>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</si>
  <si>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</si>
  <si>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</si>
  <si>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</si>
  <si>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</si>
  <si>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</si>
  <si>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</si>
  <si>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</si>
  <si>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</si>
  <si>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</si>
  <si>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</si>
  <si>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</si>
  <si>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</si>
  <si>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</si>
  <si>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</si>
  <si>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</si>
  <si>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</si>
  <si>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</si>
  <si>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</si>
  <si>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</si>
  <si>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</si>
  <si>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</si>
  <si>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</si>
  <si>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</si>
  <si>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</si>
  <si>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</si>
  <si>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</si>
  <si>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</si>
  <si>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</si>
  <si>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</si>
  <si>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</si>
  <si>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</si>
  <si>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</si>
  <si>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</si>
  <si>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</si>
  <si>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</si>
  <si>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</si>
  <si>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</si>
  <si>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</si>
  <si>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</si>
  <si>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</si>
  <si>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</si>
  <si>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</si>
  <si>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</si>
  <si>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</si>
  <si>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</si>
  <si>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</si>
  <si>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</si>
  <si>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</si>
  <si>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</si>
  <si>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</si>
  <si>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</si>
  <si>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</si>
  <si>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</si>
  <si>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</si>
  <si>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</si>
  <si>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</si>
  <si>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</si>
  <si>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</si>
  <si>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</si>
  <si>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</si>
  <si>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</si>
  <si>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</si>
  <si>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</si>
  <si>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</si>
  <si>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</si>
  <si>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</si>
  <si>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</si>
  <si>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</si>
  <si>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</si>
  <si>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</si>
  <si>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</si>
  <si>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</si>
  <si>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</si>
  <si>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</si>
  <si>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</si>
  <si>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</si>
  <si>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</si>
  <si>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</si>
  <si>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</si>
  <si>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</si>
  <si>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</si>
  <si>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</si>
  <si>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</si>
  <si>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</si>
  <si>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</si>
  <si>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</si>
  <si>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</si>
  <si>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</si>
  <si>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</si>
  <si>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</si>
  <si>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</si>
  <si>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</si>
  <si>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</si>
  <si>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</si>
  <si>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</si>
  <si>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</si>
  <si>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</si>
  <si>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</si>
  <si>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</si>
  <si>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</si>
  <si>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</si>
  <si>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</si>
  <si>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</si>
  <si>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</si>
  <si>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</si>
  <si>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</si>
  <si>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</si>
  <si>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</si>
  <si>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</si>
  <si>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</si>
  <si>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</si>
  <si>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</si>
  <si>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</si>
  <si>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</si>
  <si>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</si>
  <si>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</si>
  <si>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</si>
  <si>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</si>
  <si>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</si>
  <si>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</si>
  <si>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</si>
  <si>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</si>
  <si>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</si>
  <si>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</si>
  <si>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</si>
  <si>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</si>
  <si>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</si>
  <si>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</si>
  <si>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</si>
  <si>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</si>
  <si>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</si>
  <si>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</si>
  <si>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</si>
  <si>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</si>
  <si>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</si>
  <si>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</si>
  <si>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</si>
  <si>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</si>
  <si>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</si>
  <si>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</si>
  <si>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</si>
  <si>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</si>
  <si>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</si>
  <si>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</si>
  <si>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</si>
  <si>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</si>
  <si>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</si>
  <si>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</si>
  <si>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</si>
  <si>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</si>
  <si>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</si>
  <si>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</si>
  <si>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</si>
  <si>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</si>
  <si>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</si>
  <si>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</si>
  <si>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</si>
  <si>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</si>
  <si>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</si>
  <si>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</si>
  <si>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</si>
  <si>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</si>
  <si>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</si>
  <si>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</si>
  <si>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</si>
  <si>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</si>
  <si>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</si>
  <si>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</si>
  <si>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</si>
  <si>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</si>
  <si>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</si>
  <si>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</si>
  <si>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</si>
  <si>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</si>
  <si>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</si>
  <si>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</si>
  <si>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</si>
  <si>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</si>
  <si>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</si>
  <si>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</si>
  <si>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</si>
  <si>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</si>
  <si>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</si>
  <si>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</si>
  <si>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</si>
  <si>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</si>
  <si>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</si>
  <si>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</si>
  <si>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</si>
  <si>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</si>
  <si>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</si>
  <si>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</si>
  <si>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</si>
  <si>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</si>
  <si>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</si>
  <si>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</si>
  <si>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</si>
  <si>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</si>
  <si>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</si>
  <si>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</si>
  <si>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</si>
  <si>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</si>
  <si>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</si>
  <si>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</si>
  <si>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</si>
  <si>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</si>
  <si>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</si>
  <si>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</si>
  <si>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</si>
  <si>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</si>
  <si>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</si>
  <si>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</si>
  <si>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</si>
  <si>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</si>
  <si>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</si>
  <si>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</si>
  <si>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</si>
  <si>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</si>
  <si>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</si>
  <si>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</si>
  <si>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</si>
  <si>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</si>
  <si>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</si>
  <si>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</si>
  <si>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</si>
  <si>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</si>
  <si>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</si>
  <si>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</si>
  <si>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</si>
  <si>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</si>
  <si>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</si>
  <si>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</si>
  <si>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</si>
  <si>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</si>
  <si>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</si>
  <si>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</si>
  <si>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</si>
  <si>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</si>
  <si>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</si>
  <si>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</si>
  <si>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</si>
  <si>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</si>
  <si>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</si>
  <si>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</si>
  <si>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</si>
  <si>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</si>
  <si>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</si>
  <si>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</si>
  <si>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</si>
  <si>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</si>
  <si>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</si>
  <si>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</si>
  <si>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</si>
  <si>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</si>
  <si>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</si>
  <si>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</si>
  <si>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</si>
  <si>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</si>
  <si>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</si>
  <si>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</si>
  <si>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</si>
  <si>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</si>
  <si>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</si>
  <si>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</si>
  <si>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</si>
  <si>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</si>
  <si>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</si>
  <si>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</si>
  <si>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</si>
  <si>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</si>
  <si>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</si>
  <si>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</si>
  <si>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</si>
  <si>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</si>
  <si>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</si>
  <si>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</si>
  <si>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</si>
  <si>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</si>
  <si>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</si>
  <si>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</si>
  <si>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</si>
  <si>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</si>
  <si>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</si>
  <si>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</si>
  <si>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</si>
  <si>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</si>
  <si>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</si>
  <si>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</si>
  <si>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</si>
  <si>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</si>
  <si>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</si>
  <si>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</si>
  <si>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</si>
  <si>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</si>
  <si>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</si>
  <si>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</si>
  <si>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</si>
  <si>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</si>
  <si>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</si>
  <si>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</si>
  <si>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</si>
  <si>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</si>
  <si>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</si>
  <si>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</si>
  <si>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</si>
  <si>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</si>
  <si>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</si>
  <si>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</si>
  <si>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</si>
  <si>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</si>
  <si>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</si>
  <si>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</si>
  <si>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</si>
  <si>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</si>
  <si>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</si>
  <si>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</si>
  <si>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</si>
  <si>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</si>
  <si>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</si>
  <si>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</si>
  <si>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</si>
  <si>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</si>
  <si>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</si>
  <si>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</si>
  <si>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</si>
  <si>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</si>
  <si>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</si>
  <si>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</si>
  <si>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</si>
  <si>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</si>
  <si>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</si>
  <si>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</si>
  <si>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</si>
  <si>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</si>
  <si>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</si>
  <si>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</si>
  <si>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</si>
  <si>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</si>
  <si>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</si>
  <si>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</si>
  <si>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</si>
  <si>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</si>
  <si>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</si>
  <si>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</si>
  <si>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</si>
  <si>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</si>
  <si>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</si>
  <si>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</si>
  <si>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</si>
  <si>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</si>
  <si>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</si>
  <si>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</si>
  <si>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</si>
  <si>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</si>
  <si>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</si>
  <si>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</si>
  <si>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</si>
  <si>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</si>
  <si>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</si>
  <si>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</si>
  <si>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</si>
  <si>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</si>
  <si>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</si>
  <si>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</si>
  <si>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</si>
  <si>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</si>
  <si>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</si>
  <si>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</si>
  <si>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</si>
  <si>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</si>
  <si>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</si>
  <si>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</si>
  <si>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</si>
  <si>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</si>
  <si>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</si>
  <si>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</si>
  <si>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</si>
  <si>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</si>
  <si>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</si>
  <si>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</si>
  <si>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</si>
  <si>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</si>
  <si>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</si>
  <si>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</si>
  <si>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</si>
  <si>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</si>
  <si>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</si>
  <si>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</si>
  <si>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</si>
  <si>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</si>
  <si>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</si>
  <si>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</si>
  <si>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</si>
  <si>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</si>
  <si>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</si>
  <si>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</si>
  <si>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</si>
  <si>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</si>
  <si>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</si>
  <si>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</si>
  <si>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</si>
  <si>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</si>
  <si>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</si>
  <si>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</si>
  <si>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</si>
  <si>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</si>
  <si>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</si>
  <si>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</si>
  <si>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</si>
  <si>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</si>
  <si>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</si>
  <si>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</si>
  <si>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</si>
  <si>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</si>
  <si>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</si>
  <si>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</si>
  <si>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</si>
  <si>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</si>
  <si>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</si>
  <si>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</si>
  <si>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</si>
  <si>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</si>
  <si>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</si>
  <si>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</si>
  <si>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</si>
  <si>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</si>
  <si>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</si>
  <si>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</si>
  <si>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</si>
  <si>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</si>
  <si>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</si>
  <si>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</si>
  <si>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</si>
  <si>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</si>
  <si>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</si>
  <si>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</si>
  <si>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</si>
  <si>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</si>
  <si>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</si>
  <si>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</si>
  <si>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</si>
  <si>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</si>
  <si>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</si>
  <si>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</si>
  <si>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</si>
  <si>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</si>
  <si>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</si>
  <si>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</si>
  <si>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</si>
  <si>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</si>
  <si>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</si>
  <si>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</si>
  <si>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</si>
  <si>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</si>
  <si>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</si>
  <si>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</si>
  <si>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</si>
  <si>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</si>
  <si>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</si>
  <si>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</si>
  <si>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</si>
  <si>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</si>
  <si>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</si>
  <si>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</si>
  <si>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</si>
  <si>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</si>
  <si>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</si>
  <si>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</si>
  <si>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</si>
  <si>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</si>
  <si>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</si>
  <si>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</si>
  <si>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</si>
  <si>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</si>
  <si>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</si>
  <si>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</si>
  <si>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</si>
  <si>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</si>
  <si>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</si>
  <si>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</si>
  <si>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</si>
  <si>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</si>
  <si>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</si>
  <si>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</si>
  <si>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</si>
  <si>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</si>
  <si>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</si>
  <si>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</si>
  <si>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</si>
  <si>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</si>
  <si>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</si>
  <si>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</si>
  <si>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</si>
  <si>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</si>
  <si>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</si>
  <si>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</si>
  <si>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</si>
  <si>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</si>
  <si>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</si>
  <si>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</si>
  <si>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</si>
  <si>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</si>
  <si>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</si>
  <si>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</si>
  <si>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</si>
  <si>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</si>
  <si>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</si>
  <si>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</si>
  <si>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</si>
  <si>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</si>
  <si>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</si>
  <si>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</si>
  <si>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</si>
  <si>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</si>
  <si>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</si>
  <si>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</si>
  <si>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</si>
  <si>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</si>
  <si>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</si>
  <si>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</si>
  <si>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</si>
  <si>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</si>
  <si>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</si>
  <si>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</si>
  <si>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</si>
  <si>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</si>
  <si>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</si>
  <si>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</si>
  <si>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</si>
  <si>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</si>
  <si>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</si>
  <si>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</si>
  <si>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</si>
  <si>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</si>
  <si>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</si>
  <si>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</si>
  <si>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</si>
  <si>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</si>
  <si>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</si>
  <si>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</si>
  <si>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</si>
  <si>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</si>
  <si>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</si>
  <si>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</si>
  <si>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</si>
  <si>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</si>
  <si>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</si>
  <si>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</si>
  <si>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</si>
  <si>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</si>
  <si>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</si>
  <si>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</si>
  <si>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</si>
  <si>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</si>
  <si>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</si>
  <si>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</si>
  <si>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</si>
  <si>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</si>
  <si>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</si>
  <si>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</si>
  <si>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</si>
  <si>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</si>
  <si>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</si>
  <si>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</si>
  <si>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</si>
  <si>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</si>
  <si>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</si>
  <si>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</si>
  <si>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</si>
  <si>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</si>
  <si>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</si>
  <si>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</si>
  <si>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</si>
  <si>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</si>
  <si>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</si>
  <si>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</si>
  <si>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</si>
  <si>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</si>
  <si>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</si>
  <si>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</si>
  <si>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</si>
  <si>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</si>
  <si>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</si>
  <si>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</si>
  <si>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</si>
  <si>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</si>
  <si>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</si>
  <si>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</si>
  <si>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</si>
  <si>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</si>
  <si>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</si>
  <si>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</si>
  <si>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</si>
  <si>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</si>
  <si>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</si>
  <si>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</si>
  <si>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</si>
  <si>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</si>
  <si>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</si>
  <si>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</si>
  <si>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</si>
  <si>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</si>
  <si>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</si>
  <si>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</si>
  <si>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</si>
  <si>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</si>
  <si>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</si>
  <si>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</si>
  <si>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</si>
  <si>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</si>
  <si>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</si>
  <si>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</si>
  <si>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</si>
  <si>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</si>
  <si>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</si>
  <si>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</si>
  <si>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</si>
  <si>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</si>
  <si>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</si>
  <si>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</si>
  <si>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</si>
  <si>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</si>
  <si>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</si>
  <si>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</si>
  <si>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</si>
  <si>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</si>
  <si>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</si>
  <si>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</si>
  <si>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</si>
  <si>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</si>
  <si>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</si>
  <si>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</si>
  <si>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</si>
  <si>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</si>
  <si>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</si>
  <si>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</si>
  <si>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</si>
  <si>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</si>
  <si>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</si>
  <si>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</si>
  <si>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</si>
  <si>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</si>
  <si>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</si>
  <si>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</si>
  <si>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</si>
  <si>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</si>
  <si>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</si>
  <si>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</si>
  <si>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</si>
  <si>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</si>
  <si>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</si>
  <si>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</si>
  <si>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</si>
  <si>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</si>
  <si>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</si>
  <si>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</si>
  <si>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</si>
  <si>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</si>
  <si>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</si>
  <si>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</si>
  <si>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</si>
  <si>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</si>
  <si>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</si>
  <si>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</si>
  <si>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</si>
  <si>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</si>
  <si>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</si>
  <si>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</si>
  <si>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</si>
  <si>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</si>
  <si>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</si>
  <si>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</si>
  <si>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</si>
  <si>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</si>
  <si>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</si>
  <si>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</si>
  <si>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</si>
  <si>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</si>
  <si>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</si>
  <si>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</si>
  <si>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</si>
  <si>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</si>
  <si>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</si>
  <si>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</si>
  <si>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</si>
  <si>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</si>
  <si>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</si>
  <si>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</si>
  <si>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</si>
  <si>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</si>
  <si>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</si>
  <si>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</si>
  <si>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</si>
  <si>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</si>
  <si>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</si>
  <si>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</si>
  <si>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</si>
  <si>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</si>
  <si>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</si>
  <si>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</si>
  <si>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</si>
  <si>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</si>
  <si>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</si>
  <si>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</si>
  <si>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</si>
  <si>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</si>
  <si>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</si>
  <si>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</si>
  <si>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</si>
  <si>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</si>
  <si>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</si>
  <si>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</si>
  <si>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</si>
  <si>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</si>
  <si>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</si>
  <si>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</si>
  <si>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</si>
  <si>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</si>
  <si>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</si>
  <si>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</si>
  <si>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</si>
  <si>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</si>
  <si>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</si>
  <si>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</si>
  <si>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</si>
  <si>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</si>
  <si>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</si>
  <si>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</si>
  <si>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</si>
  <si>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</si>
  <si>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</si>
  <si>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</si>
  <si>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</si>
  <si>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</si>
  <si>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</si>
  <si>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</si>
  <si>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</si>
  <si>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</si>
  <si>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</si>
  <si>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</si>
  <si>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</si>
  <si>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</si>
  <si>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</si>
  <si>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</si>
  <si>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</si>
  <si>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</si>
  <si>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</si>
  <si>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</si>
  <si>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</si>
  <si>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</si>
  <si>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</si>
  <si>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</si>
  <si>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</si>
  <si>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</si>
  <si>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</si>
  <si>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</si>
  <si>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</si>
  <si>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</si>
  <si>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</si>
  <si>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</si>
  <si>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</si>
  <si>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</si>
  <si>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</si>
  <si>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</si>
  <si>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</si>
  <si>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</si>
  <si>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</si>
  <si>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</si>
  <si>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</si>
  <si>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</si>
  <si>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</si>
  <si>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</si>
  <si>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</si>
  <si>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</si>
  <si>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</si>
  <si>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</si>
  <si>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</si>
  <si>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</si>
  <si>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</si>
  <si>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</si>
  <si>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faixa devido solicitar intervalo no AMV Norte de ZJA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</si>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</sst>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AK1" activePane="topRight" state="frozen"/>
      <selection pane="topRight" activeCell="AR812" sqref="AR8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1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ref="BT84:BT148" si="23">IF(BN122="","",SUBSTITUTE(BM122," ","")&amp;SUBSTITUTE(BN122," ",""))</f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5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3:AZ791 AZ6:AZ331">
    <cfRule type="expression" dxfId="234" priority="42847">
      <formula>#REF!=1</formula>
    </cfRule>
  </conditionalFormatting>
  <conditionalFormatting sqref="BF65 V65 U6:U64 U66:U793 BE6:BE811 AY6:AY811">
    <cfRule type="cellIs" dxfId="233" priority="42831" operator="equal">
      <formula>"ERRO"</formula>
    </cfRule>
  </conditionalFormatting>
  <conditionalFormatting sqref="BQ168:BQ795 BQ6:BQ166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1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4 BH417:BH791 BH6:BH27 BH28:BI34 BH35:BH84 BH85:BI88 BH89:BH414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1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8">
      <formula>#REF!=1</formula>
    </cfRule>
  </conditionalFormatting>
  <conditionalFormatting sqref="BP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9" operator="equal">
      <formula>"OPORTUNIDADE"</formula>
    </cfRule>
  </conditionalFormatting>
  <conditionalFormatting sqref="Z198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0">
    <cfRule type="cellIs" dxfId="220" priority="226" operator="equal">
      <formula>"OPORTUNIDADE"</formula>
    </cfRule>
  </conditionalFormatting>
  <conditionalFormatting sqref="Z200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8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9" operator="equal">
      <formula>"OPORTUNIDADE"</formula>
    </cfRule>
  </conditionalFormatting>
  <conditionalFormatting sqref="Y198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0">
    <cfRule type="cellIs" dxfId="214" priority="216" operator="equal">
      <formula>"OPORTUNIDADE"</formula>
    </cfRule>
  </conditionalFormatting>
  <conditionalFormatting sqref="Y200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8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5" operator="equal">
      <formula>"OPORTUNIDADE"</formula>
    </cfRule>
  </conditionalFormatting>
  <conditionalFormatting sqref="Z217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17:Y221">
    <cfRule type="cellIs" dxfId="208" priority="162" operator="equal">
      <formula>"OPORTUNIDADE"</formula>
    </cfRule>
  </conditionalFormatting>
  <conditionalFormatting sqref="Y217:Y221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5">
    <cfRule type="cellIs" dxfId="205" priority="159" operator="equal">
      <formula>"OPORTUNIDADE"</formula>
    </cfRule>
  </conditionalFormatting>
  <conditionalFormatting sqref="Y215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4">
    <cfRule type="cellIs" dxfId="202" priority="156" operator="equal">
      <formula>"OPORTUNIDADE"</formula>
    </cfRule>
  </conditionalFormatting>
  <conditionalFormatting sqref="Y214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3">
    <cfRule type="cellIs" dxfId="199" priority="153" operator="equal">
      <formula>"OPORTUNIDADE"</formula>
    </cfRule>
  </conditionalFormatting>
  <conditionalFormatting sqref="Y213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2">
    <cfRule type="cellIs" dxfId="196" priority="150" operator="equal">
      <formula>"OPORTUNIDADE"</formula>
    </cfRule>
  </conditionalFormatting>
  <conditionalFormatting sqref="Y212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1">
    <cfRule type="cellIs" dxfId="193" priority="147" operator="equal">
      <formula>"OPORTUNIDADE"</formula>
    </cfRule>
  </conditionalFormatting>
  <conditionalFormatting sqref="Y211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0">
    <cfRule type="cellIs" dxfId="190" priority="144" operator="equal">
      <formula>"OPORTUNIDADE"</formula>
    </cfRule>
  </conditionalFormatting>
  <conditionalFormatting sqref="Y210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67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6:BK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30" operator="equal">
      <formula>"OPORTUNIDADE"</formula>
    </cfRule>
  </conditionalFormatting>
  <conditionalFormatting sqref="Y228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6">
    <cfRule type="cellIs" dxfId="179" priority="124" operator="equal">
      <formula>"OPORTUNIDADE"</formula>
    </cfRule>
  </conditionalFormatting>
  <conditionalFormatting sqref="Y23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5" operator="equal">
      <formula>"OPORTUNIDADE"</formula>
    </cfRule>
  </conditionalFormatting>
  <conditionalFormatting sqref="Y248:Z248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8" operator="equal">
      <formula>"OPORTUNIDADE"</formula>
    </cfRule>
  </conditionalFormatting>
  <conditionalFormatting sqref="Z245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F64:F106 AI6:AI794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I1" workbookViewId="0">
      <selection activeCell="T3018" sqref="T301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1298</v>
      </c>
      <c r="V1" s="295"/>
      <c r="W1" s="295"/>
    </row>
    <row r="2" spans="1:23" s="91" customFormat="1">
      <c r="A2" s="94" t="s">
        <v>1299</v>
      </c>
      <c r="B2" s="94" t="s">
        <v>1300</v>
      </c>
      <c r="C2" s="94" t="s">
        <v>511</v>
      </c>
      <c r="D2" s="95" t="s">
        <v>1064</v>
      </c>
      <c r="E2" s="95" t="s">
        <v>1065</v>
      </c>
      <c r="F2" s="95" t="s">
        <v>1301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1302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2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>
        <f ca="1">_xlfn.XLOOKUP(G62&amp;$U$2,BS_CONTROLE[CHAVE],BS_CONTROLE[Quantidade_11],"-")</f>
        <v>1036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>
        <f ca="1">_xlfn.XLOOKUP(G65&amp;$W$2,BS_CONTROLE[CHAVE],BS_CONTROLE[Quantidade_11],"-")</f>
        <v>0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>
        <f ca="1">_xlfn.XLOOKUP(G66&amp;$W$2,BS_CONTROLE[CHAVE],BS_CONTROLE[Quantidade_11],"-")</f>
        <v>0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>
        <f ca="1">_xlfn.XLOOKUP(G67&amp;$V$2,BS_CONTROLE[CHAVE],BS_CONTROLE[Quantidade_11],"-")</f>
        <v>1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312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>
        <f ca="1">_xlfn.XLOOKUP(G72&amp;$U$2,BS_CONTROLE[CHAVE],BS_CONTROLE[Quantidade_11],"-")</f>
        <v>850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>
        <f ca="1">_xlfn.XLOOKUP(G73&amp;$W$2,BS_CONTROLE[CHAVE],BS_CONTROLE[Quantidade_11],"-")</f>
        <v>0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>
        <f ca="1">_xlfn.XLOOKUP(G74&amp;$U$2,BS_CONTROLE[CHAVE],BS_CONTROLE[Quantidade_11],"-")</f>
        <v>0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1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>
        <f ca="1">_xlfn.XLOOKUP(G80&amp;$W$2,BS_CONTROLE[CHAVE],BS_CONTROLE[Quantidade_11],"-")</f>
        <v>0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Oportunidade</v>
      </c>
      <c r="C89" s="181" t="str">
        <f>IF(SP_NORTE!Z96="","*",SP_NORTE!Z96)</f>
        <v>*</v>
      </c>
      <c r="D89" s="171" t="str">
        <f>IF(SP_NORTE!S96="","*",SP_NORTE!S96)</f>
        <v>SP NORTE</v>
      </c>
      <c r="E89" s="171" t="str">
        <f>IF(SP_NORTE!T96="","*",SP_NORTE!T96)</f>
        <v>ZCZ-ZTI</v>
      </c>
      <c r="F89" s="180">
        <f>IF(SP_NORTE!B96="","*",SP_NORTE!B96)</f>
        <v>45967</v>
      </c>
      <c r="G89" s="180" t="str">
        <f>IF(SP_NORTE!D96="","*",SP_NORTE!D96)</f>
        <v>ANTÔNIO (TP-713)</v>
      </c>
      <c r="H89" s="180" t="str">
        <f>IF(SP_NORTE!F96="","*",SP_NORTE!F96)</f>
        <v>PDM - SOLDA</v>
      </c>
      <c r="I89" s="180" t="str">
        <f>IF(SP_NORTE!H96="","*",SP_NORTE!H96)</f>
        <v>ZTI2322</v>
      </c>
      <c r="J89" s="180" t="str">
        <f>IF(SP_NORTE!I96="","*",SP_NORTE!I96)</f>
        <v>-</v>
      </c>
      <c r="K89" s="171" t="str">
        <f>IF(SP_NORTE!M96="","*",SP_NORTE!M96)</f>
        <v>ZTI</v>
      </c>
      <c r="L89" s="171" t="str">
        <f>IF(SP_NORTE!N96="","*",SP_NORTE!N96)</f>
        <v>ZTI2322</v>
      </c>
      <c r="M89" s="172">
        <f>IF(SP_NORTE!J96="","*",SP_NORTE!J96)</f>
        <v>71</v>
      </c>
      <c r="N89" s="179">
        <f>IF(SP_NORTE!K96="","*",SP_NORTE!K96)</f>
        <v>230</v>
      </c>
      <c r="O89" s="179">
        <f>IF(SP_NORTE!L96="","*",SP_NORTE!L96)</f>
        <v>230.5</v>
      </c>
      <c r="P89" s="178">
        <f>IF(SP_NORTE!O96="","*",SP_NORTE!O96)</f>
        <v>0.375</v>
      </c>
      <c r="Q89" s="178">
        <f>IF(SP_NORTE!P96="","*",SP_NORTE!P96)</f>
        <v>6.25E-2</v>
      </c>
      <c r="R89" s="180" t="str">
        <f>IF(SP_NORTE!Q96="","*",CONCATENATE(SP_NORTE!Q96," ",SP_NORTE!R96))</f>
        <v>1 Nº DE SOLDA</v>
      </c>
      <c r="S89" s="180" t="str">
        <f>IF(SP_NORTE!V96="","*",SP_NORTE!V96)</f>
        <v>Antônio</v>
      </c>
      <c r="T89" s="180" t="str">
        <f>IF(SP_NORTE!W96="","*",SP_NORTE!W96)</f>
        <v>Solda - Condicionado à temperatura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5" sqref="A85:A9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1304</v>
      </c>
      <c r="D5" s="297"/>
      <c r="E5" s="297"/>
      <c r="F5" s="297"/>
      <c r="G5" s="297"/>
      <c r="H5" s="297"/>
      <c r="I5" s="297"/>
      <c r="J5" s="298"/>
      <c r="K5" s="299" t="s">
        <v>1305</v>
      </c>
      <c r="L5" s="300"/>
      <c r="M5" s="300"/>
      <c r="N5" s="300"/>
      <c r="O5" s="301" t="s">
        <v>1306</v>
      </c>
      <c r="P5" s="302"/>
    </row>
    <row r="6" spans="1:16" s="81" customFormat="1" ht="15" customHeight="1">
      <c r="A6" s="73" t="s">
        <v>1301</v>
      </c>
      <c r="B6" s="82" t="s">
        <v>1300</v>
      </c>
      <c r="C6" s="83" t="s">
        <v>1064</v>
      </c>
      <c r="D6" s="84" t="s">
        <v>1065</v>
      </c>
      <c r="E6" s="83" t="s">
        <v>1307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1308</v>
      </c>
      <c r="M6" s="87" t="s">
        <v>710</v>
      </c>
      <c r="N6" s="88" t="s">
        <v>1059</v>
      </c>
      <c r="O6" s="204" t="s">
        <v>1102</v>
      </c>
      <c r="P6" s="149" t="s">
        <v>1309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1310</v>
      </c>
      <c r="C2" s="134" t="s">
        <v>1049</v>
      </c>
      <c r="D2" s="83" t="s">
        <v>1051</v>
      </c>
      <c r="E2" s="83" t="s">
        <v>1311</v>
      </c>
      <c r="F2" s="111" t="s">
        <v>1312</v>
      </c>
      <c r="G2" s="83" t="s">
        <v>1313</v>
      </c>
      <c r="H2" s="83" t="s">
        <v>1314</v>
      </c>
      <c r="I2" s="83" t="s">
        <v>1315</v>
      </c>
      <c r="J2" s="83" t="s">
        <v>1316</v>
      </c>
      <c r="K2" s="85" t="s">
        <v>1317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2025-11-06T13:17:08Z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