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06" documentId="8_{B6337239-1A00-434D-AAD0-422EA1FEB5AE}" xr6:coauthVersionLast="47" xr6:coauthVersionMax="47" xr10:uidLastSave="{F4531E23-9305-45BD-A3B5-88E19C6B1102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K162" i="16"/>
  <c r="L162" i="16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80" i="16" l="1"/>
  <c r="AM80" i="1"/>
  <c r="K77" i="16"/>
  <c r="AM77" i="1"/>
  <c r="BD81" i="1" a="1"/>
  <c r="BD81" i="1" s="1"/>
  <c r="BD78" i="1" a="1"/>
  <c r="BD78" i="1" s="1"/>
  <c r="AJ124" i="1"/>
  <c r="AJ92" i="1"/>
  <c r="AJ84" i="1"/>
  <c r="AJ108" i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<sst xmlns="http://schemas.openxmlformats.org/spreadsheetml/2006/main" count="5370" uniqueCount="1526">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</sst>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O1" activePane="topRight" state="frozen"/>
      <selection pane="topRight" activeCell="AR135" sqref="AR13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>
        <v>0</v>
      </c>
      <c r="BI125" s="14"/>
      <c r="BJ125" s="14" t="s">
        <v>1457</v>
      </c>
      <c r="BK125" s="14" t="s">
        <v>1457</v>
      </c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>
        <v>0.40416666666666667</v>
      </c>
      <c r="AS126" s="32">
        <v>0.43680555555555556</v>
      </c>
      <c r="AT126" s="32">
        <v>0.47847222222222224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4.1666666666666685E-2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>
        <v>1</v>
      </c>
      <c r="BI126" s="14"/>
      <c r="BJ126" s="14" t="s">
        <v>1461</v>
      </c>
      <c r="BK126" s="14" t="s">
        <v>1461</v>
      </c>
      <c r="BL126" s="13"/>
      <c r="BM126" s="12"/>
      <c r="BN126" s="12"/>
      <c r="BO126" s="130"/>
      <c r="BP126" s="14"/>
      <c r="BQ126" s="10" t="str">
        <f t="shared" si="19"/>
        <v>Produção</v>
      </c>
      <c r="BR126" s="15">
        <f t="shared" si="20"/>
        <v>1.0000000000000004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>
        <v>0.42638888888888887</v>
      </c>
      <c r="AV127" s="32">
        <v>0.48888888888888887</v>
      </c>
      <c r="AW127" s="32"/>
      <c r="AX127" s="32"/>
      <c r="AY127" s="184">
        <f>IF(D127="","*",IFERROR(IF(ISODD(COUNT(AS127:AX127)),"ERRO",SUM((AT127-AS127),(AV127-AU127),(AX127-AW127))),"ERRO"))</f>
        <v>0.14583333333333331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>
        <v>1</v>
      </c>
      <c r="BI127" s="14"/>
      <c r="BJ127" s="14" t="s">
        <v>1462</v>
      </c>
      <c r="BK127" s="14" t="s">
        <v>1463</v>
      </c>
      <c r="BL127" s="13"/>
      <c r="BM127" s="12" t="s">
        <v>398</v>
      </c>
      <c r="BN127" s="12" t="s">
        <v>428</v>
      </c>
      <c r="BO127" s="130" t="s">
        <v>491</v>
      </c>
      <c r="BP127" s="14"/>
      <c r="BQ127" s="10" t="str">
        <f t="shared" si="19"/>
        <v>Produção</v>
      </c>
      <c r="BR127" s="15">
        <f t="shared" si="20"/>
        <v>1.7499999999999998</v>
      </c>
      <c r="BS127" s="15">
        <f t="shared" si="21"/>
        <v>0</v>
      </c>
      <c r="BT127" s="157" t="str">
        <f t="shared" si="22"/>
        <v>SuperExecução</v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1464</v>
      </c>
      <c r="BK131" s="14" t="s">
        <v>1465</v>
      </c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1466</v>
      </c>
      <c r="BK132" s="14" t="s">
        <v>1466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1467</v>
      </c>
      <c r="X133" s="152" t="s">
        <v>373</v>
      </c>
      <c r="Y133" s="129" t="s">
        <v>372</v>
      </c>
      <c r="Z133" s="129"/>
      <c r="AA133" s="71" t="s">
        <v>1468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>
        <v>0.38958333333333334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 t="s">
        <v>1469</v>
      </c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1470</v>
      </c>
      <c r="BK135" s="14" t="s">
        <v>1470</v>
      </c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1471</v>
      </c>
      <c r="N136" s="149" t="s">
        <v>1472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1473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1474</v>
      </c>
      <c r="BK136" s="14" t="s">
        <v>1474</v>
      </c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/>
      <c r="M139" s="149"/>
      <c r="N139" s="149"/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1475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17 BK133:BK134 BK127:BK131 BK119:BK124 BK137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9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1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6">
      <iconSet showValue="0">
        <cfvo type="percent" val="0"/>
        <cfvo type="num" val="1"/>
        <cfvo type="num" val="1" gte="0"/>
      </iconSet>
    </cfRule>
    <cfRule type="iconSet" priority="231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1477</v>
      </c>
      <c r="E3" s="186" t="s">
        <v>1478</v>
      </c>
      <c r="F3" s="186" t="s">
        <v>1479</v>
      </c>
      <c r="G3" s="186" t="s">
        <v>1480</v>
      </c>
      <c r="H3" s="186" t="s">
        <v>1481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1483</v>
      </c>
      <c r="D13" s="187">
        <v>9049</v>
      </c>
      <c r="E13" s="188">
        <v>46044</v>
      </c>
      <c r="F13" s="190" t="s">
        <v>1484</v>
      </c>
      <c r="G13" s="187" t="s">
        <v>1485</v>
      </c>
      <c r="H13" s="187"/>
    </row>
    <row r="14" spans="3:8">
      <c r="C14" s="187" t="s">
        <v>1483</v>
      </c>
      <c r="D14" s="187">
        <v>9044</v>
      </c>
      <c r="E14" s="188">
        <v>46044</v>
      </c>
      <c r="F14" s="190" t="s">
        <v>1486</v>
      </c>
      <c r="G14" s="187" t="s">
        <v>1487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1490</v>
      </c>
      <c r="C4" s="191" t="s">
        <v>1491</v>
      </c>
      <c r="D4" s="191" t="s">
        <v>1492</v>
      </c>
      <c r="E4" s="191" t="s">
        <v>1493</v>
      </c>
      <c r="F4" s="191" t="s">
        <v>547</v>
      </c>
      <c r="G4" s="191" t="s">
        <v>1494</v>
      </c>
    </row>
    <row r="5" spans="2:7">
      <c r="B5" s="192" t="s">
        <v>1495</v>
      </c>
      <c r="C5" s="192">
        <v>309525</v>
      </c>
      <c r="D5" s="192" t="s">
        <v>1496</v>
      </c>
      <c r="E5" s="192" t="s">
        <v>249</v>
      </c>
      <c r="F5" s="192" t="s">
        <v>1497</v>
      </c>
      <c r="G5" s="193">
        <v>46296</v>
      </c>
    </row>
    <row r="6" spans="2:7">
      <c r="B6" s="192" t="s">
        <v>1498</v>
      </c>
      <c r="C6" s="192">
        <v>257410</v>
      </c>
      <c r="D6" s="192" t="s">
        <v>1499</v>
      </c>
      <c r="E6" s="192" t="s">
        <v>249</v>
      </c>
      <c r="F6" s="192" t="s">
        <v>1497</v>
      </c>
      <c r="G6" s="193"/>
    </row>
    <row r="7" spans="2:7">
      <c r="B7" s="192" t="s">
        <v>1259</v>
      </c>
      <c r="C7" s="192">
        <v>256875</v>
      </c>
      <c r="D7" s="192" t="s">
        <v>1500</v>
      </c>
      <c r="E7" s="192" t="s">
        <v>249</v>
      </c>
      <c r="F7" s="192" t="s">
        <v>1497</v>
      </c>
      <c r="G7" s="193">
        <v>46296</v>
      </c>
    </row>
    <row r="8" spans="2:7">
      <c r="B8" s="192" t="s">
        <v>1501</v>
      </c>
      <c r="C8" s="192">
        <v>257278</v>
      </c>
      <c r="D8" s="192" t="s">
        <v>1502</v>
      </c>
      <c r="E8" s="192" t="s">
        <v>240</v>
      </c>
      <c r="F8" s="192" t="s">
        <v>1503</v>
      </c>
      <c r="G8" s="193">
        <v>46235</v>
      </c>
    </row>
    <row r="9" spans="2:7">
      <c r="B9" s="192" t="s">
        <v>1504</v>
      </c>
      <c r="C9" s="192">
        <v>257033</v>
      </c>
      <c r="D9" s="192" t="s">
        <v>1505</v>
      </c>
      <c r="E9" s="192" t="s">
        <v>240</v>
      </c>
      <c r="F9" s="192" t="s">
        <v>564</v>
      </c>
      <c r="G9" s="192" t="s">
        <v>1506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1508</v>
      </c>
      <c r="B2" s="91" t="s">
        <v>1509</v>
      </c>
      <c r="C2" s="91" t="s">
        <v>7</v>
      </c>
      <c r="D2" s="92" t="s">
        <v>1175</v>
      </c>
      <c r="E2" s="92" t="s">
        <v>547</v>
      </c>
      <c r="F2" s="92" t="s">
        <v>1510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1511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*</v>
      </c>
      <c r="L162" s="196" t="str">
        <f>IF(FN_MC!N139="","*",FN_MC!N139)</f>
        <v>*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*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1512</v>
      </c>
      <c r="D5" s="243"/>
      <c r="E5" s="243"/>
      <c r="F5" s="243"/>
      <c r="G5" s="243"/>
      <c r="H5" s="243"/>
      <c r="I5" s="243"/>
      <c r="J5" s="244"/>
      <c r="K5" s="245" t="s">
        <v>1513</v>
      </c>
      <c r="L5" s="246"/>
      <c r="M5" s="246"/>
      <c r="N5" s="246"/>
      <c r="O5" s="247" t="s">
        <v>1514</v>
      </c>
      <c r="P5" s="248"/>
      <c r="Q5" s="249"/>
    </row>
    <row r="6" spans="1:17" s="81" customFormat="1" ht="15.75" customHeight="1">
      <c r="A6" s="75" t="s">
        <v>1510</v>
      </c>
      <c r="B6" s="82" t="s">
        <v>1509</v>
      </c>
      <c r="C6" s="83" t="s">
        <v>1175</v>
      </c>
      <c r="D6" s="84" t="s">
        <v>1176</v>
      </c>
      <c r="E6" s="83" t="s">
        <v>1515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1516</v>
      </c>
      <c r="M6" s="116" t="s">
        <v>29</v>
      </c>
      <c r="N6" s="117" t="s">
        <v>1170</v>
      </c>
      <c r="O6" s="165" t="s">
        <v>1213</v>
      </c>
      <c r="P6" s="128"/>
      <c r="Q6" s="139" t="s">
        <v>1517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Sem oportunidade de faixa, alto fluxo de trens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1</v>
      </c>
      <c r="P141" s="78"/>
      <c r="Q141" s="120" t="str">
        <f>IF($A$2=1,IF(FN_MC!BJ126="","*",FN_MC!BJ126),IF(FN_MC!BK126="","*",FN_MC!BK126))</f>
        <v>MC1 09:42 - Em inspeção as 10:29h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1</v>
      </c>
      <c r="P142" s="78"/>
      <c r="Q142" s="120" t="str">
        <f>IF($A$2=1,IF(FN_MC!BJ127="","*",FN_MC!BJ127),IF(FN_MC!BK127="","*",FN_MC!BK127))</f>
        <v>Solicitado outro intervalo com a localização correta - Em intervalo das 10:14h as 11:44h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Aguardando MC1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Previsão de intervalo as 13h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Aguardando MC1 - Chuva no local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Previsão de MC1 as 01h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*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1518</v>
      </c>
      <c r="C2" s="83" t="s">
        <v>1160</v>
      </c>
      <c r="D2" s="83" t="s">
        <v>1162</v>
      </c>
      <c r="E2" s="83" t="s">
        <v>1519</v>
      </c>
      <c r="F2" s="83" t="s">
        <v>1520</v>
      </c>
      <c r="G2" s="83" t="s">
        <v>1521</v>
      </c>
      <c r="H2" s="83" t="s">
        <v>1522</v>
      </c>
      <c r="I2" s="83" t="s">
        <v>1523</v>
      </c>
      <c r="J2" s="83" t="s">
        <v>1524</v>
      </c>
      <c r="K2" s="109" t="s">
        <v>1525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*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2026-03-09T14:26:28Z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