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871" documentId="120_S{118792C3-22EF-5104-A093-F22BFE3913F3}" xr6:coauthVersionLast="47" xr6:coauthVersionMax="47" xr10:uidLastSave="{D826DE98-391E-4443-A510-97783B36F38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77" i="1" l="1"/>
  <c r="BS275" i="1"/>
  <c r="BR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230" i="1" l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<sst xmlns="http://schemas.openxmlformats.org/spreadsheetml/2006/main" count="6879" uniqueCount="1499">
  <si>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</si>
  <si>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</si>
  <si>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</si>
  <si>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</si>
  <si>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</si>
  <si>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</si>
  <si>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</si>
  <si>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</si>
  <si>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</si>
  <si>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</si>
  <si>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</si>
  <si>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</si>
  <si>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</si>
  <si>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</si>
  <si>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</si>
  <si>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</si>
  <si>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</si>
  <si>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</si>
  <si>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</si>
  <si>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</si>
  <si>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</si>
  <si>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</si>
  <si>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</si>
  <si>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</si>
  <si>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</si>
  <si>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</si>
  <si>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</si>
  <si>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</si>
  <si>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</si>
  <si>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</si>
  <si>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</si>
  <si>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</si>
  <si>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</si>
  <si>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</si>
  <si>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</si>
  <si>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</si>
  <si>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</si>
  <si>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</si>
  <si>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</si>
  <si>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</si>
  <si>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</si>
  <si>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</si>
  <si>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</si>
  <si>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</si>
  <si>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</si>
  <si>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</si>
  <si>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</si>
  <si>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</si>
  <si>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</si>
  <si>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</si>
  <si>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</si>
  <si>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</si>
  <si>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</si>
  <si>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</si>
  <si>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</si>
  <si>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</si>
  <si>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</si>
  <si>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</si>
  <si>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</si>
  <si>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</si>
  <si>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</si>
  <si>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</si>
  <si>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</si>
  <si>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</si>
  <si>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</si>
  <si>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</si>
  <si>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</si>
  <si>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</si>
  <si>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</si>
  <si>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</si>
  <si>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</si>
  <si>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</si>
  <si>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</si>
  <si>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</si>
  <si>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</si>
  <si>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</si>
  <si>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</si>
  <si>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</si>
  <si>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</si>
  <si>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</si>
  <si>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</si>
  <si>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</si>
  <si>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</si>
  <si>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</si>
  <si>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</si>
  <si>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</si>
  <si>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</si>
  <si>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</si>
  <si>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</si>
  <si>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</si>
  <si>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</si>
  <si>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</si>
  <si>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</si>
  <si>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</si>
  <si>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</si>
  <si>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</si>
  <si>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</si>
  <si>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</si>
  <si>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</si>
  <si>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</si>
  <si>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</si>
  <si>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</si>
  <si>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</si>
  <si>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</si>
  <si>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</si>
  <si>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</si>
  <si>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</si>
  <si>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</si>
  <si>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</si>
  <si>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</si>
  <si>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</si>
  <si>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</si>
  <si>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</si>
  <si>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</si>
  <si>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</si>
  <si>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</si>
  <si>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</si>
  <si>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</si>
  <si>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</si>
  <si>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</si>
  <si>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</si>
  <si>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</si>
  <si>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</si>
  <si>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</si>
  <si>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</si>
  <si>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</si>
  <si>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</si>
  <si>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</si>
  <si>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</si>
  <si>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</si>
  <si>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</si>
  <si>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</si>
  <si>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</si>
  <si>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</si>
  <si>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</si>
  <si>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</si>
  <si>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</si>
  <si>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</si>
  <si>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</si>
  <si>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</si>
  <si>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</si>
  <si>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</si>
  <si>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</si>
  <si>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</si>
  <si>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</si>
  <si>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</si>
  <si>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</si>
  <si>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</si>
  <si>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</si>
  <si>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</si>
  <si>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</si>
  <si>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</si>
  <si>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</si>
  <si>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</si>
  <si>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</si>
  <si>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</si>
  <si>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</si>
  <si>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</si>
  <si>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</si>
  <si>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</si>
  <si>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</si>
  <si>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</si>
  <si>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</si>
  <si>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</si>
  <si>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</si>
  <si>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</si>
  <si>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</si>
  <si>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</si>
  <si>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</si>
  <si>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</si>
  <si>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</si>
  <si>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</si>
  <si>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</si>
  <si>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</si>
  <si>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</si>
  <si>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</si>
  <si>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</si>
  <si>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</si>
  <si>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</si>
  <si>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</si>
  <si>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</si>
  <si>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</si>
  <si>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</si>
  <si>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</si>
  <si>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</si>
  <si>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</si>
  <si>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</si>
  <si>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</si>
  <si>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</si>
  <si>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</si>
  <si>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</si>
  <si>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</si>
  <si>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</si>
  <si>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</si>
  <si>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</si>
  <si>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</si>
  <si>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</si>
  <si>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</si>
  <si>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</si>
  <si>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</si>
  <si>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</si>
  <si>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</si>
  <si>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</si>
  <si>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</si>
  <si>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</si>
  <si>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</si>
  <si>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</si>
  <si>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</si>
  <si>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</si>
  <si>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</si>
  <si>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</si>
  <si>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</si>
  <si>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</si>
  <si>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</si>
  <si>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</si>
  <si>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</si>
  <si>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</si>
  <si>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</si>
  <si>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</si>
  <si>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</si>
  <si>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</si>
  <si>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</si>
  <si>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</si>
  <si>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</si>
  <si>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</si>
  <si>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</si>
  <si>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</si>
  <si>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</si>
  <si>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</si>
  <si>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</si>
  <si>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</si>
  <si>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</si>
  <si>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</si>
  <si>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</si>
  <si>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</si>
  <si>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</si>
  <si>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</si>
  <si>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</si>
  <si>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</si>
  <si>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</si>
  <si>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</si>
  <si>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</si>
  <si>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</si>
  <si>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</si>
  <si>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</si>
  <si>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</si>
  <si>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</si>
  <si>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</si>
  <si>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</si>
  <si>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</si>
  <si>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</si>
  <si>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</si>
  <si>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</si>
  <si>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</si>
  <si>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</si>
  <si>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</si>
  <si>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</si>
  <si>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</si>
  <si>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</si>
  <si>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</si>
  <si>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</si>
  <si>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</si>
  <si>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</si>
  <si>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</si>
  <si>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</si>
  <si>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</si>
  <si>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</si>
  <si>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</si>
  <si>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</si>
  <si>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</si>
  <si>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</si>
  <si>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</si>
  <si>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</si>
  <si>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</si>
  <si>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</si>
  <si>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</si>
  <si>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</si>
  <si>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</si>
  <si>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</si>
  <si>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</si>
  <si>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</si>
  <si>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</si>
  <si>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</si>
  <si>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</si>
  <si>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</si>
  <si>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</si>
  <si>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</si>
  <si>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</si>
  <si>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</si>
  <si>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</si>
  <si>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</si>
  <si>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</si>
  <si>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</si>
  <si>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</si>
  <si>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</si>
  <si>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</si>
  <si>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</si>
  <si>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</si>
  <si>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</si>
  <si>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</si>
  <si>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</si>
  <si>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</si>
  <si>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</si>
  <si>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</si>
  <si>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</si>
  <si>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</si>
  <si>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</si>
  <si>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</si>
  <si>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</si>
  <si>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</si>
  <si>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</si>
  <si>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</si>
  <si>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</si>
  <si>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</si>
  <si>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</si>
  <si>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</si>
  <si>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</si>
  <si>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</si>
  <si>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</si>
  <si>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</si>
  <si>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</si>
  <si>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</si>
  <si>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</si>
  <si>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</si>
  <si>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</si>
  <si>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</si>
  <si>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</si>
  <si>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</si>
  <si>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</si>
  <si>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</si>
  <si>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</si>
  <si>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</si>
  <si>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</si>
  <si>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</si>
  <si>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</si>
  <si>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</si>
  <si>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</si>
  <si>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</si>
  <si>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</si>
  <si>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</si>
  <si>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</si>
  <si>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</si>
  <si>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</si>
  <si>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</si>
  <si>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</si>
  <si>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</si>
  <si>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</si>
  <si>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</si>
  <si>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</si>
  <si>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</si>
  <si>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</si>
  <si>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</si>
  <si>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</si>
  <si>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</si>
  <si>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</si>
  <si>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</si>
  <si>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</si>
  <si>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</si>
  <si>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</si>
  <si>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</si>
  <si>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</si>
  <si>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</si>
  <si>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</si>
  <si>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</si>
  <si>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</si>
  <si>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</si>
  <si>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</si>
  <si>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</si>
  <si>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</si>
  <si>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</si>
  <si>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</si>
  <si>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</si>
  <si>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</si>
  <si>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</si>
  <si>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</si>
  <si>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</si>
  <si>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</si>
  <si>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</si>
  <si>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</si>
  <si>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</si>
  <si>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</si>
  <si>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</si>
  <si>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</si>
  <si>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</si>
  <si>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</si>
  <si>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</si>
  <si>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</si>
  <si>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</si>
  <si>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</si>
  <si>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</si>
  <si>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</si>
  <si>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</si>
  <si>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</si>
  <si>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</si>
  <si>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</si>
  <si>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</si>
  <si>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</si>
  <si>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</si>
  <si>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</si>
  <si>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</si>
  <si>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</si>
  <si>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</si>
  <si>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</si>
  <si>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</si>
  <si>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</si>
  <si>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</si>
  <si>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</si>
  <si>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</si>
  <si>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</si>
  <si>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</si>
  <si>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</si>
  <si>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</si>
  <si>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</si>
  <si>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</si>
  <si>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</si>
  <si>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</si>
  <si>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</si>
  <si>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</si>
  <si>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</si>
  <si>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</si>
  <si>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</si>
  <si>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</si>
  <si>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</si>
  <si>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</si>
  <si>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</si>
  <si>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</si>
  <si>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</si>
  <si>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</si>
  <si>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</si>
  <si>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</si>
  <si>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</si>
  <si>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</si>
  <si>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</si>
  <si>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</si>
  <si>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</si>
  <si>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</si>
  <si>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</si>
  <si>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</si>
  <si>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</si>
  <si>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</si>
  <si>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</si>
  <si>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</si>
  <si>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</si>
  <si>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</si>
  <si>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</si>
  <si>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</si>
  <si>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</si>
  <si>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</si>
  <si>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</si>
  <si>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</si>
  <si>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</si>
  <si>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</si>
  <si>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</si>
  <si>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</si>
  <si>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</si>
  <si>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</si>
  <si>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</si>
  <si>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</si>
  <si>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</si>
  <si>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</si>
  <si>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</si>
  <si>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</si>
  <si>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</si>
  <si>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</si>
  <si>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</si>
  <si>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</si>
  <si>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</si>
  <si>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</si>
  <si>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</si>
  <si>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</si>
  <si>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</si>
  <si>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</si>
  <si>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</si>
  <si>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</si>
  <si>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</si>
  <si>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</si>
  <si>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</si>
  <si>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</si>
  <si>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</si>
  <si>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</si>
  <si>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</si>
  <si>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</si>
  <si>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</si>
  <si>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</si>
  <si>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</si>
  <si>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</si>
  <si>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</si>
  <si>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</si>
  <si>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</si>
  <si>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</si>
  <si>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</si>
  <si>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</si>
  <si>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</si>
  <si>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</si>
  <si>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</si>
  <si>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</si>
  <si>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</si>
  <si>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</si>
  <si>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</si>
  <si>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</si>
  <si>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</si>
  <si>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</si>
  <si>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</si>
  <si>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</si>
  <si>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</si>
  <si>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</si>
  <si>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</si>
  <si>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</si>
  <si>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</si>
  <si>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</si>
  <si>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</si>
  <si>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</si>
  <si>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</si>
  <si>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</si>
  <si>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</si>
  <si>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</si>
  <si>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</si>
  <si>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</si>
  <si>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</si>
  <si>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</si>
  <si>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</si>
  <si>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</si>
  <si>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</si>
  <si>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</si>
  <si>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</si>
  <si>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</si>
  <si>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</si>
  <si>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</si>
  <si>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</si>
  <si>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</si>
  <si>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</si>
  <si>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</si>
  <si>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</si>
  <si>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</si>
  <si>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</si>
  <si>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</si>
  <si>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</si>
  <si>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</si>
  <si>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</si>
  <si>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</si>
  <si>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</si>
  <si>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</si>
  <si>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</si>
  <si>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</si>
  <si>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</si>
  <si>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</si>
  <si>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</si>
  <si>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</si>
  <si>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</si>
  <si>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</si>
  <si>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</si>
  <si>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</si>
  <si>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</si>
  <si>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</si>
  <si>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</si>
  <si>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</si>
  <si>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</si>
  <si>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</si>
  <si>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</si>
  <si>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</si>
  <si>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</si>
  <si>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</si>
  <si>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</si>
  <si>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</si>
  <si>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</si>
  <si>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</si>
  <si>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</si>
  <si>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</si>
  <si>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</si>
  <si>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</si>
  <si>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</si>
  <si>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</si>
  <si>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</si>
  <si>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</si>
  <si>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</si>
  <si>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</si>
  <si>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</si>
  <si>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</si>
  <si>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</si>
  <si>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</si>
  <si>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</si>
  <si>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</si>
  <si>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</si>
  <si>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</si>
  <si>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</si>
  <si>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</si>
  <si>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</si>
  <si>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</si>
  <si>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</si>
  <si>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</si>
  <si>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</si>
  <si>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</si>
  <si>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</si>
  <si>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</si>
  <si>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</si>
  <si>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</si>
  <si>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</si>
  <si>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</si>
  <si>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</si>
  <si>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</si>
  <si>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</si>
  <si>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</si>
  <si>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</si>
  <si>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</si>
  <si>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</si>
  <si>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</si>
  <si>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</si>
  <si>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</si>
  <si>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</si>
  <si>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</si>
  <si>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</si>
  <si>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</si>
  <si>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</si>
  <si>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</si>
  <si>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</si>
  <si>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</si>
  <si>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</si>
  <si>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</si>
  <si>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</si>
  <si>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</si>
  <si>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</si>
  <si>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</si>
  <si>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</si>
  <si>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</si>
  <si>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</si>
  <si>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</si>
  <si>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</si>
  <si>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</si>
  <si>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</si>
  <si>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</si>
  <si>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</si>
  <si>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</si>
  <si>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</si>
  <si>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</si>
  <si>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</si>
  <si>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</si>
  <si>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</si>
  <si>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</si>
  <si>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</si>
  <si>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</si>
  <si>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</si>
  <si>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</si>
  <si>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</si>
  <si>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</si>
  <si>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</si>
  <si>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</si>
  <si>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</si>
  <si>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</si>
  <si>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</si>
  <si>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</si>
  <si>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</si>
  <si>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</si>
  <si>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</si>
  <si>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</si>
  <si>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</si>
  <si>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</si>
  <si>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</si>
  <si>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</si>
  <si>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</si>
  <si>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</si>
  <si>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</si>
  <si>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</si>
  <si>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</si>
  <si>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</si>
  <si>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</si>
  <si>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</si>
  <si>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</si>
  <si>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</si>
  <si>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</si>
  <si>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</si>
  <si>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</si>
  <si>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</si>
  <si>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</si>
  <si>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</si>
  <si>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</si>
  <si>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</si>
  <si>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</si>
  <si>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</si>
  <si>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</si>
  <si>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</si>
  <si>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</si>
  <si>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</si>
  <si>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</si>
  <si>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</si>
  <si>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</si>
  <si>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</si>
  <si>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</si>
  <si>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</si>
  <si>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</si>
  <si>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</si>
  <si>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</si>
  <si>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</si>
  <si>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</si>
  <si>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</si>
  <si>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</si>
  <si>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</si>
  <si>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</si>
  <si>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</si>
  <si>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</si>
  <si>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</si>
  <si>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</si>
  <si>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</si>
  <si>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</si>
  <si>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</si>
  <si>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</si>
  <si>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</si>
  <si>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</si>
  <si>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</si>
  <si>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</si>
  <si>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</si>
  <si>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</si>
  <si>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</si>
  <si>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</si>
  <si>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</si>
  <si>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</si>
  <si>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</si>
  <si>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</si>
  <si>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</si>
  <si>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</si>
  <si>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</si>
  <si>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</si>
  <si>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</si>
  <si>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</si>
  <si>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</si>
  <si>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</si>
  <si>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</si>
  <si>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</si>
  <si>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</si>
  <si>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</si>
  <si>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</si>
  <si>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</si>
  <si>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</si>
  <si>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</si>
  <si>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</si>
  <si>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</si>
  <si>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</si>
  <si>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</si>
  <si>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</si>
  <si>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</si>
  <si>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</si>
  <si>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</si>
  <si>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</si>
  <si>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</si>
  <si>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</si>
  <si>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</si>
  <si>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</si>
  <si>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</si>
  <si>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</si>
  <si>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</si>
  <si>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</si>
  <si>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</si>
  <si>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</si>
  <si>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</si>
  <si>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</si>
  <si>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</si>
  <si>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</si>
  <si>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</si>
  <si>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</si>
  <si>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</si>
  <si>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</si>
  <si>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</si>
  <si>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</si>
  <si>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</si>
  <si>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</si>
  <si>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</si>
  <si>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</si>
  <si>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</si>
  <si>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</si>
  <si>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</si>
  <si>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</si>
  <si>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</si>
  <si>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</si>
  <si>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</si>
  <si>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</si>
  <si>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</si>
  <si>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</si>
  <si>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</si>
  <si>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</si>
  <si>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</si>
  <si>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</si>
  <si>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</si>
  <si>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</si>
  <si>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</si>
  <si>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</si>
  <si>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</si>
  <si>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</si>
  <si>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</si>
  <si>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</si>
  <si>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</si>
  <si>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</si>
  <si>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</si>
  <si>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</si>
  <si>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</si>
  <si>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</si>
  <si>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</si>
  <si>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</si>
  <si>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</si>
  <si>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</si>
  <si>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</si>
  <si>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</si>
  <si>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</si>
  <si>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</si>
  <si>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</si>
  <si>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</si>
  <si>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</si>
  <si>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</si>
  <si>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</si>
  <si>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</si>
  <si>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</si>
  <si>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</si>
  <si>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</si>
  <si>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</si>
  <si>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</si>
  <si>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</si>
  <si>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</si>
  <si>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</si>
  <si>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</si>
  <si>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</si>
  <si>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</si>
  <si>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</si>
  <si>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</si>
  <si>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</si>
  <si>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</si>
  <si>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</si>
  <si>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</si>
  <si>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</si>
  <si>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</si>
  <si>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</si>
  <si>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</si>
  <si>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</si>
  <si>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</si>
  <si>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</si>
  <si>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</si>
  <si>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</si>
  <si>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</si>
  <si>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</si>
  <si>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</si>
  <si>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</si>
  <si>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</si>
  <si>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</si>
  <si>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</si>
  <si>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</si>
  <si>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</si>
  <si>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</si>
  <si>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</si>
  <si>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</si>
  <si>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</si>
  <si>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</si>
  <si>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</si>
  <si>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</si>
  <si>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</si>
  <si>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</si>
  <si>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</si>
  <si>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</si>
  <si>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</si>
  <si>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</si>
  <si>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</si>
  <si>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</si>
  <si>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</si>
  <si>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</si>
  <si>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</si>
  <si>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</si>
  <si>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</si>
  <si>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</si>
  <si>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</si>
  <si>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</si>
  <si>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</si>
  <si>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</si>
  <si>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</si>
  <si>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</si>
  <si>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</si>
  <si>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</si>
  <si>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</si>
  <si>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</si>
  <si>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</si>
  <si>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</si>
  <si>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</si>
  <si>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</si>
  <si>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</si>
  <si>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</si>
  <si>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</si>
  <si>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</si>
  <si>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</si>
  <si>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</si>
  <si>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</si>
  <si>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</si>
  <si>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</si>
  <si>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</si>
  <si>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</si>
  <si>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</si>
  <si>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</si>
  <si>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</si>
  <si>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</si>
  <si>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</si>
  <si>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</si>
  <si>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</si>
  <si>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</si>
  <si>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</si>
  <si>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</si>
  <si>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</si>
  <si>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</si>
  <si>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</si>
  <si>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</si>
  <si>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</si>
  <si>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</si>
  <si>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</si>
  <si>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</si>
  <si>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</si>
  <si>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</si>
  <si>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</si>
  <si>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</si>
  <si>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</si>
  <si>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</si>
  <si>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</si>
  <si>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</si>
  <si>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</si>
  <si>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</si>
  <si>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</si>
  <si>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</si>
  <si>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</si>
  <si>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</si>
  <si>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</si>
  <si>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</si>
  <si>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</si>
  <si>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</si>
  <si>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</si>
  <si>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</si>
  <si>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</si>
  <si>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</si>
  <si>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</si>
  <si>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</si>
  <si>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</si>
  <si>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</si>
  <si>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</si>
  <si>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</si>
  <si>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</si>
  <si>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</si>
  <si>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</si>
  <si>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</si>
  <si>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</si>
  <si>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</si>
  <si>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</si>
  <si>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</si>
  <si>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</si>
  <si>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</si>
  <si>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</si>
  <si>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</si>
  <si>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</si>
  <si>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</si>
  <si>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</si>
  <si>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</si>
  <si>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</si>
  <si>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</si>
  <si>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</si>
  <si>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</si>
  <si>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</si>
  <si>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</si>
  <si>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</si>
  <si>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</si>
  <si>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</si>
  <si>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</si>
  <si>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</si>
  <si>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</si>
  <si>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</si>
  <si>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</si>
  <si>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</si>
  <si>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</si>
  <si>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</si>
  <si>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</si>
  <si>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</si>
  <si>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</si>
  <si>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</si>
  <si>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</si>
  <si>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</si>
  <si>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</si>
  <si>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</si>
  <si>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</si>
  <si>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</si>
  <si>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</si>
  <si>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</si>
  <si>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</si>
  <si>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</si>
  <si>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</si>
  <si>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</si>
  <si>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</si>
  <si>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</si>
  <si>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</si>
  <si>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</si>
  <si>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</si>
  <si>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</si>
  <si>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</si>
  <si>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</si>
  <si>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</si>
  <si>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</si>
  <si>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</si>
  <si>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</si>
  <si>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</si>
  <si>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</si>
  <si>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</si>
  <si>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</si>
  <si>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</si>
  <si>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</si>
  <si>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</si>
  <si>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</si>
  <si>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</si>
  <si>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</si>
  <si>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</si>
  <si>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</si>
  <si>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</si>
  <si>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</si>
  <si>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</si>
  <si>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</si>
  <si>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</si>
  <si>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</si>
  <si>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</si>
  <si>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</si>
  <si>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</si>
  <si>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</si>
  <si>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</si>
  <si>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</si>
  <si>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</si>
  <si>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</si>
  <si>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</si>
  <si>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</si>
  <si>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</si>
  <si>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</si>
  <si>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</si>
  <si>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</si>
  <si>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</si>
  <si>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</si>
  <si>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</si>
  <si>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</si>
  <si>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</si>
  <si>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</si>
  <si>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</si>
  <si>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</si>
  <si>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</si>
  <si>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</si>
  <si>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</si>
  <si>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</si>
  <si>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</si>
  <si>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</si>
  <si>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</si>
  <si>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</si>
  <si>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</si>
  <si>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</si>
  <si>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</si>
  <si>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</si>
  <si>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</si>
  <si>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</si>
  <si>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</si>
  <si>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</si>
  <si>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</si>
  <si>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</si>
  <si>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</si>
  <si>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</si>
  <si>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</si>
  <si>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</si>
  <si>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</si>
  <si>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</si>
  <si>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</si>
  <si>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</si>
  <si>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</si>
  <si>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</si>
  <si>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</si>
  <si>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</si>
  <si>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</si>
  <si>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</si>
  <si>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</si>
  <si>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</si>
  <si>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</si>
  <si>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</si>
  <si>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</si>
  <si>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</si>
  <si>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</si>
  <si>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</si>
  <si>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</si>
  <si>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</si>
  <si>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</si>
  <si>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</si>
  <si>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</si>
  <si>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</si>
  <si>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</si>
  <si>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</si>
  <si>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</si>
  <si>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</si>
  <si>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</si>
  <si>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</si>
  <si>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</si>
  <si>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</si>
  <si>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</si>
  <si>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</si>
  <si>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</si>
  <si>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</si>
  <si>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</si>
  <si>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</si>
  <si>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</si>
  <si>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</si>
  <si>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</si>
  <si>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</si>
  <si>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</si>
  <si>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</si>
  <si>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</si>
  <si>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</si>
  <si>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</si>
  <si>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</si>
  <si>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</si>
  <si>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</si>
  <si>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</si>
  <si>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</si>
  <si>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</si>
  <si>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</si>
  <si>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</si>
  <si>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</si>
  <si>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</si>
  <si>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</si>
  <si>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</si>
  <si>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</si>
  <si>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</si>
  <si>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</si>
  <si>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</si>
  <si>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</si>
  <si>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</si>
  <si>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</si>
  <si>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</si>
  <si>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</si>
  <si>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</si>
  <si>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</si>
  <si>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</si>
  <si>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</si>
  <si>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</si>
  <si>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</si>
  <si>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</si>
  <si>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</si>
  <si>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</si>
  <si>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</si>
  <si>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</si>
  <si>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</si>
  <si>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</si>
  <si>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</si>
  <si>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</si>
  <si>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</si>
  <si>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</si>
  <si>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</si>
  <si>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</si>
  <si>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</si>
  <si>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</si>
  <si>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</si>
  <si>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</si>
  <si>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</si>
  <si>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</si>
  <si>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</si>
  <si>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</si>
  <si>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</si>
  <si>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</si>
  <si>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</si>
  <si>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</si>
  <si>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</si>
  <si>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</si>
  <si>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</si>
  <si>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</si>
  <si>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</si>
  <si>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</si>
  <si>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</si>
  <si>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</si>
  <si>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</si>
  <si>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</si>
  <si>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</si>
  <si>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</si>
  <si>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</si>
  <si>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</si>
  <si>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</si>
  <si>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</si>
  <si>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</si>
  <si>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</si>
  <si>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</si>
  <si>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</si>
  <si>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</si>
  <si>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</si>
  <si>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</si>
  <si>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</si>
  <si>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</si>
  <si>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</si>
  <si>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</si>
  <si>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</si>
  <si>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</si>
  <si>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</si>
  <si>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</si>
  <si>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</si>
  <si>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</si>
  <si>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</si>
  <si>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</si>
  <si>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</si>
  <si>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</si>
  <si>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</si>
  <si>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</si>
  <si>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</si>
  <si>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</si>
  <si>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</si>
  <si>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</si>
  <si>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</si>
  <si>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</si>
  <si>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</si>
  <si>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</si>
  <si>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</si>
  <si>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</si>
  <si>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</si>
  <si>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</si>
  <si>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</si>
  <si>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</si>
  <si>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</si>
  <si>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</si>
  <si>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</si>
  <si>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</si>
  <si>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</si>
  <si>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</si>
  <si>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</si>
  <si>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</si>
  <si>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</si>
  <si>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</si>
  <si>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</si>
  <si>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</si>
  <si>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</si>
  <si>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</si>
  <si>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</si>
  <si>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</si>
  <si>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</si>
  <si>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</si>
  <si>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</si>
  <si>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</si>
  <si>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</si>
  <si>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</si>
  <si>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</si>
  <si>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</si>
  <si>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</si>
  <si>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</si>
  <si>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</si>
  <si>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</si>
  <si>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</si>
  <si>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</si>
  <si>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</si>
  <si>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</si>
  <si>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</si>
  <si>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</si>
  <si>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</si>
  <si>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</si>
  <si>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</si>
  <si>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</si>
  <si>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</si>
  <si>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</si>
  <si>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</si>
  <si>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</si>
  <si>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</si>
  <si>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</si>
  <si>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</si>
  <si>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</si>
  <si>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</si>
  <si>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</si>
  <si>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</si>
  <si>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</si>
  <si>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</si>
  <si>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</si>
  <si>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</si>
  <si>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</si>
  <si>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</si>
  <si>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</si>
  <si>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</si>
  <si>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</si>
  <si>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</si>
  <si>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</si>
  <si>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</si>
  <si>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</si>
  <si>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</si>
  <si>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</si>
  <si>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</si>
  <si>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</si>
  <si>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</si>
  <si>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</si>
  <si>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</si>
  <si>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</si>
  <si>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</si>
  <si>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</si>
  <si>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</si>
  <si>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</si>
  <si>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</si>
  <si>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</si>
  <si>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</si>
  <si>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</si>
  <si>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</si>
  <si>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</si>
  <si>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</si>
  <si>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</si>
  <si>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</si>
  <si>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</si>
  <si>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</si>
  <si>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</si>
  <si>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</si>
  <si>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</si>
  <si>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</si>
  <si>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</si>
  <si>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</si>
  <si>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</si>
  <si>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</si>
  <si>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</si>
  <si>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</si>
  <si>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</si>
  <si>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</si>
  <si>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</si>
  <si>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</si>
  <si>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</si>
  <si>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</si>
  <si>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</si>
  <si>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</si>
  <si>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</si>
  <si>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</si>
  <si>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</si>
  <si>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</si>
  <si>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</si>
  <si>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</si>
  <si>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</si>
  <si>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</si>
  <si>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</si>
  <si>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</si>
  <si>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</si>
  <si>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</si>
  <si>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</si>
  <si>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</si>
  <si>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</si>
  <si>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</si>
  <si>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</si>
  <si>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</si>
  <si>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</si>
  <si>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</si>
  <si>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</si>
  <si>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</si>
  <si>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</si>
  <si>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</si>
  <si>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</si>
  <si>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</si>
  <si>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</si>
  <si>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</si>
  <si>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</si>
  <si>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</si>
  <si>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</si>
  <si>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</si>
  <si>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</si>
  <si>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</si>
  <si>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</si>
  <si>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</si>
  <si>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</si>
  <si>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</si>
  <si>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</si>
  <si>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</si>
  <si>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</si>
  <si>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</si>
  <si>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</si>
  <si>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</si>
  <si>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</si>
  <si>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</si>
  <si>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</si>
  <si>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</si>
  <si>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</si>
  <si>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</si>
  <si>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</si>
  <si>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</si>
  <si>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</si>
  <si>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</si>
  <si>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</si>
  <si>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</si>
  <si>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</si>
  <si>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</si>
  <si>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</si>
  <si>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</si>
  <si>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</si>
  <si>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</si>
  <si>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</si>
  <si>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</si>
  <si>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</si>
  <si>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</si>
  <si>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</si>
  <si>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</si>
  <si>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</si>
  <si>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</si>
  <si>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</si>
  <si>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</si>
  <si>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</si>
  <si>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</si>
  <si>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</si>
  <si>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</si>
  <si>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</si>
  <si>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</si>
  <si>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</si>
  <si>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</si>
  <si>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</si>
  <si>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</si>
  <si>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</si>
  <si>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</si>
  <si>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</si>
  <si>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</si>
  <si>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</si>
  <si>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</si>
  <si>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</si>
  <si>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</si>
  <si>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</si>
  <si>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</si>
  <si>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</si>
  <si>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</si>
  <si>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</si>
  <si>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</si>
  <si>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</si>
  <si>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</si>
  <si>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</si>
  <si>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</si>
  <si>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</si>
  <si>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</si>
  <si>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</si>
  <si>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</si>
  <si>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</si>
  <si>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</si>
  <si>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</si>
  <si>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</si>
  <si>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</si>
  <si>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</si>
  <si>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</si>
  <si>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</si>
  <si>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</si>
  <si>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</si>
  <si>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ZPT105</t>
  </si>
  <si>
    <t>ZEV-1</t>
  </si>
  <si>
    <t>Execução de solda - Condicionado a temperatura (Obs: Ocupação do AMV da L1 p/ L3)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</si>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</sst>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1" activePane="topRight" state="frozen"/>
      <selection pane="topRight" activeCell="BM257" sqref="BM25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0" t="s">
        <v>950</v>
      </c>
      <c r="C1" s="211"/>
      <c r="D1" s="211"/>
      <c r="E1" s="3"/>
      <c r="F1" s="210" t="s">
        <v>951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187" t="s">
        <v>952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953</v>
      </c>
      <c r="BI1" s="193"/>
      <c r="BJ1" s="193"/>
      <c r="BK1" s="194"/>
      <c r="BL1" s="5"/>
      <c r="BM1" s="184" t="s">
        <v>954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7" t="s">
        <v>955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958</v>
      </c>
      <c r="AT2" s="188"/>
      <c r="AU2" s="188"/>
      <c r="AV2" s="188"/>
      <c r="AW2" s="188"/>
      <c r="AX2" s="188"/>
      <c r="AY2" s="191"/>
      <c r="AZ2" s="6"/>
      <c r="BA2" s="201" t="s">
        <v>959</v>
      </c>
      <c r="BB2" s="202"/>
      <c r="BC2" s="187" t="s">
        <v>956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201" t="s">
        <v>960</v>
      </c>
      <c r="AJ3" s="202"/>
      <c r="AK3" s="201" t="s">
        <v>961</v>
      </c>
      <c r="AL3" s="207"/>
      <c r="AM3" s="208"/>
      <c r="AN3" s="209"/>
      <c r="AO3" s="207"/>
      <c r="AP3" s="207"/>
      <c r="AQ3" s="202"/>
      <c r="AR3" s="63"/>
      <c r="AS3" s="205" t="s">
        <v>967</v>
      </c>
      <c r="AT3" s="206"/>
      <c r="AU3" s="205" t="s">
        <v>968</v>
      </c>
      <c r="AV3" s="206"/>
      <c r="AW3" s="205" t="s">
        <v>969</v>
      </c>
      <c r="AX3" s="206"/>
      <c r="AY3" s="63" t="s">
        <v>970</v>
      </c>
      <c r="AZ3" s="63"/>
      <c r="BA3" s="203"/>
      <c r="BB3" s="204"/>
      <c r="BC3" s="201" t="s">
        <v>963</v>
      </c>
      <c r="BD3" s="207"/>
      <c r="BE3" s="207"/>
      <c r="BF3" s="202"/>
      <c r="BG3" s="62"/>
      <c r="BH3" s="195"/>
      <c r="BI3" s="196"/>
      <c r="BJ3" s="196"/>
      <c r="BK3" s="197"/>
      <c r="BL3" s="62"/>
      <c r="BM3" s="184" t="s">
        <v>971</v>
      </c>
      <c r="BN3" s="185"/>
      <c r="BO3" s="185"/>
      <c r="BP3" s="186"/>
      <c r="BQ3" s="184" t="s">
        <v>742</v>
      </c>
      <c r="BR3" s="185"/>
      <c r="BS3" s="186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730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1.5208333333333333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</v>
      </c>
      <c r="B283" s="102"/>
      <c r="C283" s="135" t="str">
        <f>IF(BS_CONTROLE[[#This Row],[DATA]]="","",WEEKNUM(BS_CONTROLE[[#This Row],[DATA]]))</f>
        <v/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421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/>
      <c r="AS283" s="108"/>
      <c r="AT283" s="108"/>
      <c r="AU283" s="136"/>
      <c r="AV283" s="136"/>
      <c r="AW283" s="14"/>
      <c r="AX283" s="14"/>
      <c r="AY283" s="164">
        <f t="shared" si="26"/>
        <v>0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/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/>
      <c r="AS288" s="108"/>
      <c r="AT288" s="108"/>
      <c r="AU288" s="136"/>
      <c r="AV288" s="136"/>
      <c r="AW288" s="14"/>
      <c r="AX288" s="14"/>
      <c r="AY288" s="164">
        <f t="shared" si="26"/>
        <v>0</v>
      </c>
      <c r="AZ288" s="153"/>
      <c r="BA288" s="109"/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/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/>
      <c r="AS289" s="108"/>
      <c r="AT289" s="108"/>
      <c r="AU289" s="136"/>
      <c r="AV289" s="136"/>
      <c r="AW289" s="14"/>
      <c r="AX289" s="14"/>
      <c r="AY289" s="164">
        <f t="shared" si="26"/>
        <v>0</v>
      </c>
      <c r="AZ289" s="153"/>
      <c r="BA289" s="109"/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/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/>
      <c r="AS290" s="108"/>
      <c r="AT290" s="108"/>
      <c r="AU290" s="136"/>
      <c r="AV290" s="136"/>
      <c r="AW290" s="14"/>
      <c r="AX290" s="14"/>
      <c r="AY290" s="164">
        <f t="shared" si="26"/>
        <v>0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</v>
      </c>
      <c r="BS290" s="19">
        <f t="shared" si="30"/>
        <v>0</v>
      </c>
      <c r="BT290" s="8" t="str">
        <f t="shared" si="31"/>
        <v/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/>
      <c r="AS291" s="108"/>
      <c r="AT291" s="108"/>
      <c r="AU291" s="136"/>
      <c r="AV291" s="136"/>
      <c r="AW291" s="14"/>
      <c r="AX291" s="14"/>
      <c r="AY291" s="164">
        <f t="shared" si="26"/>
        <v>0</v>
      </c>
      <c r="AZ291" s="153"/>
      <c r="BA291" s="109"/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/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/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/>
      <c r="AS295" s="108"/>
      <c r="AT295" s="108"/>
      <c r="AU295" s="136"/>
      <c r="AV295" s="136"/>
      <c r="AW295" s="14"/>
      <c r="AX295" s="14"/>
      <c r="AY295" s="164">
        <f t="shared" si="26"/>
        <v>0</v>
      </c>
      <c r="AZ295" s="153"/>
      <c r="BA295" s="109"/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/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</v>
      </c>
      <c r="B298" s="102"/>
      <c r="C298" s="135" t="str">
        <f>IF(BS_CONTROLE[[#This Row],[DATA]]="","",WEEKNUM(BS_CONTROLE[[#This Row],[DATA]]))</f>
        <v/>
      </c>
      <c r="D298" s="104" t="s">
        <v>826</v>
      </c>
      <c r="E298" s="159">
        <v>292</v>
      </c>
      <c r="F298" s="126"/>
      <c r="G298" s="142" t="e">
        <f>IF(D298="","*",VLOOKUP(F298,BS_ATIVIDADE[],3,FALSE))</f>
        <v>#N/A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/>
      <c r="AS300" s="108"/>
      <c r="AT300" s="108"/>
      <c r="AU300" s="136"/>
      <c r="AV300" s="136"/>
      <c r="AW300" s="14"/>
      <c r="AX300" s="14"/>
      <c r="AY300" s="164">
        <f t="shared" si="26"/>
        <v>0</v>
      </c>
      <c r="AZ300" s="153"/>
      <c r="BA300" s="109"/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/>
      <c r="AS301" s="108"/>
      <c r="AT301" s="108"/>
      <c r="AU301" s="136"/>
      <c r="AV301" s="136"/>
      <c r="AW301" s="14"/>
      <c r="AX301" s="14"/>
      <c r="AY301" s="164">
        <f t="shared" si="26"/>
        <v>0</v>
      </c>
      <c r="AZ301" s="153"/>
      <c r="BA301" s="109"/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1427</v>
      </c>
      <c r="I302" s="106" t="s">
        <v>1428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tr">
        <f>IF(BS_CONTROLE[[#This Row],[Entre - Estações]]=0, "-", BS_CONTROLE[[#This Row],[Entre - Estações]])</f>
        <v>ZPT-ZEV</v>
      </c>
      <c r="AN302" s="105" t="str">
        <f>IF(BS_CONTROLE[[#This Row],[SB]]=0, "-", BS_CONTROLE[[#This Row],[SB]])</f>
        <v>ZPTZEV</v>
      </c>
      <c r="AO302" s="105">
        <f>IF(BS_CONTROLE[[#This Row],[SUB]]=0, "-", BS_CONTROLE[[#This Row],[SUB]])</f>
        <v>54</v>
      </c>
      <c r="AP302" s="105">
        <f>BS_CONTROLE[[#This Row],[KM - Inicio]]</f>
        <v>106</v>
      </c>
      <c r="AQ302" s="105">
        <f>BS_CONTROLE[[#This Row],[KM - Inicio]]</f>
        <v>106</v>
      </c>
      <c r="AR302" s="108"/>
      <c r="AS302" s="108"/>
      <c r="AT302" s="108"/>
      <c r="AU302" s="136"/>
      <c r="AV302" s="136"/>
      <c r="AW302" s="14"/>
      <c r="AX302" s="14"/>
      <c r="AY302" s="164">
        <f t="shared" si="26"/>
        <v>0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Produção e Intervalo</v>
      </c>
      <c r="BR302" s="19">
        <f t="shared" si="29"/>
        <v>0</v>
      </c>
      <c r="BS302" s="19">
        <f t="shared" si="30"/>
        <v>0</v>
      </c>
      <c r="BT302" s="8" t="str">
        <f t="shared" si="31"/>
        <v/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/>
      <c r="AS303" s="108"/>
      <c r="AT303" s="108"/>
      <c r="AU303" s="136"/>
      <c r="AV303" s="136"/>
      <c r="AW303" s="14"/>
      <c r="AX303" s="14"/>
      <c r="AY303" s="164">
        <f t="shared" si="26"/>
        <v>0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Produção e Intervalo</v>
      </c>
      <c r="BR303" s="19">
        <f t="shared" si="29"/>
        <v>0</v>
      </c>
      <c r="BS303" s="19">
        <f t="shared" si="30"/>
        <v>0</v>
      </c>
      <c r="BT303" s="8" t="str">
        <f t="shared" si="31"/>
        <v/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/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/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1429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tr">
        <f>IF(BS_CONTROLE[[#This Row],[Entre - Estações]]=0, "-", BS_CONTROLE[[#This Row],[Entre - Estações]])</f>
        <v>109-ZGM</v>
      </c>
      <c r="AN306" s="105" t="str">
        <f>IF(BS_CONTROLE[[#This Row],[SB]]=0, "-", BS_CONTROLE[[#This Row],[SB]])</f>
        <v>1101091/1101093</v>
      </c>
      <c r="AO306" s="105">
        <f>IF(BS_CONTROLE[[#This Row],[SUB]]=0, "-", BS_CONTROLE[[#This Row],[SUB]])</f>
        <v>30</v>
      </c>
      <c r="AP306" s="105">
        <f>BS_CONTROLE[[#This Row],[KM - Inicio]]</f>
        <v>109</v>
      </c>
      <c r="AQ306" s="105">
        <f>BS_CONTROLE[[#This Row],[KM - Inicio]]</f>
        <v>109</v>
      </c>
      <c r="AR306" s="108"/>
      <c r="AS306" s="108"/>
      <c r="AT306" s="108"/>
      <c r="AU306" s="136"/>
      <c r="AV306" s="136"/>
      <c r="AW306" s="14"/>
      <c r="AX306" s="14"/>
      <c r="AY306" s="164">
        <f t="shared" si="26"/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Produção e Intervalo</v>
      </c>
      <c r="BR306" s="19">
        <f t="shared" si="29"/>
        <v>0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6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7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6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Aderente</v>
      </c>
      <c r="BR328" s="19" t="str">
        <f t="shared" ref="BR328:BR391" si="39">IF(OR(B328="",F328=""),"*",AY328/P328)</f>
        <v>*</v>
      </c>
      <c r="BS328" s="19" t="str">
        <f t="shared" ref="BS328:BS391" si="40">IF(OR(B328="",F328=""),"*",BA328/Q328)</f>
        <v>*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6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Aderente</v>
      </c>
      <c r="BR329" s="19" t="str">
        <f t="shared" si="39"/>
        <v>*</v>
      </c>
      <c r="BS329" s="19" t="str">
        <f t="shared" si="40"/>
        <v>*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6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Aderente</v>
      </c>
      <c r="BR331" s="19" t="str">
        <f t="shared" si="39"/>
        <v>*</v>
      </c>
      <c r="BS331" s="19" t="str">
        <f t="shared" si="40"/>
        <v>*</v>
      </c>
      <c r="BT331" s="8" t="str">
        <f t="shared" si="41"/>
        <v/>
      </c>
    </row>
    <row r="332" spans="1:72">
      <c r="A332" s="47" t="str">
        <f t="shared" si="3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6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Aderente</v>
      </c>
      <c r="BR332" s="19" t="str">
        <f t="shared" si="39"/>
        <v>*</v>
      </c>
      <c r="BS332" s="19" t="str">
        <f t="shared" si="40"/>
        <v>*</v>
      </c>
      <c r="BT332" s="8" t="str">
        <f t="shared" si="41"/>
        <v/>
      </c>
    </row>
    <row r="333" spans="1:72">
      <c r="A333" s="47" t="str">
        <f t="shared" si="3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6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Aderente</v>
      </c>
      <c r="BR333" s="19" t="str">
        <f t="shared" si="39"/>
        <v>*</v>
      </c>
      <c r="BS333" s="19" t="str">
        <f t="shared" si="40"/>
        <v>*</v>
      </c>
      <c r="BT333" s="8" t="str">
        <f t="shared" si="41"/>
        <v/>
      </c>
    </row>
    <row r="334" spans="1:72">
      <c r="A334" s="47" t="str">
        <f t="shared" si="3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6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Aderente</v>
      </c>
      <c r="BR334" s="19" t="str">
        <f t="shared" si="39"/>
        <v>*</v>
      </c>
      <c r="BS334" s="19" t="str">
        <f t="shared" si="40"/>
        <v>*</v>
      </c>
      <c r="BT334" s="8" t="str">
        <f t="shared" si="41"/>
        <v/>
      </c>
    </row>
    <row r="335" spans="1:72">
      <c r="A335" s="47" t="str">
        <f t="shared" si="3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6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Aderente</v>
      </c>
      <c r="BR335" s="19" t="str">
        <f t="shared" si="39"/>
        <v>*</v>
      </c>
      <c r="BS335" s="19" t="str">
        <f t="shared" si="40"/>
        <v>*</v>
      </c>
      <c r="BT335" s="8" t="str">
        <f t="shared" si="41"/>
        <v/>
      </c>
    </row>
    <row r="336" spans="1:72">
      <c r="A336" s="47" t="str">
        <f t="shared" si="3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6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Aderente</v>
      </c>
      <c r="BR336" s="19" t="str">
        <f t="shared" si="39"/>
        <v>*</v>
      </c>
      <c r="BS336" s="19" t="str">
        <f t="shared" si="40"/>
        <v>*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6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Aderente</v>
      </c>
      <c r="BR338" s="19" t="str">
        <f t="shared" si="39"/>
        <v>*</v>
      </c>
      <c r="BS338" s="19" t="str">
        <f t="shared" si="40"/>
        <v>*</v>
      </c>
      <c r="BT338" s="8" t="str">
        <f t="shared" si="41"/>
        <v/>
      </c>
    </row>
    <row r="339" spans="1:72">
      <c r="A339" s="47" t="str">
        <f t="shared" si="3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6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Aderente</v>
      </c>
      <c r="BR339" s="19" t="str">
        <f t="shared" si="39"/>
        <v>*</v>
      </c>
      <c r="BS339" s="19" t="str">
        <f t="shared" si="40"/>
        <v>*</v>
      </c>
      <c r="BT339" s="8" t="str">
        <f t="shared" si="41"/>
        <v/>
      </c>
    </row>
    <row r="340" spans="1:72">
      <c r="A340" s="47" t="str">
        <f t="shared" si="3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6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Aderente</v>
      </c>
      <c r="BR340" s="19" t="str">
        <f t="shared" si="39"/>
        <v>*</v>
      </c>
      <c r="BS340" s="19" t="str">
        <f t="shared" si="40"/>
        <v>*</v>
      </c>
      <c r="BT340" s="8" t="str">
        <f t="shared" si="41"/>
        <v/>
      </c>
    </row>
    <row r="341" spans="1:72">
      <c r="A341" s="47" t="str">
        <f t="shared" si="3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6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Aderente</v>
      </c>
      <c r="BR341" s="19" t="str">
        <f t="shared" si="39"/>
        <v>*</v>
      </c>
      <c r="BS341" s="19" t="str">
        <f t="shared" si="40"/>
        <v>*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6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Aderente</v>
      </c>
      <c r="BR343" s="19" t="str">
        <f t="shared" si="39"/>
        <v>*</v>
      </c>
      <c r="BS343" s="19" t="str">
        <f t="shared" si="40"/>
        <v>*</v>
      </c>
      <c r="BT343" s="8" t="str">
        <f t="shared" si="41"/>
        <v/>
      </c>
    </row>
    <row r="344" spans="1:72">
      <c r="A344" s="47" t="str">
        <f t="shared" si="3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6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Aderente</v>
      </c>
      <c r="BR344" s="19" t="str">
        <f t="shared" si="39"/>
        <v>*</v>
      </c>
      <c r="BS344" s="19" t="str">
        <f t="shared" si="40"/>
        <v>*</v>
      </c>
      <c r="BT344" s="8" t="str">
        <f t="shared" si="41"/>
        <v/>
      </c>
    </row>
    <row r="345" spans="1:72">
      <c r="A345" s="47" t="str">
        <f t="shared" si="3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6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Aderente</v>
      </c>
      <c r="BR345" s="19" t="str">
        <f t="shared" si="39"/>
        <v>*</v>
      </c>
      <c r="BS345" s="19" t="str">
        <f t="shared" si="40"/>
        <v>*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1430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1431</v>
      </c>
      <c r="C4" s="160" t="s">
        <v>1432</v>
      </c>
      <c r="D4" s="160" t="s">
        <v>1433</v>
      </c>
      <c r="E4" s="160" t="s">
        <v>1434</v>
      </c>
      <c r="F4" s="160" t="s">
        <v>4</v>
      </c>
      <c r="G4" s="160" t="s">
        <v>1435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1436</v>
      </c>
      <c r="C6" s="161">
        <v>407867</v>
      </c>
      <c r="D6" s="161" t="s">
        <v>1437</v>
      </c>
      <c r="E6" s="161" t="s">
        <v>824</v>
      </c>
      <c r="F6" s="161" t="s">
        <v>1438</v>
      </c>
      <c r="G6" s="162"/>
    </row>
    <row r="7" spans="2:7">
      <c r="B7" s="182" t="s">
        <v>1439</v>
      </c>
      <c r="C7" s="182">
        <v>293644</v>
      </c>
      <c r="D7" s="182" t="s">
        <v>1440</v>
      </c>
      <c r="E7" s="182" t="s">
        <v>824</v>
      </c>
      <c r="F7" s="182" t="s">
        <v>1438</v>
      </c>
      <c r="G7" s="183" t="s">
        <v>1441</v>
      </c>
    </row>
    <row r="8" spans="2:7">
      <c r="B8" s="161" t="s">
        <v>1442</v>
      </c>
      <c r="C8" s="161">
        <v>256790</v>
      </c>
      <c r="D8" s="161" t="s">
        <v>1443</v>
      </c>
      <c r="E8" s="161" t="s">
        <v>825</v>
      </c>
      <c r="F8" s="161" t="s">
        <v>1444</v>
      </c>
      <c r="G8" s="162">
        <v>46357</v>
      </c>
    </row>
    <row r="9" spans="2:7" ht="29.25">
      <c r="B9" s="161" t="s">
        <v>1445</v>
      </c>
      <c r="C9" s="161"/>
      <c r="D9" s="161"/>
      <c r="E9" s="161" t="s">
        <v>825</v>
      </c>
      <c r="F9" s="161" t="s">
        <v>1444</v>
      </c>
      <c r="G9" s="162" t="s">
        <v>1446</v>
      </c>
    </row>
    <row r="10" spans="2:7">
      <c r="B10" s="161" t="s">
        <v>1447</v>
      </c>
      <c r="C10" s="161">
        <v>265193</v>
      </c>
      <c r="D10" s="161" t="s">
        <v>1448</v>
      </c>
      <c r="E10" s="161" t="s">
        <v>826</v>
      </c>
      <c r="F10" s="161" t="s">
        <v>54</v>
      </c>
      <c r="G10" s="161" t="s">
        <v>1449</v>
      </c>
    </row>
    <row r="11" spans="2:7">
      <c r="B11" s="161" t="s">
        <v>1450</v>
      </c>
      <c r="C11" s="161">
        <v>293716</v>
      </c>
      <c r="D11" s="161" t="s">
        <v>1451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1452</v>
      </c>
      <c r="C12" s="161">
        <v>257258</v>
      </c>
      <c r="D12" s="161" t="s">
        <v>1453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1454</v>
      </c>
      <c r="C13" s="161">
        <v>371147</v>
      </c>
      <c r="D13" s="161" t="s">
        <v>1455</v>
      </c>
      <c r="E13" s="161" t="s">
        <v>827</v>
      </c>
      <c r="F13" s="161" t="s">
        <v>71</v>
      </c>
      <c r="G13" s="161" t="s">
        <v>1449</v>
      </c>
    </row>
    <row r="14" spans="2:7">
      <c r="B14" s="161" t="s">
        <v>1456</v>
      </c>
      <c r="C14" s="161">
        <v>259230</v>
      </c>
      <c r="D14" s="161" t="s">
        <v>1457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1458</v>
      </c>
      <c r="C15" s="161">
        <v>370705</v>
      </c>
      <c r="D15" s="161"/>
      <c r="E15" s="161" t="s">
        <v>827</v>
      </c>
      <c r="F15" s="161" t="s">
        <v>71</v>
      </c>
      <c r="G15" s="161" t="s">
        <v>1449</v>
      </c>
    </row>
    <row r="16" spans="2:7" ht="29.25">
      <c r="B16" s="161" t="s">
        <v>1459</v>
      </c>
      <c r="C16" s="161">
        <v>258542</v>
      </c>
      <c r="D16" s="161" t="s">
        <v>1460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1461</v>
      </c>
      <c r="C17" s="161">
        <v>257050</v>
      </c>
      <c r="D17" s="161" t="s">
        <v>1462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1463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1464</v>
      </c>
      <c r="D4" s="163" t="s">
        <v>1465</v>
      </c>
      <c r="E4" s="163" t="s">
        <v>1466</v>
      </c>
      <c r="F4" s="160" t="s">
        <v>1467</v>
      </c>
      <c r="G4" s="163" t="s">
        <v>1468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1469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1470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1469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1469</v>
      </c>
      <c r="G9" s="167"/>
    </row>
    <row r="10" spans="2:7" ht="19.5" customHeight="1">
      <c r="B10" s="167" t="s">
        <v>1471</v>
      </c>
      <c r="C10" s="167">
        <v>9038</v>
      </c>
      <c r="D10" s="168">
        <v>46063</v>
      </c>
      <c r="E10" s="167">
        <v>11450</v>
      </c>
      <c r="F10" s="169" t="s">
        <v>1472</v>
      </c>
      <c r="G10" s="167"/>
    </row>
    <row r="11" spans="2:7" ht="19.5" customHeight="1">
      <c r="B11" s="167" t="s">
        <v>744</v>
      </c>
      <c r="C11" s="167" t="s">
        <v>1473</v>
      </c>
      <c r="D11" s="168">
        <v>46056</v>
      </c>
      <c r="E11" s="167">
        <v>9100</v>
      </c>
      <c r="F11" s="169" t="s">
        <v>1474</v>
      </c>
      <c r="G11" s="167" t="s">
        <v>1475</v>
      </c>
    </row>
    <row r="12" spans="2:7" ht="19.5" customHeight="1">
      <c r="B12" s="167" t="s">
        <v>744</v>
      </c>
      <c r="C12" s="167" t="s">
        <v>1476</v>
      </c>
      <c r="D12" s="168">
        <v>46058</v>
      </c>
      <c r="E12" s="167">
        <v>12000</v>
      </c>
      <c r="F12" s="169" t="s">
        <v>1469</v>
      </c>
      <c r="G12" s="167"/>
    </row>
    <row r="13" spans="2:7" ht="19.5" customHeight="1">
      <c r="B13" s="167" t="s">
        <v>744</v>
      </c>
      <c r="C13" s="167" t="s">
        <v>1477</v>
      </c>
      <c r="D13" s="168">
        <v>46058</v>
      </c>
      <c r="E13" s="167">
        <v>12000</v>
      </c>
      <c r="F13" s="169" t="s">
        <v>1469</v>
      </c>
      <c r="G13" s="167"/>
    </row>
    <row r="14" spans="2:7" ht="19.5" customHeight="1">
      <c r="B14" s="167" t="s">
        <v>744</v>
      </c>
      <c r="C14" s="167" t="s">
        <v>1478</v>
      </c>
      <c r="D14" s="168">
        <v>46058</v>
      </c>
      <c r="E14" s="167">
        <v>13800</v>
      </c>
      <c r="F14" s="169" t="s">
        <v>1469</v>
      </c>
      <c r="G14" s="167" t="s">
        <v>1479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1480</v>
      </c>
      <c r="D5" s="218"/>
      <c r="E5" s="218"/>
      <c r="F5" s="218"/>
      <c r="G5" s="218"/>
      <c r="H5" s="218"/>
      <c r="I5" s="218"/>
      <c r="J5" s="219"/>
      <c r="K5" s="220" t="s">
        <v>1481</v>
      </c>
      <c r="L5" s="221"/>
      <c r="M5" s="221"/>
      <c r="N5" s="221"/>
      <c r="O5" s="222" t="s">
        <v>1482</v>
      </c>
      <c r="P5" s="223"/>
    </row>
    <row r="6" spans="1:16" s="74" customFormat="1" ht="15" customHeight="1">
      <c r="A6" s="66" t="s">
        <v>1483</v>
      </c>
      <c r="B6" s="75" t="s">
        <v>1484</v>
      </c>
      <c r="C6" s="76" t="s">
        <v>992</v>
      </c>
      <c r="D6" s="77" t="s">
        <v>993</v>
      </c>
      <c r="E6" s="76" t="s">
        <v>1485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1486</v>
      </c>
      <c r="M6" s="80" t="s">
        <v>611</v>
      </c>
      <c r="N6" s="81" t="s">
        <v>987</v>
      </c>
      <c r="O6" s="158" t="s">
        <v>1030</v>
      </c>
      <c r="P6" s="133" t="s">
        <v>1487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Oportunidade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W60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ZPT-ZEV</v>
      </c>
      <c r="M302" s="83">
        <f>IF(SP_SUL!AP302="","*",SP_SUL!AP302)</f>
        <v>106</v>
      </c>
      <c r="N302" s="83" t="str">
        <f>IF(SP_SUL!AM302="","*",SP_SUL!AM302)</f>
        <v>ZPT-ZEV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109-ZGM</v>
      </c>
      <c r="M306" s="83">
        <f>IF(SP_SUL!AP306="","*",SP_SUL!AP306)</f>
        <v>109</v>
      </c>
      <c r="N306" s="83" t="str">
        <f>IF(SP_SUL!AM306="","*",SP_SUL!AM306)</f>
        <v>109-ZGM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1488</v>
      </c>
      <c r="V1" s="229"/>
      <c r="W1" s="229"/>
    </row>
    <row r="2" spans="1:23" ht="15" customHeight="1">
      <c r="A2" s="87" t="s">
        <v>1489</v>
      </c>
      <c r="B2" s="87" t="s">
        <v>1484</v>
      </c>
      <c r="C2" s="87" t="s">
        <v>411</v>
      </c>
      <c r="D2" s="88" t="s">
        <v>992</v>
      </c>
      <c r="E2" s="88" t="s">
        <v>4</v>
      </c>
      <c r="F2" s="88" t="s">
        <v>1483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1490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730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730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730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730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730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730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730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730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730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Oportunidade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 t="str">
        <f>IF(SP_SUL!B283="","*",SP_SUL!B283)</f>
        <v>*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730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W60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1491</v>
      </c>
      <c r="C2" s="121" t="s">
        <v>977</v>
      </c>
      <c r="D2" s="76" t="s">
        <v>979</v>
      </c>
      <c r="E2" s="76" t="s">
        <v>1492</v>
      </c>
      <c r="F2" s="99" t="s">
        <v>1493</v>
      </c>
      <c r="G2" s="76" t="s">
        <v>1494</v>
      </c>
      <c r="H2" s="76" t="s">
        <v>1495</v>
      </c>
      <c r="I2" s="76" t="s">
        <v>1496</v>
      </c>
      <c r="J2" s="76" t="s">
        <v>1497</v>
      </c>
      <c r="K2" s="78" t="s">
        <v>1498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W60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2026-02-12T09:47:55Z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