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28" documentId="120_S{118792C3-22EF-5104-A093-F22BFE3913F3}" xr6:coauthVersionLast="47" xr6:coauthVersionMax="47" xr10:uidLastSave="{5C088634-AA10-4C7E-BBAC-B354E0E468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64" i="1" l="1"/>
  <c r="G702" i="10"/>
  <c r="AM701" i="1"/>
  <c r="G662" i="10"/>
  <c r="AM661" i="1"/>
  <c r="L662" i="10" s="1"/>
  <c r="G669" i="10"/>
  <c r="AM668" i="1"/>
  <c r="N669" i="10" s="1"/>
  <c r="G663" i="10"/>
  <c r="AM662" i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L663" i="10"/>
  <c r="N663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47" i="10" l="1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<sst xmlns="http://schemas.openxmlformats.org/spreadsheetml/2006/main" count="4804" uniqueCount="1248">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</sst>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T50" activePane="topRight" state="frozen"/>
      <selection pane="topRight" activeCell="W65" sqref="W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1228</v>
      </c>
      <c r="V1" s="288"/>
      <c r="W1" s="288"/>
    </row>
    <row r="2" spans="1:23" s="91" customFormat="1">
      <c r="A2" s="94" t="s">
        <v>1229</v>
      </c>
      <c r="B2" s="94" t="s">
        <v>1230</v>
      </c>
      <c r="C2" s="94" t="s">
        <v>511</v>
      </c>
      <c r="D2" s="95" t="s">
        <v>1064</v>
      </c>
      <c r="E2" s="95" t="s">
        <v>1065</v>
      </c>
      <c r="F2" s="95" t="s">
        <v>1231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1232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SP NORTE</v>
      </c>
      <c r="E60" s="171" t="str">
        <f>IF(SP_NORTE!T64="","*",SP_NORTE!T64)</f>
        <v>ZEB-ZCZ</v>
      </c>
      <c r="F60" s="180">
        <f>IF(SP_NORTE!B64="","*",SP_NORTE!B64)</f>
        <v>45966</v>
      </c>
      <c r="G60" s="180" t="str">
        <f>IF(SP_NORTE!D64="","*",SP_NORTE!D64)</f>
        <v>PEDRO (TP-696)</v>
      </c>
      <c r="H60" s="180" t="str">
        <f>IF(SP_NORTE!F64="","*",SP_NORTE!F64)</f>
        <v>PDM - SOLDA</v>
      </c>
      <c r="I60" s="180" t="str">
        <f>IF(SP_NORTE!H64="","*",SP_NORTE!H64)</f>
        <v>ZGB1</v>
      </c>
      <c r="J60" s="180" t="str">
        <f>IF(SP_NORTE!I64="","*",SP_NORTE!I64)</f>
        <v>-</v>
      </c>
      <c r="K60" s="171" t="str">
        <f>IF(SP_NORTE!M64="","*",SP_NORTE!M64)</f>
        <v>ZGB</v>
      </c>
      <c r="L60" s="171" t="str">
        <f>IF(SP_NORTE!N64="","*",SP_NORTE!N64)</f>
        <v>ZGB1</v>
      </c>
      <c r="M60" s="172">
        <f>IF(SP_NORTE!J64="","*",SP_NORTE!J64)</f>
        <v>73</v>
      </c>
      <c r="N60" s="179">
        <f>IF(SP_NORTE!K64="","*",SP_NORTE!K64)</f>
        <v>212</v>
      </c>
      <c r="O60" s="179" t="str">
        <f>IF(SP_NORTE!L64="","*",SP_NORTE!L64)</f>
        <v>-</v>
      </c>
      <c r="P60" s="178">
        <f>IF(SP_NORTE!O64="","*",SP_NORTE!O64)</f>
        <v>0.375</v>
      </c>
      <c r="Q60" s="178">
        <f>IF(SP_NORTE!P64="","*",SP_NORTE!P64)</f>
        <v>0.125</v>
      </c>
      <c r="R60" s="180" t="str">
        <f>IF(SP_NORTE!Q64="","*",CONCATENATE(SP_NORTE!Q64," ",SP_NORTE!R64))</f>
        <v>2 Nº DE SOLDA</v>
      </c>
      <c r="S60" s="180" t="str">
        <f>IF(SP_NORTE!V64="","*",SP_NORTE!V64)</f>
        <v>Pedro</v>
      </c>
      <c r="T60" s="180" t="str">
        <f>IF(SP_NORTE!W64="","*",SP_NORTE!W64)</f>
        <v>Solda - Condicionado à temperatura</v>
      </c>
      <c r="U60" s="169">
        <f ca="1">_xlfn.XLOOKUP(G60&amp;$U$2,BS_CONTROLE[CHAVE],BS_CONTROLE[Quantidade_11],"-")</f>
        <v>0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1234</v>
      </c>
      <c r="D5" s="290"/>
      <c r="E5" s="290"/>
      <c r="F5" s="290"/>
      <c r="G5" s="290"/>
      <c r="H5" s="290"/>
      <c r="I5" s="290"/>
      <c r="J5" s="291"/>
      <c r="K5" s="292" t="s">
        <v>1235</v>
      </c>
      <c r="L5" s="293"/>
      <c r="M5" s="293"/>
      <c r="N5" s="293"/>
      <c r="O5" s="294" t="s">
        <v>1236</v>
      </c>
      <c r="P5" s="295"/>
    </row>
    <row r="6" spans="1:16" s="81" customFormat="1" ht="15" customHeight="1">
      <c r="A6" s="73" t="s">
        <v>1231</v>
      </c>
      <c r="B6" s="82" t="s">
        <v>1230</v>
      </c>
      <c r="C6" s="83" t="s">
        <v>1064</v>
      </c>
      <c r="D6" s="84" t="s">
        <v>1065</v>
      </c>
      <c r="E6" s="83" t="s">
        <v>1237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1238</v>
      </c>
      <c r="M6" s="87" t="s">
        <v>710</v>
      </c>
      <c r="N6" s="88" t="s">
        <v>1059</v>
      </c>
      <c r="O6" s="204" t="s">
        <v>1102</v>
      </c>
      <c r="P6" s="149" t="s">
        <v>1239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*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1240</v>
      </c>
      <c r="C2" s="134" t="s">
        <v>1049</v>
      </c>
      <c r="D2" s="83" t="s">
        <v>1051</v>
      </c>
      <c r="E2" s="83" t="s">
        <v>1241</v>
      </c>
      <c r="F2" s="111" t="s">
        <v>1242</v>
      </c>
      <c r="G2" s="83" t="s">
        <v>1243</v>
      </c>
      <c r="H2" s="83" t="s">
        <v>1244</v>
      </c>
      <c r="I2" s="83" t="s">
        <v>1245</v>
      </c>
      <c r="J2" s="83" t="s">
        <v>1246</v>
      </c>
      <c r="K2" s="85" t="s">
        <v>1247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2025-11-04T16:49:33Z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