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35" documentId="8_{B6337239-1A00-434D-AAD0-422EA1FEB5AE}" xr6:coauthVersionLast="47" xr6:coauthVersionMax="47" xr10:uidLastSave="{BE0F1DC4-7D36-40F9-A72A-8132622F53FA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 s="1"/>
  <c r="H90" i="1" a="1"/>
  <c r="H90" i="1" s="1"/>
  <c r="H89" i="1" a="1"/>
  <c r="H89" i="1" s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<sst xmlns="http://schemas.openxmlformats.org/spreadsheetml/2006/main" count="4796" uniqueCount="1144">
  <si>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</si>
  <si>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</si>
  <si>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</si>
  <si>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</si>
  <si>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</si>
  <si>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</si>
  <si>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</si>
  <si>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</si>
  <si>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</si>
  <si>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</si>
  <si>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</si>
  <si>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</si>
  <si>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</si>
  <si>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</si>
  <si>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</si>
  <si>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</si>
  <si>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</si>
  <si>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</si>
  <si>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</si>
  <si>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</si>
  <si>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</si>
  <si>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</si>
  <si>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</si>
  <si>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</si>
  <si>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</si>
  <si>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</si>
  <si>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</si>
  <si>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</si>
  <si>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</si>
  <si>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</si>
  <si>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</si>
  <si>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</si>
  <si>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</si>
  <si>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</si>
  <si>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</si>
  <si>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</si>
  <si>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</si>
  <si>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</si>
  <si>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</si>
  <si>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</si>
  <si>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</si>
  <si>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</si>
  <si>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</si>
  <si>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</si>
  <si>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</si>
  <si>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</si>
  <si>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</si>
  <si>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</si>
  <si>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</si>
  <si>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</si>
  <si>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</si>
  <si>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</si>
  <si>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</si>
  <si>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</si>
  <si>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</si>
  <si>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</si>
  <si>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</si>
  <si>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</si>
  <si>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</si>
  <si>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</si>
  <si>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</si>
  <si>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</si>
  <si>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</si>
  <si>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</si>
  <si>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</si>
  <si>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</si>
  <si>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</si>
  <si>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</si>
  <si>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</si>
  <si>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</si>
  <si>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</si>
  <si>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</si>
  <si>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</si>
  <si>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</si>
  <si>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</si>
  <si>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</si>
  <si>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</si>
  <si>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</si>
  <si>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</si>
  <si>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</si>
  <si>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</si>
  <si>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</si>
  <si>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</si>
  <si>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</si>
  <si>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</si>
  <si>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</si>
  <si>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</si>
  <si>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</si>
  <si>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</si>
  <si>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</si>
  <si>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</si>
  <si>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</si>
  <si>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</si>
  <si>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</si>
  <si>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</si>
  <si>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</si>
  <si>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</si>
  <si>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</si>
  <si>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</si>
  <si>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</si>
  <si>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</si>
  <si>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</si>
  <si>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</si>
  <si>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</si>
  <si>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</si>
  <si>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</si>
  <si>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</si>
  <si>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</si>
  <si>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</si>
  <si>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</si>
  <si>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</si>
  <si>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</si>
  <si>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</si>
  <si>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</si>
  <si>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</si>
  <si>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</si>
  <si>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</si>
  <si>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</si>
  <si>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</si>
  <si>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</si>
  <si>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</si>
  <si>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</si>
  <si>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</si>
  <si>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</si>
  <si>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</si>
  <si>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</si>
  <si>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</si>
  <si>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</si>
  <si>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</si>
  <si>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</si>
  <si>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</si>
  <si>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</si>
  <si>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</si>
  <si>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</si>
  <si>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</si>
  <si>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</si>
  <si>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</si>
  <si>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</si>
  <si>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</si>
  <si>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</si>
  <si>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</si>
  <si>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</si>
  <si>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</si>
  <si>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</si>
  <si>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</si>
  <si>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</si>
  <si>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</si>
  <si>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</si>
  <si>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</si>
  <si>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</si>
  <si>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</si>
  <si>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</si>
  <si>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</si>
  <si>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</si>
  <si>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</si>
  <si>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</si>
  <si>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</si>
  <si>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</si>
  <si>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</si>
  <si>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</si>
  <si>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</si>
  <si>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</si>
  <si>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</si>
  <si>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</si>
  <si>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</si>
  <si>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</si>
  <si>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</si>
  <si>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</si>
  <si>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</si>
  <si>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</si>
  <si>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</si>
  <si>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</si>
  <si>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</si>
  <si>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</si>
  <si>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</si>
  <si>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</si>
  <si>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</si>
  <si>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</si>
  <si>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</si>
  <si>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</si>
  <si>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</si>
  <si>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</si>
  <si>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</si>
  <si>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</si>
  <si>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</si>
  <si>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</si>
  <si>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</si>
  <si>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</si>
  <si>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</si>
  <si>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</si>
  <si>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</si>
  <si>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</si>
  <si>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</si>
  <si>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</si>
  <si>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</si>
  <si>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</si>
  <si>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</si>
  <si>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</si>
  <si>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</si>
  <si>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</si>
  <si>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</si>
  <si>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</si>
  <si>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</si>
  <si>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</si>
  <si>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</si>
  <si>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</si>
  <si>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</si>
  <si>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</si>
  <si>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</si>
  <si>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</si>
  <si>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</si>
  <si>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</si>
  <si>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</si>
  <si>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</si>
  <si>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</si>
  <si>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</si>
  <si>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</si>
  <si>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</si>
  <si>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</si>
  <si>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</si>
  <si>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</si>
  <si>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</si>
  <si>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</si>
  <si>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</si>
  <si>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</si>
  <si>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</si>
  <si>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</si>
  <si>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</si>
  <si>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</si>
  <si>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</si>
  <si>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</si>
  <si>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</si>
  <si>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</si>
  <si>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</si>
  <si>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</si>
  <si>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</si>
  <si>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</si>
  <si>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</si>
  <si>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</si>
  <si>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</si>
  <si>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</si>
  <si>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</si>
  <si>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</si>
  <si>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</si>
  <si>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</si>
  <si>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</si>
  <si>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</si>
  <si>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</si>
  <si>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</si>
  <si>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</si>
  <si>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</si>
  <si>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</si>
  <si>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</si>
  <si>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</si>
  <si>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</si>
  <si>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</si>
  <si>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</si>
  <si>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</si>
  <si>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</si>
  <si>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</si>
  <si>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</si>
  <si>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</si>
  <si>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</si>
  <si>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</si>
  <si>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</si>
  <si>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</si>
  <si>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</si>
  <si>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</si>
  <si>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</si>
  <si>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</si>
  <si>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</si>
  <si>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</si>
  <si>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</si>
  <si>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</si>
  <si>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</si>
  <si>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</si>
  <si>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</si>
  <si>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</si>
  <si>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</si>
  <si>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</si>
  <si>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</si>
  <si>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</si>
  <si>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</si>
  <si>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</si>
  <si>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</si>
  <si>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</si>
  <si>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</si>
  <si>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</si>
  <si>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</si>
  <si>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</si>
  <si>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</si>
  <si>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</si>
  <si>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</si>
  <si>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</si>
  <si>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</si>
  <si>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</si>
  <si>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</si>
  <si>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</si>
  <si>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</si>
  <si>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</si>
  <si>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</si>
  <si>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</si>
  <si>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</si>
  <si>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</si>
  <si>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</si>
  <si>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</si>
  <si>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</si>
  <si>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</si>
  <si>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</si>
  <si>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</si>
  <si>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</si>
  <si>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</si>
  <si>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</si>
  <si>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</si>
  <si>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</si>
  <si>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</si>
  <si>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</si>
  <si>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</si>
  <si>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</si>
  <si>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</si>
  <si>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</si>
  <si>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</si>
  <si>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</si>
  <si>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</si>
  <si>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</si>
  <si>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</si>
  <si>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</si>
  <si>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</si>
  <si>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</si>
  <si>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</si>
  <si>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</si>
  <si>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</si>
  <si>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</si>
  <si>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</si>
  <si>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</si>
  <si>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</si>
  <si>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</si>
  <si>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</si>
  <si>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</si>
  <si>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</si>
  <si>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</si>
  <si>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</si>
  <si>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</si>
  <si>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</si>
  <si>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</si>
  <si>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</si>
  <si>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</si>
  <si>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</si>
  <si>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</si>
  <si>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</si>
  <si>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</si>
  <si>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</si>
  <si>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</si>
  <si>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</si>
  <si>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</si>
  <si>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</si>
  <si>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</si>
  <si>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</si>
  <si>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</si>
  <si>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</si>
  <si>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</si>
  <si>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</si>
  <si>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</si>
  <si>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</si>
  <si>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</si>
  <si>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</si>
  <si>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</si>
  <si>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</si>
  <si>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</si>
  <si>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</si>
  <si>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</si>
  <si>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</si>
  <si>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</si>
  <si>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</si>
  <si>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</si>
  <si>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</si>
  <si>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</si>
  <si>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</si>
  <si>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</si>
  <si>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</si>
  <si>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</si>
  <si>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</si>
  <si>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</si>
  <si>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</si>
  <si>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</si>
  <si>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</si>
  <si>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</si>
  <si>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</si>
  <si>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</si>
  <si>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</si>
  <si>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</si>
  <si>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</si>
  <si>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</si>
  <si>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</si>
  <si>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</si>
  <si>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</si>
  <si>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</si>
  <si>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</si>
  <si>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</si>
  <si>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</si>
  <si>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</si>
  <si>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</si>
  <si>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</si>
  <si>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</si>
  <si>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</si>
  <si>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</si>
  <si>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</si>
  <si>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</si>
  <si>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</si>
  <si>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</si>
  <si>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</si>
  <si>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</si>
  <si>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</si>
  <si>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</si>
  <si>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</si>
  <si>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</si>
  <si>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</si>
  <si>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</si>
  <si>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</si>
  <si>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</si>
  <si>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</si>
  <si>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</si>
  <si>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</si>
  <si>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</si>
  <si>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</si>
  <si>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</si>
  <si>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</si>
  <si>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</si>
  <si>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</si>
  <si>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</si>
  <si>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</si>
  <si>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</si>
  <si>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</si>
  <si>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</si>
  <si>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</si>
  <si>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</si>
  <si>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</si>
  <si>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</si>
  <si>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</si>
  <si>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</si>
  <si>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</si>
  <si>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</si>
  <si>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</si>
  <si>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</si>
  <si>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</si>
  <si>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</si>
  <si>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</si>
  <si>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</si>
  <si>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</si>
  <si>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</si>
  <si>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</si>
  <si>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</si>
  <si>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</si>
  <si>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</si>
  <si>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</si>
  <si>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</si>
  <si>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</si>
  <si>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</si>
  <si>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</si>
  <si>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</si>
  <si>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</si>
  <si>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</si>
  <si>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</si>
  <si>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</si>
  <si>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</si>
  <si>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</si>
  <si>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</si>
  <si>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</si>
  <si>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</si>
  <si>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</si>
  <si>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</si>
  <si>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</si>
  <si>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</si>
  <si>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</si>
  <si>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</si>
  <si>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</si>
  <si>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</si>
  <si>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</si>
  <si>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</si>
  <si>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</si>
  <si>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</si>
  <si>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</si>
  <si>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</si>
  <si>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</si>
  <si>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</si>
  <si>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</si>
  <si>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</si>
  <si>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</si>
  <si>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</si>
  <si>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</si>
  <si>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</si>
  <si>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</si>
  <si>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</si>
  <si>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</si>
  <si>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</si>
  <si>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</si>
  <si>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</si>
  <si>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</si>
  <si>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</si>
  <si>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</si>
  <si>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</si>
  <si>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</si>
  <si>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</si>
  <si>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</si>
  <si>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</si>
  <si>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</si>
  <si>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</si>
  <si>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</si>
  <si>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</si>
  <si>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</si>
  <si>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</si>
  <si>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</si>
  <si>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</si>
  <si>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</si>
  <si>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</si>
  <si>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</si>
  <si>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</si>
  <si>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</si>
  <si>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</si>
  <si>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</si>
  <si>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</si>
  <si>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</si>
  <si>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</si>
  <si>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</si>
  <si>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</si>
  <si>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</si>
  <si>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</si>
  <si>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</si>
  <si>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</si>
  <si>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</si>
  <si>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</si>
  <si>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</si>
  <si>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</si>
  <si>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</si>
  <si>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</si>
  <si>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</si>
  <si>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</si>
  <si>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</si>
  <si>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</si>
  <si>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</si>
  <si>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</si>
  <si>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</si>
  <si>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</si>
  <si>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</si>
  <si>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</si>
  <si>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</si>
  <si>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</si>
  <si>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</si>
  <si>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</si>
  <si>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</si>
  <si>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</si>
  <si>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</si>
  <si>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</si>
  <si>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</si>
  <si>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</si>
  <si>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</si>
  <si>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</si>
  <si>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</si>
  <si>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</si>
  <si>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</si>
  <si>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</si>
  <si>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</si>
  <si>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</si>
  <si>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</si>
  <si>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</si>
  <si>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</si>
  <si>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</si>
  <si>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</si>
  <si>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</si>
  <si>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</si>
  <si>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</si>
  <si>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</si>
  <si>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</si>
  <si>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</si>
  <si>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</si>
  <si>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</si>
  <si>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</si>
  <si>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</si>
  <si>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</si>
  <si>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</si>
  <si>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</si>
  <si>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</si>
  <si>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</si>
  <si>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</si>
  <si>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</si>
  <si>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</si>
  <si>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</si>
  <si>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</si>
  <si>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</si>
  <si>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</si>
  <si>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</si>
  <si>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</si>
  <si>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</si>
  <si>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</si>
  <si>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</si>
  <si>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</si>
  <si>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</si>
  <si>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</si>
  <si>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</si>
  <si>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</si>
  <si>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</si>
  <si>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</si>
  <si>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</si>
  <si>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</si>
  <si>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</si>
  <si>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</si>
  <si>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</si>
  <si>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</si>
  <si>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</si>
  <si>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</si>
  <si>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</si>
  <si>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</si>
  <si>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</si>
  <si>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</si>
  <si>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</si>
  <si>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</si>
  <si>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</si>
  <si>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</si>
  <si>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</si>
  <si>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</si>
  <si>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</si>
  <si>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</si>
  <si>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</si>
  <si>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</si>
  <si>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</si>
  <si>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</si>
  <si>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</si>
  <si>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</si>
  <si>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</si>
  <si>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</si>
  <si>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</si>
  <si>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</si>
  <si>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</si>
  <si>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</si>
  <si>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</si>
  <si>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</si>
  <si>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</si>
  <si>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</si>
  <si>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</si>
  <si>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</si>
  <si>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</si>
  <si>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</si>
  <si>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</si>
  <si>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</si>
  <si>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</si>
  <si>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</si>
  <si>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</si>
  <si>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</si>
  <si>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</si>
  <si>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</si>
  <si>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</si>
  <si>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</si>
  <si>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</si>
  <si>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</si>
  <si>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</si>
  <si>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</si>
  <si>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</si>
  <si>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</si>
  <si>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</si>
  <si>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</si>
  <si>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</si>
  <si>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</si>
  <si>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</si>
  <si>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</si>
  <si>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</si>
  <si>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</si>
  <si>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</si>
  <si>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</si>
  <si>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</si>
  <si>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</si>
  <si>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</si>
  <si>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</si>
  <si>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</si>
  <si>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</si>
  <si>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</si>
  <si>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</si>
  <si>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</si>
  <si>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</si>
  <si>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</si>
  <si>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</si>
  <si>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</si>
  <si>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</si>
  <si>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</si>
  <si>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</si>
  <si>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</si>
  <si>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</si>
  <si>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</si>
  <si>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</si>
  <si>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</si>
  <si>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</si>
  <si>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</si>
  <si>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</si>
  <si>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</si>
  <si>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</si>
  <si>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</si>
  <si>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</si>
  <si>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</si>
  <si>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</si>
  <si>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</si>
  <si>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</si>
  <si>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</si>
  <si>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</si>
  <si>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</si>
  <si>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</si>
  <si>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</si>
  <si>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</si>
  <si>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</si>
  <si>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</si>
  <si>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</si>
  <si>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</si>
  <si>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</si>
  <si>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</si>
  <si>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</si>
  <si>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</si>
  <si>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</si>
  <si>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</si>
  <si>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</si>
  <si>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</si>
  <si>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</si>
  <si>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</si>
  <si>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</si>
  <si>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</si>
  <si>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</si>
  <si>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</si>
  <si>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</si>
  <si>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</si>
  <si>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</si>
  <si>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</si>
  <si>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</si>
  <si>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</si>
  <si>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</si>
  <si>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</si>
  <si>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</si>
  <si>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</si>
  <si>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</si>
  <si>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</si>
  <si>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</si>
  <si>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</si>
  <si>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</si>
  <si>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</si>
  <si>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</si>
  <si>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</si>
  <si>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</si>
  <si>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</si>
  <si>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</si>
  <si>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</si>
  <si>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</si>
  <si>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</si>
  <si>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</si>
  <si>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</si>
  <si>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</si>
  <si>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</si>
  <si>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</si>
  <si>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</si>
  <si>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</si>
  <si>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</si>
  <si>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</si>
  <si>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</si>
  <si>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</si>
  <si>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</si>
  <si>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</si>
  <si>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</si>
  <si>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</si>
  <si>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</si>
  <si>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</si>
  <si>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</si>
  <si>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</si>
  <si>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</si>
  <si>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</si>
  <si>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</si>
  <si>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</si>
  <si>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</si>
  <si>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</si>
  <si>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</si>
  <si>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</si>
  <si>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</si>
  <si>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</si>
  <si>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</si>
  <si>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</si>
  <si>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</si>
  <si>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</si>
  <si>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</si>
  <si>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</si>
  <si>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</si>
  <si>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</si>
  <si>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</si>
  <si>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</si>
  <si>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</si>
  <si>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</si>
  <si>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</si>
  <si>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</si>
  <si>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</si>
  <si>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</si>
  <si>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</si>
  <si>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</si>
  <si>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</si>
  <si>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</si>
  <si>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</si>
  <si>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</si>
  <si>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</si>
  <si>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</si>
  <si>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</si>
  <si>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</si>
  <si>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</si>
  <si>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</si>
  <si>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</si>
  <si>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</si>
  <si>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</si>
  <si>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</si>
  <si>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</si>
  <si>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</si>
  <si>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</si>
  <si>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</si>
  <si>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</si>
  <si>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</si>
  <si>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</si>
  <si>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</si>
  <si>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</si>
  <si>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</si>
  <si>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</si>
  <si>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</si>
  <si>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</si>
  <si>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</si>
  <si>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</si>
  <si>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</si>
  <si>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</si>
  <si>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</si>
  <si>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</si>
  <si>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</si>
  <si>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</si>
  <si>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</si>
  <si>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</si>
  <si>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</si>
  <si>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</si>
  <si>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</si>
  <si>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</si>
  <si>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</si>
  <si>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</si>
  <si>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</si>
  <si>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</si>
  <si>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</si>
  <si>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</si>
  <si>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</si>
  <si>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</si>
  <si>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</si>
  <si>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</si>
  <si>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</si>
  <si>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</si>
  <si>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</si>
  <si>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</si>
  <si>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</si>
  <si>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</si>
  <si>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</si>
  <si>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</si>
  <si>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</si>
  <si>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</si>
  <si>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</si>
  <si>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</si>
  <si>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</si>
  <si>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</si>
  <si>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</si>
  <si>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</si>
  <si>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</si>
  <si>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</si>
  <si>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</si>
  <si>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</si>
  <si>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</si>
  <si>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</si>
  <si>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</si>
  <si>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</si>
  <si>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</si>
  <si>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</si>
  <si>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</si>
  <si>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</si>
  <si>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</si>
  <si>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</si>
  <si>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</si>
  <si>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</si>
  <si>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</si>
  <si>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</si>
  <si>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</si>
  <si>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</si>
  <si>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</si>
  <si>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</si>
  <si>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</si>
  <si>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</si>
  <si>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</si>
  <si>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</si>
  <si>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</si>
  <si>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</si>
  <si>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</si>
  <si>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</si>
  <si>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</si>
  <si>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</si>
  <si>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</si>
  <si>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</si>
  <si>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</si>
  <si>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</si>
  <si>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</si>
  <si>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</si>
  <si>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</si>
  <si>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</si>
  <si>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</si>
  <si>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</si>
  <si>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</si>
  <si>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</si>
  <si>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</si>
  <si>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</si>
  <si>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</si>
  <si>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</si>
  <si>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</si>
  <si>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</si>
  <si>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</si>
  <si>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</si>
  <si>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</si>
  <si>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</si>
  <si>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</si>
  <si>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</si>
  <si>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</si>
  <si>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</si>
  <si>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</si>
  <si>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</si>
  <si>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</si>
  <si>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</si>
  <si>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</si>
  <si>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</si>
  <si>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</si>
  <si>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</si>
  <si>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</si>
  <si>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</si>
  <si>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</si>
  <si>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</si>
  <si>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</si>
  <si>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</si>
  <si>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</si>
  <si>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</si>
  <si>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</si>
  <si>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</si>
  <si>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</si>
  <si>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</si>
  <si>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</si>
  <si>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</si>
  <si>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</si>
  <si>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</si>
  <si>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</si>
  <si>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</si>
  <si>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</si>
  <si>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</si>
  <si>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</si>
  <si>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</si>
  <si>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</si>
  <si>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</si>
  <si>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</si>
  <si>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</si>
  <si>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</si>
  <si>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</si>
  <si>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</si>
  <si>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</si>
  <si>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</si>
  <si>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</si>
  <si>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</si>
  <si>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</si>
  <si>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</si>
  <si>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</si>
  <si>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</si>
  <si>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</si>
  <si>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</si>
  <si>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</si>
  <si>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</si>
  <si>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</si>
  <si>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</si>
  <si>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</si>
  <si>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</si>
  <si>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</si>
  <si>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</si>
  <si>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</si>
  <si>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</si>
  <si>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</si>
  <si>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</si>
  <si>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</si>
  <si>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</si>
  <si>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</si>
  <si>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</si>
  <si>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</si>
  <si>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</si>
  <si>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</si>
  <si>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</si>
  <si>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</si>
  <si>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</si>
  <si>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</si>
  <si>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</si>
  <si>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</si>
  <si>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</si>
  <si>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</si>
  <si>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</si>
  <si>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</si>
  <si>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</si>
  <si>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</si>
  <si>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</si>
  <si>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</si>
  <si>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</si>
  <si>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</si>
  <si>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</si>
  <si>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</si>
  <si>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</si>
  <si>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</si>
  <si>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</si>
  <si>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</si>
  <si>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</si>
  <si>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</si>
  <si>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</si>
  <si>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</si>
  <si>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</si>
  <si>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</si>
  <si>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</si>
  <si>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</si>
  <si>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</si>
  <si>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</si>
  <si>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</si>
  <si>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</si>
  <si>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</si>
  <si>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</si>
  <si>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</si>
  <si>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</si>
  <si>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</si>
  <si>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</si>
  <si>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</si>
  <si>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</si>
  <si>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</si>
  <si>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</si>
  <si>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</si>
  <si>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</si>
  <si>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</si>
  <si>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</si>
  <si>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</si>
  <si>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</si>
  <si>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</si>
  <si>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</si>
  <si>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</si>
  <si>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</si>
  <si>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</si>
  <si>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</si>
  <si>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</si>
  <si>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</si>
  <si>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</si>
  <si>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</si>
  <si>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</si>
  <si>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</si>
  <si>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</si>
  <si>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</si>
  <si>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</si>
  <si>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</si>
  <si>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</si>
  <si>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</si>
  <si>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</si>
  <si>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</si>
  <si>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Erro na MC1 (Em análise)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</si>
  <si>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</si>
  <si>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</si>
  <si>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</si>
  <si>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</si>
  <si>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</si>
  <si>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</si>
  <si>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</si>
  <si>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</si>
  <si>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</si>
  <si>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</si>
  <si>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</si>
  <si>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</si>
  <si>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</si>
  <si>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</si>
  <si>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</si>
  <si>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</si>
  <si>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</si>
  <si>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</si>
  <si>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</si>
  <si>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</si>
  <si>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</si>
  <si>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</si>
  <si>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</si>
  <si>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</si>
  <si>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</si>
  <si>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</si>
  <si>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</si>
  <si>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</si>
  <si>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</si>
  <si>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</si>
  <si>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</si>
  <si>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Em intervalo para detecção ultrassom Sperry entre ZPT-ZPG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</si>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</sst>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88" activePane="bottomRight" state="frozen"/>
      <selection pane="bottomRight" activeCell="I91" sqref="I91:I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1055</v>
      </c>
      <c r="BK57" s="17" t="s">
        <v>1056</v>
      </c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1063</v>
      </c>
      <c r="BK64" s="17" t="s">
        <v>1063</v>
      </c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1063</v>
      </c>
      <c r="BK65" s="17" t="s">
        <v>1063</v>
      </c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1069</v>
      </c>
      <c r="J66" s="218">
        <v>92</v>
      </c>
      <c r="K66" s="218">
        <v>66.5</v>
      </c>
      <c r="L66" s="84" t="s">
        <v>317</v>
      </c>
      <c r="M66" s="205" t="s">
        <v>1070</v>
      </c>
      <c r="N66" s="205" t="s">
        <v>1071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1072</v>
      </c>
      <c r="BK66" s="17" t="s">
        <v>1073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1074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1075</v>
      </c>
      <c r="BK68" s="17" t="s">
        <v>1075</v>
      </c>
      <c r="BL68" s="16"/>
      <c r="BM68" s="15" t="s">
        <v>688</v>
      </c>
      <c r="BN68" s="15" t="s">
        <v>705</v>
      </c>
      <c r="BO68" s="166" t="s">
        <v>779</v>
      </c>
      <c r="BP68" s="17" t="s">
        <v>1075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1075</v>
      </c>
      <c r="BK69" s="17" t="s">
        <v>1075</v>
      </c>
      <c r="BL69" s="16"/>
      <c r="BM69" s="15" t="s">
        <v>688</v>
      </c>
      <c r="BN69" s="15" t="s">
        <v>705</v>
      </c>
      <c r="BO69" s="166" t="s">
        <v>779</v>
      </c>
      <c r="BP69" s="17" t="s">
        <v>1075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1075</v>
      </c>
      <c r="BK70" s="17" t="s">
        <v>1075</v>
      </c>
      <c r="BL70" s="16"/>
      <c r="BM70" s="15" t="s">
        <v>688</v>
      </c>
      <c r="BN70" s="15" t="s">
        <v>705</v>
      </c>
      <c r="BO70" s="166" t="s">
        <v>779</v>
      </c>
      <c r="BP70" s="17" t="s">
        <v>1075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1076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1077</v>
      </c>
      <c r="BK72" s="17" t="s">
        <v>1078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1079</v>
      </c>
      <c r="BK73" s="17" t="s">
        <v>1080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1081</v>
      </c>
      <c r="BK74" s="17" t="s">
        <v>1082</v>
      </c>
      <c r="BL74" s="16"/>
      <c r="BM74" s="15" t="s">
        <v>688</v>
      </c>
      <c r="BN74" s="15" t="s">
        <v>705</v>
      </c>
      <c r="BO74" s="166" t="s">
        <v>804</v>
      </c>
      <c r="BP74" s="17" t="s">
        <v>1082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1083</v>
      </c>
      <c r="BK75" s="17" t="s">
        <v>1084</v>
      </c>
      <c r="BL75" s="16"/>
      <c r="BM75" s="15" t="s">
        <v>692</v>
      </c>
      <c r="BN75" s="15" t="s">
        <v>692</v>
      </c>
      <c r="BO75" s="166" t="s">
        <v>692</v>
      </c>
      <c r="BP75" s="17" t="s">
        <v>1084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1085</v>
      </c>
      <c r="BK76" s="17" t="s">
        <v>1086</v>
      </c>
      <c r="BL76" s="16"/>
      <c r="BM76" s="15" t="s">
        <v>679</v>
      </c>
      <c r="BN76" s="15" t="s">
        <v>700</v>
      </c>
      <c r="BO76" s="166" t="s">
        <v>768</v>
      </c>
      <c r="BP76" s="17" t="s">
        <v>1086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1087</v>
      </c>
      <c r="BK77" s="17" t="s">
        <v>1088</v>
      </c>
      <c r="BL77" s="16"/>
      <c r="BM77" s="15" t="s">
        <v>686</v>
      </c>
      <c r="BN77" s="15" t="s">
        <v>686</v>
      </c>
      <c r="BO77" s="166" t="s">
        <v>686</v>
      </c>
      <c r="BP77" s="17" t="s">
        <v>317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OKOK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1089</v>
      </c>
      <c r="X80" s="219" t="s">
        <v>662</v>
      </c>
      <c r="Y80" s="159"/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1090</v>
      </c>
      <c r="X81" s="219" t="s">
        <v>657</v>
      </c>
      <c r="Y81" s="159"/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1091</v>
      </c>
      <c r="W82" s="174" t="s">
        <v>931</v>
      </c>
      <c r="X82" s="219" t="s">
        <v>662</v>
      </c>
      <c r="Y82" s="159"/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1092</v>
      </c>
      <c r="W83" s="174" t="s">
        <v>931</v>
      </c>
      <c r="X83" s="219" t="s">
        <v>662</v>
      </c>
      <c r="Y83" s="159"/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1093</v>
      </c>
      <c r="W84" s="174" t="s">
        <v>928</v>
      </c>
      <c r="X84" s="219" t="s">
        <v>662</v>
      </c>
      <c r="Y84" s="159"/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1094</v>
      </c>
      <c r="X85" s="219" t="s">
        <v>662</v>
      </c>
      <c r="Y85" s="159"/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1095</v>
      </c>
      <c r="W87" s="174" t="s">
        <v>1096</v>
      </c>
      <c r="X87" s="219" t="s">
        <v>662</v>
      </c>
      <c r="Y87" s="159"/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1074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1097</v>
      </c>
      <c r="X89" s="219" t="s">
        <v>662</v>
      </c>
      <c r="Y89" s="159"/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1097</v>
      </c>
      <c r="X90" s="219" t="s">
        <v>662</v>
      </c>
      <c r="Y90" s="159"/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1097</v>
      </c>
      <c r="X91" s="219" t="s">
        <v>662</v>
      </c>
      <c r="Y91" s="159"/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1098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1099</v>
      </c>
      <c r="N93" s="205" t="s">
        <v>1100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1101</v>
      </c>
      <c r="X93" s="219" t="s">
        <v>662</v>
      </c>
      <c r="Y93" s="159"/>
      <c r="Z93" s="159" t="s">
        <v>668</v>
      </c>
      <c r="AA93" s="84" t="s">
        <v>1102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1103</v>
      </c>
      <c r="W94" s="174" t="s">
        <v>1094</v>
      </c>
      <c r="X94" s="219" t="s">
        <v>662</v>
      </c>
      <c r="Y94" s="159"/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1104</v>
      </c>
      <c r="W96" s="174" t="s">
        <v>1097</v>
      </c>
      <c r="X96" s="219" t="s">
        <v>662</v>
      </c>
      <c r="Y96" s="159"/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1105</v>
      </c>
      <c r="X97" s="219" t="s">
        <v>657</v>
      </c>
      <c r="Y97" s="159"/>
      <c r="Z97" s="159" t="s">
        <v>658</v>
      </c>
      <c r="AA97" s="84" t="s">
        <v>1106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1107</v>
      </c>
      <c r="X98" s="219" t="s">
        <v>662</v>
      </c>
      <c r="Y98" s="159"/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ZWU-ZDC</v>
      </c>
      <c r="AN98" s="259" t="str">
        <f>IF(BS_CONTROLE[[#This Row],[SB]]=0, "-", BS_CONTROLE[[#This Row],[SB]])</f>
        <v>K96K952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95.5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1108</v>
      </c>
      <c r="X99" s="219" t="s">
        <v>662</v>
      </c>
      <c r="Y99" s="159"/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1109</v>
      </c>
      <c r="N101" s="205" t="s">
        <v>1110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1111</v>
      </c>
      <c r="W101" s="174" t="s">
        <v>1112</v>
      </c>
      <c r="X101" s="219" t="s">
        <v>657</v>
      </c>
      <c r="Y101" s="159"/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1090</v>
      </c>
      <c r="X103" s="219" t="s">
        <v>662</v>
      </c>
      <c r="Y103" s="159"/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/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6" operator="equal">
      <formula>"ERRO"</formula>
    </cfRule>
  </conditionalFormatting>
  <conditionalFormatting sqref="X4 Y475:Y550 Y1:Z474">
    <cfRule type="cellIs" dxfId="137" priority="18375" operator="equal">
      <formula>"OPORTUNIDADE"</formula>
    </cfRule>
  </conditionalFormatting>
  <conditionalFormatting sqref="AZ6:AZ522">
    <cfRule type="expression" dxfId="136" priority="18370">
      <formula>$BU6=1</formula>
    </cfRule>
  </conditionalFormatting>
  <conditionalFormatting sqref="BQ6:BQ599">
    <cfRule type="cellIs" dxfId="135" priority="18381" operator="equal">
      <formula>"Produção e Intervalo"</formula>
    </cfRule>
    <cfRule type="cellIs" dxfId="134" priority="18382" operator="equal">
      <formula>"Aderente"</formula>
    </cfRule>
    <cfRule type="cellIs" dxfId="133" priority="18383" operator="equal">
      <formula>"Intervalo"</formula>
    </cfRule>
    <cfRule type="cellIs" dxfId="132" priority="18384" operator="equal">
      <formula>"Produção"</formula>
    </cfRule>
    <cfRule type="cellIs" dxfId="131" priority="18385" operator="equal">
      <formula>"ERRO"</formula>
    </cfRule>
  </conditionalFormatting>
  <conditionalFormatting sqref="BR6:BS552">
    <cfRule type="cellIs" dxfId="130" priority="18363" operator="equal">
      <formula>"*"</formula>
    </cfRule>
    <cfRule type="cellIs" dxfId="129" priority="18364" operator="greaterThanOrEqual">
      <formula>1</formula>
    </cfRule>
    <cfRule type="cellIs" dxfId="128" priority="18365" operator="lessThan">
      <formula>1</formula>
    </cfRule>
  </conditionalFormatting>
  <conditionalFormatting sqref="X475:X522 Y475:Y550 Y6:Z474">
    <cfRule type="cellIs" dxfId="127" priority="18311" operator="equal">
      <formula>"NÃO"</formula>
    </cfRule>
    <cfRule type="cellIs" dxfId="126" priority="18312" operator="equal">
      <formula>"SIM"</formula>
    </cfRule>
  </conditionalFormatting>
  <conditionalFormatting sqref="X475:X522">
    <cfRule type="cellIs" dxfId="125" priority="18310" operator="equal">
      <formula>"OPORTUNIDADE"</formula>
    </cfRule>
  </conditionalFormatting>
  <conditionalFormatting sqref="Z475:Z522">
    <cfRule type="cellIs" dxfId="124" priority="18308" operator="equal">
      <formula>"NÃO"</formula>
    </cfRule>
    <cfRule type="cellIs" dxfId="123" priority="18309" operator="equal">
      <formula>"SIM"</formula>
    </cfRule>
  </conditionalFormatting>
  <conditionalFormatting sqref="Z475:Z522">
    <cfRule type="cellIs" dxfId="122" priority="18307" operator="equal">
      <formula>"OPORTUNIDADE"</formula>
    </cfRule>
  </conditionalFormatting>
  <conditionalFormatting sqref="Y1048575:Y1048576">
    <cfRule type="cellIs" dxfId="121" priority="18192" operator="equal">
      <formula>"OPORTUNIDADE"</formula>
    </cfRule>
  </conditionalFormatting>
  <conditionalFormatting sqref="Y1048575:Y1048576">
    <cfRule type="cellIs" dxfId="120" priority="18190" operator="equal">
      <formula>"NÃO"</formula>
    </cfRule>
    <cfRule type="cellIs" dxfId="119" priority="18191" operator="equal">
      <formula>"SIM"</formula>
    </cfRule>
  </conditionalFormatting>
  <conditionalFormatting sqref="Z523:Z548">
    <cfRule type="cellIs" dxfId="118" priority="17927" operator="equal">
      <formula>"OPORTUNIDADE"</formula>
    </cfRule>
  </conditionalFormatting>
  <conditionalFormatting sqref="Z523:Z548">
    <cfRule type="cellIs" dxfId="117" priority="17925" operator="equal">
      <formula>"NÃO"</formula>
    </cfRule>
    <cfRule type="cellIs" dxfId="116" priority="17926" operator="equal">
      <formula>"SIM"</formula>
    </cfRule>
  </conditionalFormatting>
  <conditionalFormatting sqref="X549">
    <cfRule type="cellIs" dxfId="115" priority="17913" operator="equal">
      <formula>"NÃO"</formula>
    </cfRule>
    <cfRule type="cellIs" dxfId="114" priority="17914" operator="equal">
      <formula>"SIM"</formula>
    </cfRule>
  </conditionalFormatting>
  <conditionalFormatting sqref="X549">
    <cfRule type="cellIs" dxfId="113" priority="17912" operator="equal">
      <formula>"OPORTUNIDADE"</formula>
    </cfRule>
  </conditionalFormatting>
  <conditionalFormatting sqref="Z549">
    <cfRule type="cellIs" dxfId="112" priority="17910" operator="equal">
      <formula>"NÃO"</formula>
    </cfRule>
    <cfRule type="cellIs" dxfId="111" priority="17911" operator="equal">
      <formula>"SIM"</formula>
    </cfRule>
  </conditionalFormatting>
  <conditionalFormatting sqref="Z549">
    <cfRule type="cellIs" dxfId="110" priority="17909" operator="equal">
      <formula>"OPORTUNIDADE"</formula>
    </cfRule>
  </conditionalFormatting>
  <conditionalFormatting sqref="BI549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19">
      <iconSet showValue="0">
        <cfvo type="percent" val="0"/>
        <cfvo type="num" val="1"/>
        <cfvo type="num" val="1" gte="0"/>
      </iconSet>
    </cfRule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29">
      <formula>$BU492=1</formula>
    </cfRule>
  </conditionalFormatting>
  <conditionalFormatting sqref="AZ525:AZ549">
    <cfRule type="expression" dxfId="108" priority="18689">
      <formula>$BU497=1</formula>
    </cfRule>
  </conditionalFormatting>
  <conditionalFormatting sqref="BI523:BI548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2">
      <iconSet showValue="0">
        <cfvo type="percent" val="0"/>
        <cfvo type="num" val="1"/>
        <cfvo type="num" val="1" gte="0"/>
      </iconSet>
    </cfRule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4" operator="equal">
      <formula>"*"</formula>
    </cfRule>
    <cfRule type="cellIs" dxfId="106" priority="13325" operator="greaterThanOrEqual">
      <formula>1</formula>
    </cfRule>
    <cfRule type="cellIs" dxfId="105" priority="13326" operator="lessThan">
      <formula>1</formula>
    </cfRule>
  </conditionalFormatting>
  <conditionalFormatting sqref="BI6:BI522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4">
      <iconSet showValue="0">
        <cfvo type="percent" val="0"/>
        <cfvo type="num" val="1"/>
        <cfvo type="num" val="1" gte="0"/>
      </iconSet>
    </cfRule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P6:BP55 BP71:BP73 BP57:BP60 BP62:BP67 BP77:BP79 BP81:BP599">
    <cfRule type="iconSet" priority="1873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1113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1114</v>
      </c>
      <c r="C4" s="327" t="s">
        <v>1115</v>
      </c>
      <c r="D4" s="327" t="s">
        <v>1116</v>
      </c>
      <c r="E4" s="327" t="s">
        <v>1117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1118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1119</v>
      </c>
      <c r="E3" s="327" t="s">
        <v>1120</v>
      </c>
      <c r="F3" s="327" t="s">
        <v>1121</v>
      </c>
      <c r="G3" s="327" t="s">
        <v>1122</v>
      </c>
      <c r="H3" s="327" t="s">
        <v>1123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1124</v>
      </c>
      <c r="D5" s="359"/>
      <c r="E5" s="359"/>
      <c r="F5" s="359"/>
      <c r="G5" s="359"/>
      <c r="H5" s="359"/>
      <c r="I5" s="359"/>
      <c r="J5" s="360"/>
      <c r="K5" s="361" t="s">
        <v>1125</v>
      </c>
      <c r="L5" s="362"/>
      <c r="M5" s="362"/>
      <c r="N5" s="362"/>
      <c r="O5" s="363" t="s">
        <v>1126</v>
      </c>
      <c r="P5" s="364"/>
      <c r="Q5" s="365"/>
    </row>
    <row r="6" spans="1:17" s="94" customFormat="1" ht="15.75" customHeight="1">
      <c r="A6" s="88" t="s">
        <v>1127</v>
      </c>
      <c r="B6" s="95" t="s">
        <v>1128</v>
      </c>
      <c r="C6" s="96" t="s">
        <v>869</v>
      </c>
      <c r="D6" s="97" t="s">
        <v>870</v>
      </c>
      <c r="E6" s="96" t="s">
        <v>1129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1130</v>
      </c>
      <c r="M6" s="140" t="s">
        <v>335</v>
      </c>
      <c r="N6" s="141" t="s">
        <v>864</v>
      </c>
      <c r="O6" s="247" t="s">
        <v>907</v>
      </c>
      <c r="P6" s="158"/>
      <c r="Q6" s="194" t="s">
        <v>1131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ZWU-ZDC</v>
      </c>
      <c r="M100" s="142">
        <f>IF(SP_SUL!AP98="","*",SP_SUL!AP98)</f>
        <v>95.5</v>
      </c>
      <c r="N100" s="142" t="str">
        <f>IF(SP_SUL!AM98="","*",SP_SUL!AM98)</f>
        <v>ZWU-ZDC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1131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J1" workbookViewId="0">
      <selection activeCell="B78" sqref="B78:U10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1132</v>
      </c>
      <c r="W1" s="371"/>
      <c r="X1" s="371"/>
      <c r="Y1" s="105"/>
    </row>
    <row r="2" spans="1:25" s="101" customFormat="1" ht="11.25" customHeight="1">
      <c r="A2" s="106" t="s">
        <v>1133</v>
      </c>
      <c r="B2" s="106" t="s">
        <v>1128</v>
      </c>
      <c r="C2" s="106" t="s">
        <v>313</v>
      </c>
      <c r="D2" s="107" t="s">
        <v>869</v>
      </c>
      <c r="E2" s="107" t="s">
        <v>870</v>
      </c>
      <c r="F2" s="107" t="s">
        <v>1127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1134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>
        <f ca="1">_xlfn.XLOOKUP(G85&amp;$V$2,BS_CONTROLE[CHAVE],BS_CONTROLE[Quantidade_11],"-")</f>
        <v>12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 t="str">
        <f ca="1">_xlfn.XLOOKUP(G89&amp;$V$2,BS_CONTROLE[CHAVE],BS_CONTROLE[Quantidade_11],"-")</f>
        <v>-</v>
      </c>
      <c r="W89" s="113">
        <f ca="1">_xlfn.XLOOKUP(G89&amp;$W$2,BS_CONTROLE[CHAVE],BS_CONTROLE[Quantidade_11],"-")</f>
        <v>1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1</v>
      </c>
      <c r="W94" s="113">
        <f ca="1">_xlfn.XLOOKUP(G94&amp;$W$2,BS_CONTROLE[CHAVE],BS_CONTROLE[Quantidade_11],"-")</f>
        <v>1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>
        <f ca="1">_xlfn.XLOOKUP(G95&amp;$W$2,BS_CONTROLE[CHAVE],BS_CONTROLE[Quantidade_11],"-")</f>
        <v>1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0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>
        <f ca="1">_xlfn.XLOOKUP(G97&amp;$W$2,BS_CONTROLE[CHAVE],BS_CONTROLE[Quantidade_11],"-")</f>
        <v>312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1135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1136</v>
      </c>
      <c r="C2" s="96" t="s">
        <v>854</v>
      </c>
      <c r="D2" s="96" t="s">
        <v>856</v>
      </c>
      <c r="E2" s="96" t="s">
        <v>1137</v>
      </c>
      <c r="F2" s="96" t="s">
        <v>1138</v>
      </c>
      <c r="G2" s="96" t="s">
        <v>1139</v>
      </c>
      <c r="H2" s="96" t="s">
        <v>1140</v>
      </c>
      <c r="I2" s="96" t="s">
        <v>1141</v>
      </c>
      <c r="J2" s="96" t="s">
        <v>1142</v>
      </c>
      <c r="K2" s="132" t="s">
        <v>1143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 hidden="1">
      <c r="B79" s="121" t="str">
        <f>IF(SP_SUL!Y81="","*",SP_SUL!Y81)</f>
        <v>*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 hidden="1">
      <c r="B80" s="121" t="str">
        <f>IF(SP_SUL!Y82="","*",SP_SUL!Y82)</f>
        <v>*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 hidden="1">
      <c r="B81" s="121" t="str">
        <f>IF(SP_SUL!Y83="","*",SP_SUL!Y83)</f>
        <v>*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 hidden="1">
      <c r="B82" s="121" t="str">
        <f>IF(SP_SUL!Y84="","*",SP_SUL!Y84)</f>
        <v>*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 hidden="1">
      <c r="B83" s="121" t="str">
        <f>IF(SP_SUL!Y85="","*",SP_SUL!Y85)</f>
        <v>*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 hidden="1">
      <c r="B88" s="121" t="str">
        <f>IF(SP_SUL!Y90="","*",SP_SUL!Y90)</f>
        <v>*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 hidden="1">
      <c r="B89" s="121" t="str">
        <f>IF(SP_SUL!Y91="","*",SP_SUL!Y91)</f>
        <v>*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 hidden="1">
      <c r="B92" s="121" t="str">
        <f>IF(SP_SUL!Y94="","*",SP_SUL!Y94)</f>
        <v>*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 hidden="1">
      <c r="B95" s="121" t="str">
        <f>IF(SP_SUL!Y97="","*",SP_SUL!Y97)</f>
        <v>*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 hidden="1">
      <c r="B96" s="121" t="str">
        <f>IF(SP_SUL!Y98="","*",SP_SUL!Y98)</f>
        <v>*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 hidden="1">
      <c r="B97" s="121" t="str">
        <f>IF(SP_SUL!Y99="","*",SP_SUL!Y99)</f>
        <v>*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 hidden="1">
      <c r="B102" s="121" t="str">
        <f>IF(SP_SUL!Y104="","*",SP_SUL!Y104)</f>
        <v>*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2025-12-03T17:58:16Z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