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27" documentId="8_{B6337239-1A00-434D-AAD0-422EA1FEB5AE}" xr6:coauthVersionLast="47" xr6:coauthVersionMax="47" xr10:uidLastSave="{E00407E8-FFA7-43C9-AA8B-E5987443F8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8" i="1" l="1"/>
  <c r="N189" i="1" a="1"/>
  <c r="N189" i="1"/>
  <c r="N190" i="1" a="1"/>
  <c r="N190" i="1"/>
  <c r="N191" i="1" a="1"/>
  <c r="N191" i="1"/>
  <c r="N192" i="1" a="1"/>
  <c r="N192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N206" i="1" a="1"/>
  <c r="N206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3" i="1" l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<sst xmlns="http://schemas.openxmlformats.org/spreadsheetml/2006/main" count="6312" uniqueCount="1309">
  <si>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</si>
  <si>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</si>
  <si>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</si>
  <si>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</si>
  <si>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</si>
  <si>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</si>
  <si>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</si>
  <si>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</si>
  <si>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</si>
  <si>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</si>
  <si>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</si>
  <si>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</si>
  <si>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</si>
  <si>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</si>
  <si>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</si>
  <si>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</si>
  <si>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</si>
  <si>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</si>
  <si>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</si>
  <si>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</si>
  <si>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</si>
  <si>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</si>
  <si>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</si>
  <si>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</si>
  <si>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</si>
  <si>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</si>
  <si>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</si>
  <si>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</si>
  <si>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</si>
  <si>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</si>
  <si>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</si>
  <si>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</si>
  <si>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</si>
  <si>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</si>
  <si>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</si>
  <si>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</si>
  <si>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</si>
  <si>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</si>
  <si>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</si>
  <si>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</si>
  <si>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</si>
  <si>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</si>
  <si>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</si>
  <si>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</si>
  <si>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</si>
  <si>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</si>
  <si>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</si>
  <si>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</si>
  <si>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</si>
  <si>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</si>
  <si>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</si>
  <si>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</si>
  <si>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</si>
  <si>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</si>
  <si>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</si>
  <si>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</si>
  <si>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</si>
  <si>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</si>
  <si>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</si>
  <si>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</si>
  <si>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</si>
  <si>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</si>
  <si>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</si>
  <si>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</si>
  <si>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</si>
  <si>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</si>
  <si>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</si>
  <si>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</si>
  <si>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</si>
  <si>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</si>
  <si>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</si>
  <si>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</si>
  <si>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</si>
  <si>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</si>
  <si>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</si>
  <si>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</si>
  <si>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</si>
  <si>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</si>
  <si>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</si>
  <si>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</si>
  <si>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</si>
  <si>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</si>
  <si>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</si>
  <si>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</si>
  <si>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</si>
  <si>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</si>
  <si>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</si>
  <si>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</si>
  <si>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</si>
  <si>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</si>
  <si>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</si>
  <si>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</si>
  <si>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</si>
  <si>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</si>
  <si>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</si>
  <si>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</si>
  <si>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</si>
  <si>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</si>
  <si>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</si>
  <si>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</si>
  <si>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</si>
  <si>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</si>
  <si>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</si>
  <si>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</si>
  <si>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</si>
  <si>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</si>
  <si>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</si>
  <si>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</si>
  <si>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</si>
  <si>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</si>
  <si>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</si>
  <si>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</si>
  <si>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</si>
  <si>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</si>
  <si>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</si>
  <si>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</si>
  <si>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</si>
  <si>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</si>
  <si>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</si>
  <si>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</si>
  <si>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</si>
  <si>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</si>
  <si>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</si>
  <si>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</si>
  <si>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</si>
  <si>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</si>
  <si>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</si>
  <si>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</si>
  <si>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</si>
  <si>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</si>
  <si>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</si>
  <si>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</si>
  <si>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</si>
  <si>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</si>
  <si>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</si>
  <si>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</si>
  <si>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</si>
  <si>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</si>
  <si>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</si>
  <si>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</si>
  <si>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</si>
  <si>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</si>
  <si>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</si>
  <si>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</si>
  <si>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</si>
  <si>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</si>
  <si>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</si>
  <si>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</si>
  <si>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</si>
  <si>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</si>
  <si>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</si>
  <si>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</si>
  <si>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</si>
  <si>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</si>
  <si>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</si>
  <si>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</si>
  <si>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</si>
  <si>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</si>
  <si>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</si>
  <si>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</si>
  <si>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</si>
  <si>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</si>
  <si>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</si>
  <si>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</si>
  <si>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</si>
  <si>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</si>
  <si>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</si>
  <si>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</si>
  <si>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</si>
  <si>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</si>
  <si>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</si>
  <si>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</si>
  <si>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</si>
  <si>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</si>
  <si>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</si>
  <si>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</si>
  <si>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</si>
  <si>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</si>
  <si>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</si>
  <si>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</si>
  <si>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</si>
  <si>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</si>
  <si>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</si>
  <si>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</si>
  <si>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</si>
  <si>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</si>
  <si>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</si>
  <si>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</si>
  <si>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</si>
  <si>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</si>
  <si>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</si>
  <si>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</si>
  <si>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</si>
  <si>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</si>
  <si>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</si>
  <si>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</si>
  <si>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</si>
  <si>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</si>
  <si>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</si>
  <si>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</si>
  <si>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</si>
  <si>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</si>
  <si>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</si>
  <si>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</si>
  <si>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</si>
  <si>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</si>
  <si>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</si>
  <si>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</si>
  <si>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</si>
  <si>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</si>
  <si>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</si>
  <si>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</si>
  <si>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</si>
  <si>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</si>
  <si>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</si>
  <si>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</si>
  <si>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</si>
  <si>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</si>
  <si>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</si>
  <si>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</si>
  <si>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</si>
  <si>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</si>
  <si>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</si>
  <si>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</si>
  <si>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</si>
  <si>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</si>
  <si>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</si>
  <si>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</si>
  <si>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</si>
  <si>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</si>
  <si>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</si>
  <si>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</si>
  <si>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</si>
  <si>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</si>
  <si>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</si>
  <si>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</si>
  <si>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</si>
  <si>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</si>
  <si>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</si>
  <si>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</si>
  <si>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</si>
  <si>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</si>
  <si>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</si>
  <si>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</si>
  <si>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</si>
  <si>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</si>
  <si>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</si>
  <si>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</si>
  <si>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</si>
  <si>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</si>
  <si>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</si>
  <si>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</si>
  <si>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</si>
  <si>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</si>
  <si>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</si>
  <si>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</si>
  <si>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</si>
  <si>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</si>
  <si>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</si>
  <si>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</si>
  <si>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</si>
  <si>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</si>
  <si>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</si>
  <si>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</si>
  <si>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</si>
  <si>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</si>
  <si>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</si>
  <si>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</si>
  <si>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</si>
  <si>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</si>
  <si>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</si>
  <si>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</si>
  <si>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</si>
  <si>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</si>
  <si>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</si>
  <si>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</si>
  <si>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</si>
  <si>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</si>
  <si>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</si>
  <si>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</si>
  <si>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</si>
  <si>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</si>
  <si>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</si>
  <si>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</si>
  <si>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</si>
  <si>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</si>
  <si>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</si>
  <si>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</si>
  <si>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</si>
  <si>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</si>
  <si>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</si>
  <si>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</si>
  <si>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</si>
  <si>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</si>
  <si>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</si>
  <si>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</si>
  <si>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</si>
  <si>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</si>
  <si>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</si>
  <si>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</si>
  <si>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</si>
  <si>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</si>
  <si>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</si>
  <si>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</si>
  <si>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</si>
  <si>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</si>
  <si>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</si>
  <si>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</si>
  <si>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</si>
  <si>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</si>
  <si>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</si>
  <si>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</si>
  <si>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</si>
  <si>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</si>
  <si>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</si>
  <si>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</si>
  <si>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</si>
  <si>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</si>
  <si>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</si>
  <si>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</si>
  <si>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</si>
  <si>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</si>
  <si>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</si>
  <si>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</si>
  <si>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</si>
  <si>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</si>
  <si>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</si>
  <si>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</si>
  <si>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</si>
  <si>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</si>
  <si>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</si>
  <si>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</si>
  <si>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</si>
  <si>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</si>
  <si>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</si>
  <si>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</si>
  <si>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</si>
  <si>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</si>
  <si>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</si>
  <si>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</si>
  <si>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</si>
  <si>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</si>
  <si>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</si>
  <si>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</si>
  <si>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</si>
  <si>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</si>
  <si>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</si>
  <si>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</si>
  <si>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</si>
  <si>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</si>
  <si>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</si>
  <si>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</si>
  <si>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</si>
  <si>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</si>
  <si>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</si>
  <si>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</si>
  <si>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</si>
  <si>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</si>
  <si>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</si>
  <si>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</si>
  <si>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</si>
  <si>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</si>
  <si>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</si>
  <si>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</si>
  <si>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</si>
  <si>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</si>
  <si>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</si>
  <si>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</si>
  <si>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</si>
  <si>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</si>
  <si>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</si>
  <si>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</si>
  <si>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</si>
  <si>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</si>
  <si>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</si>
  <si>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</si>
  <si>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</si>
  <si>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</si>
  <si>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</si>
  <si>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</si>
  <si>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</si>
  <si>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</si>
  <si>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</si>
  <si>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</si>
  <si>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</si>
  <si>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</si>
  <si>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</si>
  <si>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</si>
  <si>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</si>
  <si>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</si>
  <si>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</si>
  <si>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</si>
  <si>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</si>
  <si>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</si>
  <si>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</si>
  <si>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</si>
  <si>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</si>
  <si>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</si>
  <si>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</si>
  <si>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</si>
  <si>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</si>
  <si>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</si>
  <si>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</si>
  <si>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</si>
  <si>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</si>
  <si>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</si>
  <si>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</si>
  <si>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</si>
  <si>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</si>
  <si>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</si>
  <si>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</si>
  <si>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</si>
  <si>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</si>
  <si>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</si>
  <si>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</si>
  <si>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</si>
  <si>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</si>
  <si>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</si>
  <si>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</si>
  <si>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</si>
  <si>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</si>
  <si>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</si>
  <si>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</si>
  <si>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</si>
  <si>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</si>
  <si>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</si>
  <si>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</si>
  <si>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</si>
  <si>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</si>
  <si>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</si>
  <si>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</si>
  <si>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</si>
  <si>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</si>
  <si>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</si>
  <si>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</si>
  <si>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</si>
  <si>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</si>
  <si>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</si>
  <si>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</si>
  <si>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</si>
  <si>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</si>
  <si>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</si>
  <si>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</si>
  <si>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</si>
  <si>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</si>
  <si>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</si>
  <si>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</si>
  <si>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</si>
  <si>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</si>
  <si>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</si>
  <si>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</si>
  <si>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</si>
  <si>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</si>
  <si>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</si>
  <si>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</si>
  <si>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</si>
  <si>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</si>
  <si>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</si>
  <si>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</si>
  <si>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</si>
  <si>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</si>
  <si>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</si>
  <si>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</si>
  <si>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</si>
  <si>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</si>
  <si>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</si>
  <si>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</si>
  <si>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</si>
  <si>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</si>
  <si>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</si>
  <si>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</si>
  <si>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</si>
  <si>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</si>
  <si>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</si>
  <si>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</si>
  <si>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</si>
  <si>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</si>
  <si>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</si>
  <si>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</si>
  <si>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</si>
  <si>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</si>
  <si>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</si>
  <si>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</si>
  <si>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</si>
  <si>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</si>
  <si>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</si>
  <si>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</si>
  <si>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</si>
  <si>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</si>
  <si>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</si>
  <si>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</si>
  <si>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</si>
  <si>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</si>
  <si>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</si>
  <si>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</si>
  <si>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</si>
  <si>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</si>
  <si>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</si>
  <si>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</si>
  <si>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</si>
  <si>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</si>
  <si>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</si>
  <si>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</si>
  <si>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</si>
  <si>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</si>
  <si>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</si>
  <si>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</si>
  <si>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</si>
  <si>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</si>
  <si>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</si>
  <si>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</si>
  <si>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</si>
  <si>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</si>
  <si>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</si>
  <si>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</si>
  <si>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</si>
  <si>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</si>
  <si>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</si>
  <si>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</si>
  <si>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</si>
  <si>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</si>
  <si>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</si>
  <si>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</si>
  <si>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</si>
  <si>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</si>
  <si>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</si>
  <si>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</si>
  <si>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</si>
  <si>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</si>
  <si>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</si>
  <si>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</si>
  <si>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</si>
  <si>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</si>
  <si>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</si>
  <si>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</si>
  <si>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</si>
  <si>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</si>
  <si>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</si>
  <si>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</si>
  <si>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</si>
  <si>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</si>
  <si>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</si>
  <si>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</si>
  <si>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</si>
  <si>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</si>
  <si>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</si>
  <si>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</si>
  <si>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</si>
  <si>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</si>
  <si>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</si>
  <si>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</si>
  <si>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</si>
  <si>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</si>
  <si>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</si>
  <si>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</si>
  <si>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</si>
  <si>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</si>
  <si>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</si>
  <si>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</si>
  <si>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</si>
  <si>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</si>
  <si>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</si>
  <si>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</si>
  <si>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</si>
  <si>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</si>
  <si>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</si>
  <si>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</si>
  <si>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</si>
  <si>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</si>
  <si>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</si>
  <si>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</si>
  <si>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</si>
  <si>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</si>
  <si>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</si>
  <si>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</si>
  <si>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</si>
  <si>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</si>
  <si>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</si>
  <si>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</si>
  <si>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</si>
  <si>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</si>
  <si>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</si>
  <si>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</si>
  <si>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</si>
  <si>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</si>
  <si>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</si>
  <si>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</si>
  <si>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</si>
  <si>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</si>
  <si>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</si>
  <si>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</si>
  <si>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</si>
  <si>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</si>
  <si>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</si>
  <si>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</si>
  <si>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</si>
  <si>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</si>
  <si>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</si>
  <si>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</si>
  <si>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</si>
  <si>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</si>
  <si>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</si>
  <si>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</si>
  <si>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</si>
  <si>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</si>
  <si>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</si>
  <si>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</si>
  <si>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</si>
  <si>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</si>
  <si>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</si>
  <si>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</si>
  <si>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</si>
  <si>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</si>
  <si>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</si>
  <si>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</si>
  <si>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</si>
  <si>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</si>
  <si>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</si>
  <si>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</si>
  <si>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</si>
  <si>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</si>
  <si>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</si>
  <si>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</si>
  <si>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</si>
  <si>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</si>
  <si>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</si>
  <si>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</si>
  <si>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</si>
  <si>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</si>
  <si>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</si>
  <si>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</si>
  <si>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</si>
  <si>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</si>
  <si>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</si>
  <si>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</si>
  <si>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</si>
  <si>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</si>
  <si>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</si>
  <si>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</si>
  <si>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</si>
  <si>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</si>
  <si>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</si>
  <si>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</si>
  <si>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</si>
  <si>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</si>
  <si>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</si>
  <si>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</si>
  <si>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</si>
  <si>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</si>
  <si>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</si>
  <si>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</si>
  <si>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</si>
  <si>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</si>
  <si>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</si>
  <si>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</si>
  <si>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</si>
  <si>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</si>
  <si>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</si>
  <si>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</si>
  <si>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</si>
  <si>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</si>
  <si>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</si>
  <si>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</si>
  <si>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</si>
  <si>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</si>
  <si>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</si>
  <si>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</si>
  <si>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</si>
  <si>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</si>
  <si>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</si>
  <si>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</si>
  <si>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</si>
  <si>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</si>
  <si>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</si>
  <si>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</si>
  <si>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</si>
  <si>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</si>
  <si>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</si>
  <si>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</si>
  <si>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</si>
  <si>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</si>
  <si>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</si>
  <si>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</si>
  <si>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</si>
  <si>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</si>
  <si>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</si>
  <si>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</si>
  <si>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</si>
  <si>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</si>
  <si>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</si>
  <si>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</si>
  <si>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</si>
  <si>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</si>
  <si>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</si>
  <si>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</si>
  <si>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</si>
  <si>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</si>
  <si>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</si>
  <si>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</si>
  <si>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</si>
  <si>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</si>
  <si>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</si>
  <si>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</si>
  <si>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</si>
  <si>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</si>
  <si>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</si>
  <si>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</si>
  <si>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</si>
  <si>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</si>
  <si>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</si>
  <si>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</si>
  <si>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</si>
  <si>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</si>
  <si>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</si>
  <si>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</si>
  <si>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</si>
  <si>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</si>
  <si>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</si>
  <si>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</si>
  <si>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</si>
  <si>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</si>
  <si>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</si>
  <si>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</si>
  <si>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</si>
  <si>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</si>
  <si>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</si>
  <si>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</si>
  <si>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</si>
  <si>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</si>
  <si>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</si>
  <si>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</si>
  <si>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</si>
  <si>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</si>
  <si>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</si>
  <si>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</si>
  <si>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</si>
  <si>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</si>
  <si>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</si>
  <si>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</si>
  <si>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</si>
  <si>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</si>
  <si>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</si>
  <si>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</si>
  <si>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</si>
  <si>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</si>
  <si>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</si>
  <si>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</si>
  <si>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</si>
  <si>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</si>
  <si>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</si>
  <si>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</si>
  <si>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</si>
  <si>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</si>
  <si>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</si>
  <si>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</si>
  <si>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</si>
  <si>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</si>
  <si>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</si>
  <si>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</si>
  <si>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</si>
  <si>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</si>
  <si>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</si>
  <si>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</si>
  <si>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</si>
  <si>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</si>
  <si>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</si>
  <si>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</si>
  <si>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</si>
  <si>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</si>
  <si>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</si>
  <si>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</si>
  <si>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</si>
  <si>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</si>
  <si>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</si>
  <si>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</si>
  <si>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</si>
  <si>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</si>
  <si>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</si>
  <si>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</si>
  <si>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</si>
  <si>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</si>
  <si>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</si>
  <si>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</si>
  <si>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</si>
  <si>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</si>
  <si>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</si>
  <si>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</si>
  <si>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</si>
  <si>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</si>
  <si>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</si>
  <si>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</si>
  <si>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</si>
  <si>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</si>
  <si>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</si>
  <si>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</si>
  <si>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</si>
  <si>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</si>
  <si>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</si>
  <si>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</si>
  <si>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</si>
  <si>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</si>
  <si>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</si>
  <si>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</si>
  <si>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</si>
  <si>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</si>
  <si>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</si>
  <si>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</si>
  <si>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</si>
  <si>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</si>
  <si>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</si>
  <si>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</si>
  <si>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</si>
  <si>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</si>
  <si>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</si>
  <si>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</si>
  <si>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</si>
  <si>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</si>
  <si>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</si>
  <si>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</si>
  <si>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</si>
  <si>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</si>
  <si>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</si>
  <si>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</si>
  <si>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</si>
  <si>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</si>
  <si>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</si>
  <si>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</si>
  <si>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</si>
  <si>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</si>
  <si>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</si>
  <si>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</si>
  <si>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</si>
  <si>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</si>
  <si>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</si>
  <si>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</si>
  <si>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</si>
  <si>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</si>
  <si>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</si>
  <si>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</si>
  <si>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</si>
  <si>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</si>
  <si>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</si>
  <si>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</si>
  <si>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</si>
  <si>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</si>
  <si>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</si>
  <si>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</si>
  <si>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</si>
  <si>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</si>
  <si>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</si>
  <si>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</si>
  <si>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</si>
  <si>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</si>
  <si>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</si>
  <si>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</si>
  <si>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</si>
  <si>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</si>
  <si>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</si>
  <si>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</si>
  <si>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</si>
  <si>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</si>
  <si>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</si>
  <si>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</si>
  <si>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</si>
  <si>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</si>
  <si>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</si>
  <si>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</si>
  <si>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</si>
  <si>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</si>
  <si>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</si>
  <si>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</si>
  <si>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</si>
  <si>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</si>
  <si>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</si>
  <si>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</si>
  <si>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</si>
  <si>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</si>
  <si>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</si>
  <si>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</si>
  <si>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</si>
  <si>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</si>
  <si>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</si>
  <si>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</si>
  <si>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</si>
  <si>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</si>
  <si>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</si>
  <si>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</si>
  <si>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</si>
  <si>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</si>
  <si>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</si>
  <si>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</si>
  <si>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</si>
  <si>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</si>
  <si>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</si>
  <si>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</si>
  <si>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</si>
  <si>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</si>
  <si>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</si>
  <si>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</si>
  <si>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</si>
  <si>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</si>
  <si>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</si>
  <si>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</si>
  <si>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</si>
  <si>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</si>
  <si>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</si>
  <si>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</si>
  <si>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</si>
  <si>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</si>
  <si>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</si>
  <si>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</si>
  <si>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</si>
  <si>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</si>
  <si>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</si>
  <si>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</si>
  <si>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</si>
  <si>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</si>
  <si>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</si>
  <si>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</si>
  <si>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</si>
  <si>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</si>
  <si>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</si>
  <si>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</si>
  <si>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</si>
  <si>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</si>
  <si>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</si>
  <si>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</si>
  <si>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</si>
  <si>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</si>
  <si>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</si>
  <si>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</si>
  <si>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</si>
  <si>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</si>
  <si>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</si>
  <si>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</si>
  <si>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</si>
  <si>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</si>
  <si>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</si>
  <si>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</si>
  <si>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</si>
  <si>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</si>
  <si>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</si>
  <si>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</si>
  <si>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</si>
  <si>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</si>
  <si>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</si>
  <si>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</si>
  <si>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</si>
  <si>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</si>
  <si>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</si>
  <si>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</si>
  <si>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</si>
  <si>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</si>
  <si>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</si>
  <si>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</si>
  <si>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</si>
  <si>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</si>
  <si>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</si>
  <si>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</si>
  <si>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</si>
  <si>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</si>
  <si>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</si>
  <si>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</si>
  <si>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</si>
  <si>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</si>
  <si>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</si>
  <si>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</si>
  <si>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</si>
  <si>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</si>
  <si>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</si>
  <si>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</si>
  <si>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</si>
  <si>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</si>
  <si>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</si>
  <si>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</si>
  <si>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</si>
  <si>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</si>
  <si>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</si>
  <si>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</si>
  <si>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</si>
  <si>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</si>
  <si>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</si>
  <si>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</si>
  <si>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</si>
  <si>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</si>
  <si>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</si>
  <si>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</si>
  <si>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</si>
  <si>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</si>
  <si>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</si>
  <si>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</si>
  <si>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</si>
  <si>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</si>
  <si>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</si>
  <si>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</si>
  <si>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</si>
  <si>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</si>
  <si>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</si>
  <si>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</si>
  <si>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</si>
  <si>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</si>
  <si>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</si>
  <si>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</si>
  <si>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</si>
  <si>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</si>
  <si>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</si>
  <si>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</si>
  <si>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</si>
  <si>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</si>
  <si>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</si>
  <si>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</si>
  <si>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</si>
  <si>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</si>
  <si>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</si>
  <si>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</si>
  <si>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</si>
  <si>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</si>
  <si>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</si>
  <si>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</si>
  <si>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</si>
  <si>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</si>
  <si>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</si>
  <si>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</si>
  <si>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</si>
  <si>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</si>
  <si>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</si>
  <si>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</si>
  <si>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</si>
  <si>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</si>
  <si>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</si>
  <si>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</si>
  <si>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</si>
  <si>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</si>
  <si>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</si>
  <si>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</si>
  <si>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</si>
  <si>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</si>
  <si>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</si>
  <si>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</si>
  <si>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</si>
  <si>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</si>
  <si>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</si>
  <si>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</si>
  <si>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</si>
  <si>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</si>
  <si>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</si>
  <si>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</si>
  <si>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</si>
  <si>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</si>
  <si>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</si>
  <si>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</si>
  <si>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</si>
  <si>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</si>
  <si>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</si>
  <si>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</si>
  <si>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</si>
  <si>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</si>
  <si>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</si>
  <si>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</si>
  <si>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</si>
  <si>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</si>
  <si>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</si>
  <si>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</si>
  <si>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</si>
  <si>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</si>
  <si>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</si>
  <si>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</si>
  <si>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</si>
  <si>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</si>
  <si>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</si>
  <si>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</si>
  <si>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</si>
  <si>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</si>
  <si>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</si>
  <si>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</si>
  <si>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</si>
  <si>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</si>
  <si>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</si>
  <si>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</si>
  <si>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</si>
  <si>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</si>
  <si>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</si>
  <si>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</si>
  <si>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</si>
  <si>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</si>
  <si>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</si>
  <si>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</si>
  <si>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</si>
  <si>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</si>
  <si>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</si>
  <si>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</si>
  <si>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</si>
  <si>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</si>
  <si>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</si>
  <si>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</si>
  <si>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</si>
  <si>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</si>
  <si>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</si>
  <si>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</si>
  <si>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</si>
  <si>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</si>
  <si>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</si>
  <si>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</si>
  <si>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</si>
  <si>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</si>
  <si>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</si>
  <si>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</si>
  <si>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</si>
  <si>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</si>
  <si>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</si>
  <si>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</si>
  <si>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</si>
  <si>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</si>
  <si>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</si>
  <si>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</si>
  <si>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</si>
  <si>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</si>
  <si>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</si>
  <si>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</si>
  <si>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</si>
  <si>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</si>
  <si>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</si>
  <si>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</si>
  <si>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</si>
  <si>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</si>
  <si>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</si>
  <si>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</si>
  <si>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</si>
  <si>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</si>
  <si>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</si>
  <si>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</si>
  <si>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</si>
  <si>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</si>
  <si>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</si>
  <si>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</si>
  <si>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</si>
  <si>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</si>
  <si>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</si>
  <si>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</si>
  <si>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</si>
  <si>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</si>
  <si>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</si>
  <si>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</si>
  <si>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</si>
  <si>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</si>
  <si>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</si>
  <si>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</si>
  <si>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</si>
  <si>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</si>
  <si>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</si>
  <si>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</si>
  <si>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</si>
  <si>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</si>
  <si>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</si>
  <si>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</si>
  <si>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</si>
  <si>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</si>
  <si>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</si>
  <si>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</si>
  <si>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</si>
  <si>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</si>
  <si>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</si>
  <si>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</si>
  <si>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</si>
  <si>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</si>
  <si>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</si>
  <si>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</si>
  <si>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</si>
  <si>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</si>
  <si>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</si>
  <si>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</si>
  <si>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</si>
  <si>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</si>
  <si>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</si>
  <si>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</si>
  <si>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</si>
  <si>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</si>
  <si>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</si>
  <si>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</si>
  <si>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</si>
  <si>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</si>
  <si>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</si>
  <si>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</si>
  <si>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</si>
  <si>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</si>
  <si>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</si>
  <si>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</si>
  <si>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</si>
  <si>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</si>
  <si>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</si>
  <si>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</si>
  <si>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</si>
  <si>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</si>
  <si>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</si>
  <si>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</si>
  <si>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</si>
  <si>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</si>
  <si>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</si>
  <si>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</si>
  <si>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</si>
  <si>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</si>
  <si>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</si>
  <si>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</si>
  <si>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</si>
  <si>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</si>
  <si>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</si>
  <si>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</si>
  <si>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</si>
  <si>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</si>
  <si>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</si>
  <si>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</si>
  <si>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</si>
  <si>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</si>
  <si>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</si>
  <si>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</si>
  <si>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</si>
  <si>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</si>
  <si>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</si>
  <si>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</si>
  <si>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</si>
  <si>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</si>
  <si>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/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</si>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</sst>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32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74" activePane="bottomRight" state="frozen"/>
      <selection pane="bottomRight" activeCell="J205" sqref="J2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 t="s">
        <v>1215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1216</v>
      </c>
      <c r="BK161" s="17" t="s">
        <v>1217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1218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1219</v>
      </c>
      <c r="BK162" s="17" t="s">
        <v>1219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1219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1220</v>
      </c>
      <c r="BK163" s="17" t="s">
        <v>1220</v>
      </c>
      <c r="BL163" s="16"/>
      <c r="BM163" s="15" t="s">
        <v>682</v>
      </c>
      <c r="BN163" s="15" t="s">
        <v>703</v>
      </c>
      <c r="BO163" s="403" t="s">
        <v>1221</v>
      </c>
      <c r="BP163" s="336" t="s">
        <v>1220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1227</v>
      </c>
      <c r="BK165" s="17" t="s">
        <v>1227</v>
      </c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1228</v>
      </c>
      <c r="I167" s="173" t="s">
        <v>1229</v>
      </c>
      <c r="J167" s="217">
        <v>48</v>
      </c>
      <c r="K167" s="217">
        <v>102</v>
      </c>
      <c r="L167" s="84" t="s">
        <v>317</v>
      </c>
      <c r="M167" s="204" t="s">
        <v>1230</v>
      </c>
      <c r="N167" s="204" t="s">
        <v>1231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1232</v>
      </c>
      <c r="BK167" s="17" t="s">
        <v>1232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1233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1234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1234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1235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1236</v>
      </c>
      <c r="BK169" s="17" t="s">
        <v>1236</v>
      </c>
      <c r="BL169" s="16"/>
      <c r="BM169" s="15"/>
      <c r="BN169" s="15"/>
      <c r="BO169" s="165"/>
      <c r="BP169" s="17"/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1236</v>
      </c>
      <c r="BK170" s="17" t="s">
        <v>1236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1236</v>
      </c>
      <c r="BK171" s="17" t="s">
        <v>1236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1236</v>
      </c>
      <c r="BK172" s="17" t="s">
        <v>1236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1236</v>
      </c>
      <c r="BK173" s="17" t="s">
        <v>1236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1236</v>
      </c>
      <c r="BK174" s="17" t="s">
        <v>1236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1236</v>
      </c>
      <c r="BK175" s="17" t="s">
        <v>1236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1237</v>
      </c>
      <c r="BK178" s="17" t="s">
        <v>1237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1238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1238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1239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1239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1240</v>
      </c>
      <c r="BK181" s="17" t="s">
        <v>1240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1239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1241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1241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1242</v>
      </c>
      <c r="BK183" s="17" t="s">
        <v>1242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1243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1244</v>
      </c>
      <c r="BK184" s="17" t="s">
        <v>1244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W5946000</v>
      </c>
      <c r="B187" s="171">
        <v>46000</v>
      </c>
      <c r="C187" s="8">
        <f>IF(BS_CONTROLE[[#This Row],[DATA]]="","",WEEKNUM(BS_CONTROLE[[#This Row],[DATA]]))</f>
        <v>50</v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1091</v>
      </c>
      <c r="X187" s="218" t="s">
        <v>662</v>
      </c>
      <c r="Y187" s="158"/>
      <c r="Z187" s="158"/>
      <c r="AA187" s="217">
        <v>1</v>
      </c>
      <c r="AB187" s="71" t="s">
        <v>653</v>
      </c>
      <c r="AC187" s="71" t="s">
        <v>648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Produção e Intervalo</v>
      </c>
      <c r="BR187" s="19">
        <f t="shared" si="21"/>
        <v>0</v>
      </c>
      <c r="BS187" s="19">
        <f t="shared" si="22"/>
        <v>0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/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EDSON (TP-780)</v>
      </c>
      <c r="B189" s="171"/>
      <c r="C189" s="8" t="str">
        <f>IF(BS_CONTROLE[[#This Row],[DATA]]="","",WEEKNUM(BS_CONTROLE[[#This Row],[DATA]]))</f>
        <v/>
      </c>
      <c r="D189" s="218" t="s">
        <v>585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>ROGÉRIO (TP-730)</v>
      </c>
      <c r="B190" s="171"/>
      <c r="C190" s="8" t="str">
        <f>IF(BS_CONTROLE[[#This Row],[DATA]]="","",WEEKNUM(BS_CONTROLE[[#This Row],[DATA]]))</f>
        <v/>
      </c>
      <c r="D190" s="218" t="s">
        <v>633</v>
      </c>
      <c r="E190" s="314">
        <v>80</v>
      </c>
      <c r="F190" s="172" t="s">
        <v>503</v>
      </c>
      <c r="G190" s="9" t="str">
        <f>IF(D190="","*",VLOOKUP(F190,BS_ATIVIDADE[#All],3,FALSE))</f>
        <v>DORMENTE - SUBSTITUIÇÂO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>ROBSON (TP-729)</v>
      </c>
      <c r="B191" s="171"/>
      <c r="C191" s="8" t="str">
        <f>IF(BS_CONTROLE[[#This Row],[DATA]]="","",WEEKNUM(BS_CONTROLE[[#This Row],[DATA]]))</f>
        <v/>
      </c>
      <c r="D191" s="52" t="s">
        <v>632</v>
      </c>
      <c r="E191" s="294">
        <v>79</v>
      </c>
      <c r="F191" s="172" t="s">
        <v>395</v>
      </c>
      <c r="G191" s="9" t="str">
        <f>IF(D191="","*",VLOOKUP(F191,BS_ATIVIDADE[#All],3,FALSE))</f>
        <v>LIMPEZA LASTRO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M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LIMPEZA LASTRO</v>
      </c>
      <c r="AJ191" s="9" t="str">
        <f>IF(D191="","*",VLOOKUP(AI191,BS_ATIVIDADE[#Data],3,FALSE))</f>
        <v>LIMPEZA LASTRO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M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>ROBSON (TF-701)</v>
      </c>
      <c r="B192" s="171"/>
      <c r="C192" s="8" t="str">
        <f>IF(BS_CONTROLE[[#This Row],[DATA]]="","",WEEKNUM(BS_CONTROLE[[#This Row],[DATA]]))</f>
        <v/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/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/>
      <c r="I196" s="173"/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/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</v>
      </c>
      <c r="B197" s="171"/>
      <c r="C197" s="8" t="str">
        <f>IF(BS_CONTROLE[[#This Row],[DATA]]="","",WEEKNUM(BS_CONTROLE[[#This Row],[DATA]]))</f>
        <v/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/>
      <c r="I197" s="173"/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/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>ADENISON (TP-810)</v>
      </c>
      <c r="B198" s="171"/>
      <c r="C198" s="8" t="str">
        <f>IF(BS_CONTROLE[[#This Row],[DATA]]="","",WEEKNUM(BS_CONTROLE[[#This Row],[DATA]]))</f>
        <v/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/>
      <c r="I198" s="173"/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/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/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/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(TP-809)46000</v>
      </c>
      <c r="B202" s="171">
        <v>46000</v>
      </c>
      <c r="C202" s="8">
        <f>IF(BS_CONTROLE[[#This Row],[DATA]]="","",WEEKNUM(BS_CONTROLE[[#This Row],[DATA]]))</f>
        <v>50</v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Produção e Intervalo</v>
      </c>
      <c r="BR202" s="19">
        <f t="shared" si="21"/>
        <v>0</v>
      </c>
      <c r="BS202" s="19">
        <f t="shared" si="22"/>
        <v>0</v>
      </c>
      <c r="BT202" s="225" t="str">
        <f t="shared" si="16"/>
        <v/>
      </c>
    </row>
    <row r="203" spans="1:72">
      <c r="A203" s="51" t="str">
        <f t="shared" si="18"/>
        <v>ADENISON (TP-810)46000</v>
      </c>
      <c r="B203" s="171">
        <v>46000</v>
      </c>
      <c r="C203" s="8">
        <f>IF(BS_CONTROLE[[#This Row],[DATA]]="","",WEEKNUM(BS_CONTROLE[[#This Row],[DATA]]))</f>
        <v>50</v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Produção e Intervalo</v>
      </c>
      <c r="BR203" s="19">
        <f t="shared" si="21"/>
        <v>0</v>
      </c>
      <c r="BS203" s="19">
        <f t="shared" si="22"/>
        <v>0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</v>
      </c>
      <c r="B205" s="171"/>
      <c r="C205" s="8" t="str">
        <f>IF(BS_CONTROLE[[#This Row],[DATA]]="","",WEEKNUM(BS_CONTROLE[[#This Row],[DATA]]))</f>
        <v/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187:Y188 V189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9:AD450 Z187:Z18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 AA187:AE188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1245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1246</v>
      </c>
      <c r="C4" s="331" t="s">
        <v>1247</v>
      </c>
      <c r="D4" s="331" t="s">
        <v>1248</v>
      </c>
      <c r="E4" s="331" t="s">
        <v>1249</v>
      </c>
      <c r="F4" s="331" t="s">
        <v>8</v>
      </c>
      <c r="G4" s="331" t="s">
        <v>1250</v>
      </c>
    </row>
    <row r="5" spans="2:8">
      <c r="B5" s="334" t="s">
        <v>1147</v>
      </c>
      <c r="C5" s="334">
        <v>314978</v>
      </c>
      <c r="D5" s="334" t="s">
        <v>1251</v>
      </c>
      <c r="E5" s="334" t="s">
        <v>537</v>
      </c>
      <c r="F5" s="334" t="s">
        <v>101</v>
      </c>
      <c r="G5" s="335">
        <v>46143</v>
      </c>
    </row>
    <row r="6" spans="2:8">
      <c r="B6" s="334" t="s">
        <v>1252</v>
      </c>
      <c r="C6" s="334">
        <v>256790</v>
      </c>
      <c r="D6" s="334" t="s">
        <v>1253</v>
      </c>
      <c r="E6" s="334" t="s">
        <v>537</v>
      </c>
      <c r="F6" s="334" t="s">
        <v>1254</v>
      </c>
      <c r="G6" s="335">
        <v>45992</v>
      </c>
    </row>
    <row r="7" spans="2:8">
      <c r="B7" s="334" t="s">
        <v>1255</v>
      </c>
      <c r="C7" s="334">
        <v>265193</v>
      </c>
      <c r="D7" s="334" t="s">
        <v>1256</v>
      </c>
      <c r="E7" s="334" t="s">
        <v>538</v>
      </c>
      <c r="F7" s="334" t="s">
        <v>1257</v>
      </c>
      <c r="G7" s="334" t="s">
        <v>1258</v>
      </c>
    </row>
    <row r="8" spans="2:8">
      <c r="B8" s="334" t="s">
        <v>1259</v>
      </c>
      <c r="C8" s="334">
        <v>293716</v>
      </c>
      <c r="D8" s="334" t="s">
        <v>1260</v>
      </c>
      <c r="E8" s="334" t="s">
        <v>538</v>
      </c>
      <c r="F8" s="334" t="s">
        <v>1257</v>
      </c>
      <c r="G8" s="335">
        <v>46204</v>
      </c>
    </row>
    <row r="9" spans="2:8">
      <c r="B9" s="334" t="s">
        <v>1261</v>
      </c>
      <c r="C9" s="334">
        <v>257258</v>
      </c>
      <c r="D9" s="334" t="s">
        <v>1262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1263</v>
      </c>
      <c r="C10" s="334">
        <v>371147</v>
      </c>
      <c r="D10" s="334" t="s">
        <v>1264</v>
      </c>
      <c r="E10" s="334" t="s">
        <v>539</v>
      </c>
      <c r="F10" s="334" t="s">
        <v>144</v>
      </c>
      <c r="G10" s="334" t="s">
        <v>1258</v>
      </c>
    </row>
    <row r="11" spans="2:8">
      <c r="B11" s="334" t="s">
        <v>1265</v>
      </c>
      <c r="C11" s="334">
        <v>259230</v>
      </c>
      <c r="D11" s="334" t="s">
        <v>1266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1267</v>
      </c>
      <c r="C12" s="334">
        <v>370705</v>
      </c>
      <c r="D12" s="334"/>
      <c r="E12" s="334" t="s">
        <v>539</v>
      </c>
      <c r="F12" s="334" t="s">
        <v>144</v>
      </c>
      <c r="G12" s="334" t="s">
        <v>1258</v>
      </c>
    </row>
    <row r="13" spans="2:8">
      <c r="B13" s="334" t="s">
        <v>1268</v>
      </c>
      <c r="C13" s="334">
        <v>258542</v>
      </c>
      <c r="D13" s="334" t="s">
        <v>1269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1270</v>
      </c>
      <c r="C14" s="334">
        <v>257050</v>
      </c>
      <c r="D14" s="334" t="s">
        <v>1271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1272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1273</v>
      </c>
      <c r="E3" s="326" t="s">
        <v>1274</v>
      </c>
      <c r="F3" s="326" t="s">
        <v>1275</v>
      </c>
      <c r="G3" s="331" t="s">
        <v>1276</v>
      </c>
      <c r="H3" s="326" t="s">
        <v>1277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1278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1279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1280</v>
      </c>
      <c r="G6" s="333" t="s">
        <v>1281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1282</v>
      </c>
      <c r="H7" s="327"/>
    </row>
    <row r="8" spans="3:8">
      <c r="C8" s="327" t="s">
        <v>464</v>
      </c>
      <c r="D8" s="327" t="s">
        <v>1283</v>
      </c>
      <c r="E8" s="328">
        <v>45993</v>
      </c>
      <c r="F8" s="327">
        <v>12000</v>
      </c>
      <c r="G8" s="332" t="s">
        <v>1284</v>
      </c>
      <c r="H8" s="327"/>
    </row>
    <row r="9" spans="3:8" ht="29.25">
      <c r="C9" s="327" t="s">
        <v>464</v>
      </c>
      <c r="D9" s="327" t="s">
        <v>1285</v>
      </c>
      <c r="E9" s="328">
        <v>45993</v>
      </c>
      <c r="F9" s="327">
        <v>9000</v>
      </c>
      <c r="G9" s="332" t="s">
        <v>1286</v>
      </c>
      <c r="H9" s="327"/>
    </row>
    <row r="10" spans="3:8" ht="29.25">
      <c r="C10" s="327" t="s">
        <v>464</v>
      </c>
      <c r="D10" s="327" t="s">
        <v>1287</v>
      </c>
      <c r="E10" s="328">
        <v>45993</v>
      </c>
      <c r="F10" s="327">
        <v>10000</v>
      </c>
      <c r="G10" s="332" t="s">
        <v>1286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1288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1289</v>
      </c>
      <c r="W1" s="394"/>
      <c r="X1" s="394"/>
      <c r="Y1" s="104"/>
    </row>
    <row r="2" spans="1:25" s="101" customFormat="1" ht="11.25" customHeight="1">
      <c r="A2" s="105" t="s">
        <v>1290</v>
      </c>
      <c r="B2" s="105" t="s">
        <v>1291</v>
      </c>
      <c r="C2" s="105" t="s">
        <v>313</v>
      </c>
      <c r="D2" s="106" t="s">
        <v>869</v>
      </c>
      <c r="E2" s="106" t="s">
        <v>870</v>
      </c>
      <c r="F2" s="106" t="s">
        <v>1292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1293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>
        <f>IF(SP_SUL!B187="","*",SP_SUL!B187)</f>
        <v>46000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/ Locomotiva Avariada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EDSON (TP-780)</v>
      </c>
      <c r="H187" s="110" t="str">
        <f>IF(SP_SUL!F189="","*",SP_SUL!F189)</f>
        <v>PDM - SUBSTITUIÇÃO - DORMENTE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ROGÉRIO (TP-730)</v>
      </c>
      <c r="H188" s="110" t="str">
        <f>IF(SP_SUL!F190="","*",SP_SUL!F190)</f>
        <v>PDM - SUBSTITUIÇÃO - DORMENTE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ROBSON (TP-729)</v>
      </c>
      <c r="H189" s="110" t="str">
        <f>IF(SP_SUL!F191="","*",SP_SUL!F191)</f>
        <v>LIMPEZA LASTRO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17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 t="str">
        <f>IF(SP_SUL!B197="","*",SP_SUL!B197)</f>
        <v>*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 t="str">
        <f>IF(SP_SUL!B198="","*",SP_SUL!B198)</f>
        <v>*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*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>
        <f>IF(SP_SUL!B202="","*",SP_SUL!B202)</f>
        <v>46000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>
        <f>IF(SP_SUL!B203="","*",SP_SUL!B203)</f>
        <v>46000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1294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1295</v>
      </c>
      <c r="D5" s="396"/>
      <c r="E5" s="396"/>
      <c r="F5" s="396"/>
      <c r="G5" s="396"/>
      <c r="H5" s="396"/>
      <c r="I5" s="396"/>
      <c r="J5" s="397"/>
      <c r="K5" s="398" t="s">
        <v>1296</v>
      </c>
      <c r="L5" s="399"/>
      <c r="M5" s="399"/>
      <c r="N5" s="399"/>
      <c r="O5" s="400" t="s">
        <v>1297</v>
      </c>
      <c r="P5" s="401"/>
      <c r="Q5" s="402"/>
    </row>
    <row r="6" spans="1:17" s="94" customFormat="1" ht="15.75" customHeight="1">
      <c r="A6" s="88" t="s">
        <v>1292</v>
      </c>
      <c r="B6" s="95" t="s">
        <v>1291</v>
      </c>
      <c r="C6" s="96" t="s">
        <v>869</v>
      </c>
      <c r="D6" s="97" t="s">
        <v>870</v>
      </c>
      <c r="E6" s="96" t="s">
        <v>1298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1299</v>
      </c>
      <c r="M6" s="139" t="s">
        <v>335</v>
      </c>
      <c r="N6" s="140" t="s">
        <v>864</v>
      </c>
      <c r="O6" s="246" t="s">
        <v>907</v>
      </c>
      <c r="P6" s="157"/>
      <c r="Q6" s="193" t="s">
        <v>1300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>
        <f>IF(SP_SUL!B187="","*",SP_SUL!B187)</f>
        <v>46000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EDSON (TP-780)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ROGÉRIO (TP-730)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ROBSON (TP-729)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ROBSON (TF-701)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*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*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*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>
        <f>IF(SP_SUL!B202="","*",SP_SUL!B202)</f>
        <v>46000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>
        <f>IF(SP_SUL!B203="","*",SP_SUL!B203)</f>
        <v>46000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Z3VZEV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1301</v>
      </c>
      <c r="C2" s="96" t="s">
        <v>854</v>
      </c>
      <c r="D2" s="96" t="s">
        <v>856</v>
      </c>
      <c r="E2" s="96" t="s">
        <v>1302</v>
      </c>
      <c r="F2" s="96" t="s">
        <v>1303</v>
      </c>
      <c r="G2" s="96" t="s">
        <v>1304</v>
      </c>
      <c r="H2" s="96" t="s">
        <v>1305</v>
      </c>
      <c r="I2" s="96" t="s">
        <v>1306</v>
      </c>
      <c r="J2" s="96" t="s">
        <v>1307</v>
      </c>
      <c r="K2" s="131" t="s">
        <v>1308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>
        <f>IF(SP_SUL!B187="","*",SP_SUL!B187)</f>
        <v>46000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</v>
      </c>
      <c r="I176" s="121" t="str">
        <f>IF(SP_SUL!AC187="","*",SP_SUL!AC187)</f>
        <v>ACIONAMENTO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*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EDSON (TP-780)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ROGÉRIO (TP-730)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ROBSON (TF-701)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*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*</v>
      </c>
      <c r="F183" s="137" t="str">
        <f>IF(SP_SUL!M196="","*",SP_SUL!M196)</f>
        <v>ZWI-ZYQ</v>
      </c>
      <c r="G183" s="121" t="str">
        <f>IF(SP_SUL!I196="","*",SP_SUL!I196)</f>
        <v>*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MATEUS (TP-809)</v>
      </c>
      <c r="E184" s="121" t="str">
        <f>IF(SP_SUL!H197="","*",SP_SUL!H197)</f>
        <v>*</v>
      </c>
      <c r="F184" s="137" t="str">
        <f>IF(SP_SUL!M197="","*",SP_SUL!M197)</f>
        <v>ZWI-ZYQ</v>
      </c>
      <c r="G184" s="121" t="str">
        <f>IF(SP_SUL!I197="","*",SP_SUL!I197)</f>
        <v>*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ADENISON (TP-810)</v>
      </c>
      <c r="E185" s="121" t="str">
        <f>IF(SP_SUL!H198="","*",SP_SUL!H198)</f>
        <v>*</v>
      </c>
      <c r="F185" s="137" t="str">
        <f>IF(SP_SUL!M198="","*",SP_SUL!M198)</f>
        <v>ZWI-ZYQ</v>
      </c>
      <c r="G185" s="121" t="str">
        <f>IF(SP_SUL!I198="","*",SP_SUL!I198)</f>
        <v>*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*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>
        <f>IF(SP_SUL!B202="","*",SP_SUL!B202)</f>
        <v>46000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-</v>
      </c>
      <c r="G191" s="121" t="str">
        <f>IF(SP_SUL!I205="","*",SP_SUL!I205)</f>
        <v>Z3VZEV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2025-12-08T16:38:00Z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