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36" documentId="8_{B6337239-1A00-434D-AAD0-422EA1FEB5AE}" xr6:coauthVersionLast="47" xr6:coauthVersionMax="47" xr10:uidLastSave="{10F39A1F-56EB-49F3-B7C4-DC6442CA9964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<sst xmlns="http://schemas.openxmlformats.org/spreadsheetml/2006/main" count="5083" uniqueCount="1484">
  <si>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</si>
  <si>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</si>
  <si>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</si>
  <si>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</si>
  <si>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</si>
  <si>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</si>
  <si>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</si>
  <si>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</si>
  <si>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</si>
  <si>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</si>
  <si>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</si>
  <si>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</si>
  <si>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</si>
  <si>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</si>
  <si>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</si>
  <si>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</si>
  <si>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</si>
  <si>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</si>
  <si>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</si>
  <si>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</si>
  <si>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</si>
  <si>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</si>
  <si>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</si>
  <si>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</si>
  <si>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</si>
  <si>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</si>
  <si>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</si>
  <si>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</si>
  <si>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</si>
  <si>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</si>
  <si>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</si>
  <si>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</si>
  <si>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</si>
  <si>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</si>
  <si>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</si>
  <si>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</si>
  <si>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</si>
  <si>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</si>
  <si>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</si>
  <si>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</si>
  <si>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</si>
  <si>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</si>
  <si>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</si>
  <si>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</si>
  <si>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</si>
  <si>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</si>
  <si>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</si>
  <si>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</si>
  <si>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</si>
  <si>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</si>
  <si>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</si>
  <si>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</si>
  <si>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</si>
  <si>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</si>
  <si>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</si>
  <si>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</si>
  <si>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</si>
  <si>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</si>
  <si>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</si>
  <si>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</si>
  <si>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</si>
  <si>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</si>
  <si>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</si>
  <si>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</si>
  <si>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</si>
  <si>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</si>
  <si>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</si>
  <si>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</si>
  <si>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</si>
  <si>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</si>
  <si>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</si>
  <si>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</si>
  <si>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</si>
  <si>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</si>
  <si>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</si>
  <si>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</si>
  <si>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</si>
  <si>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</si>
  <si>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</si>
  <si>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</si>
  <si>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</si>
  <si>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</si>
  <si>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</si>
  <si>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</si>
  <si>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</si>
  <si>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</si>
  <si>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</si>
  <si>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</si>
  <si>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</si>
  <si>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</si>
  <si>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</si>
  <si>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</si>
  <si>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</si>
  <si>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</si>
  <si>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</si>
  <si>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</si>
  <si>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</si>
  <si>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</si>
  <si>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</si>
  <si>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</si>
  <si>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</si>
  <si>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</si>
  <si>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</si>
  <si>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</si>
  <si>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</si>
  <si>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</si>
  <si>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</si>
  <si>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</si>
  <si>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</si>
  <si>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</si>
  <si>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</si>
  <si>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</si>
  <si>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</si>
  <si>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</si>
  <si>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</si>
  <si>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</si>
  <si>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</si>
  <si>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</si>
  <si>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</si>
  <si>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</si>
  <si>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</si>
  <si>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</si>
  <si>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</si>
  <si>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</si>
  <si>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</si>
  <si>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</si>
  <si>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</si>
  <si>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</si>
  <si>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</si>
  <si>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</si>
  <si>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</si>
  <si>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</si>
  <si>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</si>
  <si>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</si>
  <si>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</si>
  <si>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</si>
  <si>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</si>
  <si>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</si>
  <si>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</si>
  <si>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</si>
  <si>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</si>
  <si>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</si>
  <si>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</si>
  <si>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</si>
  <si>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</si>
  <si>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</si>
  <si>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</si>
  <si>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</si>
  <si>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</si>
  <si>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</si>
  <si>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</si>
  <si>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</si>
  <si>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</si>
  <si>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</si>
  <si>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</si>
  <si>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</si>
  <si>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</si>
  <si>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</si>
  <si>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</si>
  <si>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</si>
  <si>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</si>
  <si>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</si>
  <si>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</si>
  <si>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</si>
  <si>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</si>
  <si>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</si>
  <si>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</si>
  <si>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</si>
  <si>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</si>
  <si>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</si>
  <si>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</si>
  <si>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</si>
  <si>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</si>
  <si>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</si>
  <si>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</si>
  <si>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</si>
  <si>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</si>
  <si>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</si>
  <si>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</si>
  <si>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</si>
  <si>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</si>
  <si>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</si>
  <si>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</si>
  <si>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</si>
  <si>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</si>
  <si>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</si>
  <si>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</si>
  <si>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</si>
  <si>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</si>
  <si>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</si>
  <si>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</si>
  <si>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</si>
  <si>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</si>
  <si>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</si>
  <si>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</si>
  <si>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</si>
  <si>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</si>
  <si>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</si>
  <si>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</si>
  <si>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</si>
  <si>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</si>
  <si>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</si>
  <si>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</si>
  <si>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</si>
  <si>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</si>
  <si>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</si>
  <si>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</si>
  <si>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</si>
  <si>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</si>
  <si>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</si>
  <si>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</si>
  <si>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</si>
  <si>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</si>
  <si>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</si>
  <si>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</si>
  <si>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</si>
  <si>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</si>
  <si>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</si>
  <si>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</si>
  <si>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</si>
  <si>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</si>
  <si>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</si>
  <si>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</si>
  <si>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</si>
  <si>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</si>
  <si>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</si>
  <si>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</si>
  <si>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</si>
  <si>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</si>
  <si>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</si>
  <si>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</si>
  <si>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</si>
  <si>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</si>
  <si>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</si>
  <si>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</si>
  <si>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</si>
  <si>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</si>
  <si>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</si>
  <si>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</si>
  <si>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</si>
  <si>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</si>
  <si>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</si>
  <si>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</si>
  <si>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</si>
  <si>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</si>
  <si>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</si>
  <si>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</si>
  <si>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</si>
  <si>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</si>
  <si>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</si>
  <si>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</si>
  <si>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</si>
  <si>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</si>
  <si>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</si>
  <si>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</si>
  <si>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</si>
  <si>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</si>
  <si>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</si>
  <si>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</si>
  <si>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</si>
  <si>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</si>
  <si>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</si>
  <si>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</si>
  <si>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</si>
  <si>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</si>
  <si>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</si>
  <si>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</si>
  <si>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</si>
  <si>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</si>
  <si>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</si>
  <si>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</si>
  <si>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</si>
  <si>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</si>
  <si>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</si>
  <si>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</si>
  <si>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</si>
  <si>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</si>
  <si>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</si>
  <si>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</si>
  <si>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</si>
  <si>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</si>
  <si>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</si>
  <si>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</si>
  <si>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</si>
  <si>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</si>
  <si>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</si>
  <si>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</si>
  <si>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</si>
  <si>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</si>
  <si>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</si>
  <si>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</si>
  <si>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</si>
  <si>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</si>
  <si>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</si>
  <si>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</si>
  <si>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</si>
  <si>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</si>
  <si>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</si>
  <si>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</si>
  <si>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</si>
  <si>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</si>
  <si>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</si>
  <si>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</si>
  <si>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</si>
  <si>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</si>
  <si>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</si>
  <si>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</si>
  <si>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</si>
  <si>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</si>
  <si>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</si>
  <si>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</si>
  <si>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</si>
  <si>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</si>
  <si>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</si>
  <si>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</si>
  <si>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</si>
  <si>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</si>
  <si>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</si>
  <si>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</si>
  <si>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</si>
  <si>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</si>
  <si>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</si>
  <si>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</si>
  <si>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</si>
  <si>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</si>
  <si>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</si>
  <si>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</si>
  <si>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</si>
  <si>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</si>
  <si>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</si>
  <si>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</si>
  <si>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</si>
  <si>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</si>
  <si>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</si>
  <si>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</si>
  <si>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</si>
  <si>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</si>
  <si>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</si>
  <si>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</si>
  <si>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</si>
  <si>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</si>
  <si>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</si>
  <si>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</si>
  <si>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</si>
  <si>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</si>
  <si>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</si>
  <si>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</si>
  <si>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</si>
  <si>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</si>
  <si>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</si>
  <si>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</si>
  <si>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</si>
  <si>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</si>
  <si>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</si>
  <si>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</si>
  <si>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</si>
  <si>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</si>
  <si>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</si>
  <si>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</si>
  <si>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</si>
  <si>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</si>
  <si>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</si>
  <si>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</si>
  <si>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</si>
  <si>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</si>
  <si>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</si>
  <si>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</si>
  <si>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</si>
  <si>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</si>
  <si>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</si>
  <si>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</si>
  <si>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</si>
  <si>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</si>
  <si>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</si>
  <si>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</si>
  <si>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</si>
  <si>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</si>
  <si>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</si>
  <si>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</si>
  <si>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</si>
  <si>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</si>
  <si>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</si>
  <si>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</si>
  <si>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</si>
  <si>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</si>
  <si>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</si>
  <si>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</si>
  <si>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</si>
  <si>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</si>
  <si>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</si>
  <si>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</si>
  <si>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</si>
  <si>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</si>
  <si>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</si>
  <si>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</si>
  <si>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</si>
  <si>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</si>
  <si>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</si>
  <si>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</si>
  <si>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</si>
  <si>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</si>
  <si>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</si>
  <si>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</si>
  <si>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</si>
  <si>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</si>
  <si>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</si>
  <si>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</si>
  <si>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</si>
  <si>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</si>
  <si>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</si>
  <si>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</si>
  <si>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</si>
  <si>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</si>
  <si>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</si>
  <si>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</si>
  <si>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</si>
  <si>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</si>
  <si>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</si>
  <si>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</si>
  <si>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</si>
  <si>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</si>
  <si>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</si>
  <si>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</si>
  <si>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</si>
  <si>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</si>
  <si>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</si>
  <si>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</si>
  <si>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</si>
  <si>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</si>
  <si>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</si>
  <si>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</si>
  <si>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</si>
  <si>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</si>
  <si>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</si>
  <si>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</si>
  <si>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</si>
  <si>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</si>
  <si>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</si>
  <si>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</si>
  <si>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</si>
  <si>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</si>
  <si>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</si>
  <si>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</si>
  <si>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</si>
  <si>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</si>
  <si>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</si>
  <si>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</si>
  <si>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</si>
  <si>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</si>
  <si>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</si>
  <si>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</si>
  <si>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</si>
  <si>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</si>
  <si>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</si>
  <si>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</si>
  <si>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</si>
  <si>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</si>
  <si>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</si>
  <si>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</si>
  <si>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</si>
  <si>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</si>
  <si>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</si>
  <si>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</si>
  <si>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</si>
  <si>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</si>
  <si>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</si>
  <si>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</si>
  <si>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</si>
  <si>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</si>
  <si>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</si>
  <si>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</si>
  <si>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</si>
  <si>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</si>
  <si>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</si>
  <si>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</si>
  <si>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</si>
  <si>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</si>
  <si>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</si>
  <si>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</si>
  <si>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</si>
  <si>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</si>
  <si>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</si>
  <si>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</si>
  <si>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</si>
  <si>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</si>
  <si>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</si>
  <si>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</si>
  <si>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</si>
  <si>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</si>
  <si>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</si>
  <si>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</si>
  <si>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</si>
  <si>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</si>
  <si>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</si>
  <si>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</si>
  <si>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</si>
  <si>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</si>
  <si>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</si>
  <si>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</si>
  <si>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</si>
  <si>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</si>
  <si>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</si>
  <si>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</si>
  <si>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</si>
  <si>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</si>
  <si>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</si>
  <si>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</si>
  <si>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</si>
  <si>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</si>
  <si>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</si>
  <si>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</si>
  <si>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</si>
  <si>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</si>
  <si>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</si>
  <si>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</si>
  <si>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</si>
  <si>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</si>
  <si>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</si>
  <si>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</si>
  <si>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</si>
  <si>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</si>
  <si>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</si>
  <si>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</si>
  <si>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</si>
  <si>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</si>
  <si>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</si>
  <si>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</si>
  <si>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</si>
  <si>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</si>
  <si>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</si>
  <si>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</si>
  <si>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</si>
  <si>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</si>
  <si>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</si>
  <si>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</si>
  <si>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</si>
  <si>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</si>
  <si>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</si>
  <si>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</si>
  <si>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</si>
  <si>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</si>
  <si>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</si>
  <si>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</si>
  <si>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</si>
  <si>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</si>
  <si>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</si>
  <si>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</si>
  <si>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</si>
  <si>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</si>
  <si>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</si>
  <si>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</si>
  <si>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</si>
  <si>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</si>
  <si>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</si>
  <si>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</si>
  <si>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</si>
  <si>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</si>
  <si>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</si>
  <si>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</si>
  <si>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</si>
  <si>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</si>
  <si>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</si>
  <si>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</si>
  <si>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</si>
  <si>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</si>
  <si>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</si>
  <si>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</si>
  <si>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</si>
  <si>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</si>
  <si>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</si>
  <si>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</si>
  <si>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</si>
  <si>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</si>
  <si>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</si>
  <si>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</si>
  <si>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</si>
  <si>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</si>
  <si>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</si>
  <si>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</si>
  <si>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</si>
  <si>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</si>
  <si>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</si>
  <si>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</si>
  <si>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</si>
  <si>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</si>
  <si>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</si>
  <si>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</si>
  <si>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</si>
  <si>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</si>
  <si>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</si>
  <si>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</si>
  <si>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</si>
  <si>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</si>
  <si>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</si>
  <si>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</si>
  <si>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</si>
  <si>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</si>
  <si>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</si>
  <si>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</si>
  <si>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</si>
  <si>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</si>
  <si>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</si>
  <si>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</si>
  <si>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</si>
  <si>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</si>
  <si>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</si>
  <si>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</si>
  <si>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</si>
  <si>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</si>
  <si>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</si>
  <si>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</si>
  <si>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</si>
  <si>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</si>
  <si>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</si>
  <si>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</si>
  <si>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</si>
  <si>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</si>
  <si>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</si>
  <si>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</si>
  <si>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</si>
  <si>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</si>
  <si>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</si>
  <si>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</si>
  <si>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</si>
  <si>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</si>
  <si>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</si>
  <si>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</si>
  <si>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</si>
  <si>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</si>
  <si>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</si>
  <si>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</si>
  <si>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</si>
  <si>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</si>
  <si>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</si>
  <si>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</si>
  <si>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</si>
  <si>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</si>
  <si>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</si>
  <si>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</si>
  <si>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</si>
  <si>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</si>
  <si>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</si>
  <si>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</si>
  <si>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</si>
  <si>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</si>
  <si>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</si>
  <si>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</si>
  <si>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</si>
  <si>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</si>
  <si>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</si>
  <si>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</si>
  <si>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</si>
  <si>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</si>
  <si>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</si>
  <si>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</si>
  <si>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</si>
  <si>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</si>
  <si>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</si>
  <si>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</si>
  <si>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</si>
  <si>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</si>
  <si>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</si>
  <si>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</si>
  <si>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</si>
  <si>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</si>
  <si>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</si>
  <si>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</si>
  <si>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</si>
  <si>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</si>
  <si>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</si>
  <si>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</si>
  <si>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</si>
  <si>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</si>
  <si>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</si>
  <si>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</si>
  <si>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</si>
  <si>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</si>
  <si>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</si>
  <si>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</si>
  <si>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</si>
  <si>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</si>
  <si>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</si>
  <si>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</si>
  <si>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</si>
  <si>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</si>
  <si>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</si>
  <si>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</si>
  <si>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</si>
  <si>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</si>
  <si>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</si>
  <si>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</si>
  <si>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</si>
  <si>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</si>
  <si>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</si>
  <si>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</si>
  <si>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</si>
  <si>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</si>
  <si>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</si>
  <si>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</si>
  <si>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</si>
  <si>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</si>
  <si>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</si>
  <si>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</si>
  <si>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</si>
  <si>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</si>
  <si>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</si>
  <si>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</si>
  <si>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</si>
  <si>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</si>
  <si>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</si>
  <si>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</si>
  <si>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</si>
  <si>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</si>
  <si>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</si>
  <si>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</si>
  <si>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</si>
  <si>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</si>
  <si>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</si>
  <si>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</si>
  <si>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</si>
  <si>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</si>
  <si>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</si>
  <si>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</si>
  <si>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</si>
  <si>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</si>
  <si>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</si>
  <si>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</si>
  <si>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</si>
  <si>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</si>
  <si>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</si>
  <si>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</si>
  <si>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</si>
  <si>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</si>
  <si>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</si>
  <si>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</si>
  <si>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</si>
  <si>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</si>
  <si>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</si>
  <si>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</si>
  <si>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</si>
  <si>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</si>
  <si>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</si>
  <si>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</si>
  <si>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</si>
  <si>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</si>
  <si>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</si>
  <si>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</si>
  <si>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</si>
  <si>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</si>
  <si>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</si>
  <si>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</si>
  <si>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</si>
  <si>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</si>
  <si>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</si>
  <si>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</si>
  <si>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</si>
  <si>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</si>
  <si>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</si>
  <si>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</si>
  <si>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</si>
  <si>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</si>
  <si>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</si>
  <si>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</si>
  <si>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</si>
  <si>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</si>
  <si>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</si>
  <si>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</si>
  <si>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</si>
  <si>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</si>
  <si>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</si>
  <si>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</si>
  <si>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</si>
  <si>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</si>
  <si>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</si>
  <si>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</si>
  <si>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</si>
  <si>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</si>
  <si>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</si>
  <si>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</si>
  <si>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</si>
  <si>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</si>
  <si>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</si>
  <si>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</si>
  <si>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</si>
  <si>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</si>
  <si>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</si>
  <si>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</si>
  <si>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</si>
  <si>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</si>
  <si>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</si>
  <si>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</si>
  <si>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</si>
  <si>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</si>
  <si>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</si>
  <si>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</si>
  <si>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</si>
  <si>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</si>
  <si>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</si>
  <si>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</si>
  <si>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</si>
  <si>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</si>
  <si>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</si>
  <si>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</si>
  <si>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</si>
  <si>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</si>
  <si>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</si>
  <si>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</si>
  <si>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</si>
  <si>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</si>
  <si>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</si>
  <si>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</si>
  <si>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</si>
  <si>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</si>
  <si>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</si>
  <si>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</si>
  <si>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</si>
  <si>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</si>
  <si>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</si>
  <si>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</si>
  <si>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</si>
  <si>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</si>
  <si>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</si>
  <si>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</si>
  <si>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</si>
  <si>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</si>
  <si>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</si>
  <si>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</si>
  <si>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</si>
  <si>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</si>
  <si>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</si>
  <si>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</si>
  <si>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</si>
  <si>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</si>
  <si>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</si>
  <si>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</si>
  <si>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</si>
  <si>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</si>
  <si>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</si>
  <si>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</si>
  <si>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</si>
  <si>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</si>
  <si>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</si>
  <si>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</si>
  <si>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</si>
  <si>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</si>
  <si>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</si>
  <si>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</si>
  <si>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</si>
  <si>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</si>
  <si>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</si>
  <si>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</si>
  <si>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</si>
  <si>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</si>
  <si>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</si>
  <si>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</si>
  <si>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</si>
  <si>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</si>
  <si>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</si>
  <si>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</si>
  <si>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</si>
  <si>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</si>
  <si>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</si>
  <si>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</si>
  <si>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</si>
  <si>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</si>
  <si>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</si>
  <si>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</si>
  <si>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</si>
  <si>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</si>
  <si>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</si>
  <si>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</si>
  <si>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</si>
  <si>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</si>
  <si>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</si>
  <si>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</si>
  <si>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</si>
  <si>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</si>
  <si>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</si>
  <si>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</si>
  <si>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</si>
  <si>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</si>
  <si>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</si>
  <si>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</si>
  <si>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</si>
  <si>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</si>
  <si>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</si>
  <si>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</si>
  <si>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</si>
  <si>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</si>
  <si>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</si>
  <si>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</si>
  <si>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</si>
  <si>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</si>
  <si>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</si>
  <si>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</si>
  <si>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</si>
  <si>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</si>
  <si>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</si>
  <si>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</si>
  <si>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</si>
  <si>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</si>
  <si>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</si>
  <si>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</si>
  <si>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</si>
  <si>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</si>
  <si>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</si>
  <si>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</si>
  <si>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</si>
  <si>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</si>
  <si>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</si>
  <si>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</si>
  <si>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</si>
  <si>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</si>
  <si>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</si>
  <si>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</si>
  <si>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</si>
  <si>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</si>
  <si>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</si>
  <si>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</si>
  <si>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</si>
  <si>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</si>
  <si>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</si>
  <si>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</si>
  <si>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</si>
  <si>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</si>
  <si>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</si>
  <si>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</si>
  <si>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</si>
  <si>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</si>
  <si>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</si>
  <si>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</si>
  <si>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</si>
  <si>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</si>
  <si>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</si>
  <si>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</si>
  <si>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</si>
  <si>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</si>
  <si>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</si>
  <si>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</si>
  <si>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</si>
  <si>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</si>
  <si>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</si>
  <si>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</si>
  <si>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</si>
  <si>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</si>
  <si>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</si>
  <si>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</si>
  <si>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</si>
  <si>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</si>
  <si>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</si>
  <si>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</si>
  <si>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</si>
  <si>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</si>
  <si>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</si>
  <si>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</si>
  <si>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</si>
  <si>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</si>
  <si>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</si>
  <si>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</si>
  <si>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</si>
  <si>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</si>
  <si>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</si>
  <si>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</si>
  <si>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</si>
  <si>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</si>
  <si>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</si>
  <si>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</si>
  <si>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</si>
  <si>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</si>
  <si>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</si>
  <si>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</si>
  <si>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</si>
  <si>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</si>
  <si>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</si>
  <si>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</si>
  <si>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</si>
  <si>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</si>
  <si>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</si>
  <si>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</si>
  <si>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</si>
  <si>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</si>
  <si>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</si>
  <si>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</si>
  <si>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</si>
  <si>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</si>
  <si>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</si>
  <si>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</si>
  <si>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</si>
  <si>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</si>
  <si>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</si>
  <si>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</si>
  <si>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</si>
  <si>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</si>
  <si>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</si>
  <si>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</si>
  <si>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</si>
  <si>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</si>
  <si>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</si>
  <si>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</si>
  <si>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</si>
  <si>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</si>
  <si>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</si>
  <si>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</si>
  <si>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</si>
  <si>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</si>
  <si>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</si>
  <si>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</si>
  <si>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</si>
  <si>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</si>
  <si>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</si>
  <si>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</si>
  <si>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</si>
  <si>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</si>
  <si>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</si>
  <si>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</si>
  <si>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</si>
  <si>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</si>
  <si>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</si>
  <si>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</si>
  <si>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</si>
  <si>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</si>
  <si>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</si>
  <si>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</si>
  <si>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</si>
  <si>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</si>
  <si>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</si>
  <si>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</si>
  <si>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</si>
  <si>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</si>
  <si>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</si>
  <si>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</si>
  <si>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</si>
  <si>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</si>
  <si>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</si>
  <si>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</si>
  <si>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</si>
  <si>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</si>
  <si>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</si>
  <si>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</si>
  <si>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</si>
  <si>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</si>
  <si>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</si>
  <si>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</si>
  <si>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</si>
  <si>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</si>
  <si>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</si>
  <si>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</si>
  <si>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</si>
  <si>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</si>
  <si>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</si>
  <si>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</si>
  <si>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</si>
  <si>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</si>
  <si>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</si>
  <si>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</si>
  <si>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</si>
  <si>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</si>
  <si>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</si>
  <si>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</si>
  <si>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</si>
  <si>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</si>
  <si>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</si>
  <si>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</si>
  <si>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</si>
  <si>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</si>
  <si>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</si>
  <si>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</si>
  <si>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</si>
  <si>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</si>
  <si>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</si>
  <si>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</si>
  <si>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</si>
  <si>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</si>
  <si>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</si>
  <si>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</si>
  <si>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</si>
  <si>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</si>
  <si>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</si>
  <si>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</si>
  <si>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</si>
  <si>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</si>
  <si>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</si>
  <si>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</si>
  <si>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</si>
  <si>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</si>
  <si>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</si>
  <si>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</si>
  <si>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</si>
  <si>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</si>
  <si>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</si>
  <si>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</si>
  <si>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</si>
  <si>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</si>
  <si>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</si>
  <si>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</si>
  <si>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</si>
  <si>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</si>
  <si>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</si>
  <si>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</si>
  <si>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</si>
  <si>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</si>
  <si>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</si>
  <si>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</si>
  <si>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</si>
  <si>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</si>
  <si>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</si>
  <si>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</si>
  <si>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</si>
  <si>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</si>
  <si>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</si>
  <si>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</si>
  <si>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</si>
  <si>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</si>
  <si>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</si>
  <si>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</si>
  <si>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</si>
  <si>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</si>
  <si>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</si>
  <si>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</si>
  <si>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</si>
  <si>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</si>
  <si>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</si>
  <si>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</si>
  <si>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</si>
  <si>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</si>
  <si>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</si>
  <si>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</si>
  <si>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</si>
  <si>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</si>
  <si>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</si>
  <si>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</si>
  <si>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</si>
  <si>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</si>
  <si>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</si>
  <si>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</si>
  <si>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</si>
  <si>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</si>
  <si>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</si>
  <si>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</si>
  <si>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</si>
  <si>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</si>
  <si>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</si>
  <si>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</si>
  <si>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</si>
  <si>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</si>
  <si>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</si>
  <si>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</si>
  <si>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</si>
  <si>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</si>
  <si>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</si>
  <si>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</si>
  <si>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</si>
  <si>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</si>
  <si>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</si>
  <si>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</si>
  <si>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</si>
  <si>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</si>
  <si>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</si>
  <si>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</si>
  <si>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</si>
  <si>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</si>
  <si>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</si>
  <si>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</si>
  <si>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</si>
  <si>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</si>
  <si>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</si>
  <si>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</si>
  <si>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</si>
  <si>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</si>
  <si>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</si>
  <si>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</si>
  <si>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</si>
  <si>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</si>
  <si>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</si>
  <si>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</si>
  <si>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</si>
  <si>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</si>
  <si>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</si>
  <si>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</si>
  <si>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</si>
  <si>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</si>
  <si>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</si>
  <si>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</si>
  <si>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</si>
  <si>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</si>
  <si>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</si>
  <si>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</si>
  <si>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</si>
  <si>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</si>
  <si>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</si>
  <si>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</si>
  <si>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</si>
  <si>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</si>
  <si>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</si>
  <si>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</si>
  <si>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</si>
  <si>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</si>
  <si>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</si>
  <si>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</si>
  <si>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</si>
  <si>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</si>
  <si>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</si>
  <si>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</si>
  <si>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</si>
  <si>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</si>
  <si>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</si>
  <si>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</si>
  <si>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</si>
  <si>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</si>
  <si>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</si>
  <si>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</si>
  <si>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</si>
  <si>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</si>
  <si>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</si>
  <si>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</si>
  <si>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</si>
  <si>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</si>
  <si>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</si>
  <si>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</si>
  <si>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</si>
  <si>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</si>
  <si>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</si>
  <si>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</si>
  <si>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</si>
  <si>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</si>
  <si>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</si>
  <si>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</si>
  <si>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</si>
  <si>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</si>
  <si>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</si>
  <si>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</si>
  <si>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</si>
  <si>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</si>
  <si>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</si>
  <si>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</si>
  <si>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</si>
  <si>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</si>
  <si>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</si>
  <si>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</si>
  <si>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</si>
  <si>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</si>
  <si>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</si>
  <si>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</si>
  <si>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</si>
  <si>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</si>
  <si>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</si>
  <si>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</si>
  <si>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</si>
  <si>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</si>
  <si>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</si>
  <si>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</si>
  <si>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</si>
  <si>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</si>
  <si>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</si>
  <si>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</si>
  <si>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</si>
  <si>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</si>
  <si>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</si>
  <si>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</si>
  <si>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</si>
  <si>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</si>
  <si>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</si>
  <si>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</si>
  <si>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</si>
  <si>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</si>
  <si>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</si>
  <si>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</si>
  <si>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</si>
  <si>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</si>
  <si>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</si>
  <si>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</si>
  <si>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</si>
  <si>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</si>
  <si>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</si>
  <si>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</si>
  <si>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</si>
  <si>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</si>
  <si>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</si>
  <si>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</si>
  <si>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</si>
  <si>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</si>
  <si>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</si>
  <si>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</si>
  <si>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</si>
  <si>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</si>
  <si>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</si>
  <si>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</si>
  <si>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</si>
  <si>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</si>
  <si>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</si>
  <si>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</si>
  <si>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</si>
  <si>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</si>
  <si>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</si>
  <si>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</si>
  <si>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</si>
  <si>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</si>
  <si>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</si>
  <si>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</si>
  <si>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</si>
  <si>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</si>
  <si>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</si>
  <si>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</si>
  <si>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</si>
  <si>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</si>
  <si>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</si>
  <si>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</si>
  <si>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</si>
  <si>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</si>
  <si>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</si>
  <si>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</si>
  <si>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</si>
  <si>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</si>
  <si>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</si>
  <si>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</si>
  <si>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</si>
  <si>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</si>
  <si>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</si>
  <si>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</si>
  <si>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</si>
  <si>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</si>
  <si>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</si>
  <si>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</si>
  <si>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</si>
  <si>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</si>
  <si>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</si>
  <si>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</si>
  <si>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</si>
  <si>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</si>
  <si>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</si>
  <si>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</si>
  <si>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</si>
  <si>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</si>
  <si>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</si>
  <si>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</si>
  <si>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</si>
  <si>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</si>
  <si>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</si>
  <si>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</si>
  <si>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</si>
  <si>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</si>
  <si>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</si>
  <si>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</si>
  <si>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</si>
  <si>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</si>
  <si>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</si>
  <si>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</si>
  <si>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</si>
  <si>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</si>
  <si>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</si>
  <si>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</si>
  <si>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</si>
  <si>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</si>
  <si>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</si>
  <si>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</si>
  <si>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</si>
  <si>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</si>
  <si>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</si>
  <si>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</si>
  <si>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</si>
  <si>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</si>
  <si>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</si>
  <si>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</si>
  <si>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</si>
  <si>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</si>
  <si>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</si>
  <si>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</si>
  <si>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</si>
  <si>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</si>
  <si>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</si>
  <si>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</si>
  <si>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</si>
  <si>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</si>
  <si>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</si>
  <si>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</si>
  <si>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</si>
  <si>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</si>
  <si>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</si>
  <si>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</si>
  <si>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</si>
  <si>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</si>
  <si>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</si>
  <si>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</si>
  <si>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</si>
  <si>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</si>
  <si>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</si>
  <si>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</si>
  <si>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</si>
  <si>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</si>
  <si>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</si>
  <si>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</si>
  <si>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</si>
  <si>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</si>
  <si>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</si>
  <si>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</si>
  <si>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</si>
  <si>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</si>
  <si>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</si>
  <si>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</si>
  <si>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</si>
  <si>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</si>
  <si>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</si>
  <si>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</si>
  <si>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</si>
  <si>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</si>
  <si>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</si>
  <si>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</si>
  <si>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</si>
  <si>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</si>
  <si>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</si>
  <si>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</si>
  <si>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</si>
  <si>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</si>
  <si>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</si>
  <si>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</si>
  <si>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</si>
  <si>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</si>
  <si>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</si>
  <si>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</si>
  <si>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</si>
  <si>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</si>
  <si>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</si>
  <si>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</si>
  <si>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</si>
  <si>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</si>
  <si>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</si>
  <si>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TRMS</t>
  </si>
  <si>
    <t>Solda no AMV SUL</t>
  </si>
  <si>
    <t>Descarga de barra curta e dormentes</t>
  </si>
  <si>
    <t>Anisio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</si>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</sst>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A1" activePane="topRight" state="frozen"/>
      <selection pane="topRight" activeCell="BH779" sqref="BH7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 t="str">
        <f>IF(D69="","*",IFERROR(IF(ISODD(COUNT(AS69:AX71)),"ERRO",SUM((AT69-AS69),(AV69-AU69),(AX69-AW69))),"ERRO"))</f>
        <v>ERRO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e">
        <f t="shared" si="8"/>
        <v>#VALUE!</v>
      </c>
      <c r="BR69" s="15" t="e">
        <f t="shared" si="9"/>
        <v>#VALUE!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 t="str">
        <f>IF(D70="","*",IFERROR(IF(ISODD(COUNT(AS70:AX73)),"ERRO",SUM((AT70-AS70),(AV70-AU70),(AX70-AW70))),"ERRO"))</f>
        <v>ERRO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e">
        <f t="shared" si="8"/>
        <v>#VALUE!</v>
      </c>
      <c r="BR70" s="15" t="e">
        <f t="shared" si="9"/>
        <v>#VALUE!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/>
      <c r="AU71" s="32"/>
      <c r="AV71" s="32"/>
      <c r="AW71" s="32"/>
      <c r="AX71" s="32"/>
      <c r="AY71" s="184" t="str">
        <f>IF(D71="","*",IFERROR(IF(ISODD(COUNT(AS71:AX74)),"ERRO",SUM((AT71-AS71),(AV71-AU71),(AX71-AW71))),"ERRO"))</f>
        <v>ERRO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1</v>
      </c>
      <c r="BI71" s="14"/>
      <c r="BJ71" s="14" t="s">
        <v>1424</v>
      </c>
      <c r="BK71" s="14" t="s">
        <v>1425</v>
      </c>
      <c r="BL71" s="13"/>
      <c r="BM71" s="12"/>
      <c r="BN71" s="12"/>
      <c r="BO71" s="130"/>
      <c r="BP71" s="14"/>
      <c r="BQ71" s="10" t="e">
        <f t="shared" si="8"/>
        <v>#VALUE!</v>
      </c>
      <c r="BR71" s="15" t="e">
        <f t="shared" si="9"/>
        <v>#VALUE!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1426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1427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1428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 hidden="1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1429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1430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1431</v>
      </c>
      <c r="E3" s="186" t="s">
        <v>1432</v>
      </c>
      <c r="F3" s="186" t="s">
        <v>1433</v>
      </c>
      <c r="G3" s="186" t="s">
        <v>1434</v>
      </c>
      <c r="H3" s="186" t="s">
        <v>1435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1437</v>
      </c>
      <c r="D12" s="187">
        <v>9049</v>
      </c>
      <c r="E12" s="188">
        <v>46044</v>
      </c>
      <c r="F12" s="190" t="s">
        <v>1438</v>
      </c>
      <c r="G12" s="187" t="s">
        <v>1439</v>
      </c>
      <c r="H12" s="187"/>
    </row>
    <row r="13" spans="3:8">
      <c r="C13" s="187" t="s">
        <v>1437</v>
      </c>
      <c r="D13" s="187">
        <v>9044</v>
      </c>
      <c r="E13" s="188">
        <v>46044</v>
      </c>
      <c r="F13" s="190" t="s">
        <v>1440</v>
      </c>
      <c r="G13" s="187" t="s">
        <v>1441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A2" sqref="A2:T7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1442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1443</v>
      </c>
      <c r="B2" s="91" t="s">
        <v>1444</v>
      </c>
      <c r="C2" s="91" t="s">
        <v>7</v>
      </c>
      <c r="D2" s="92" t="s">
        <v>1210</v>
      </c>
      <c r="E2" s="92" t="s">
        <v>365</v>
      </c>
      <c r="F2" s="92" t="s">
        <v>1445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1446</v>
      </c>
      <c r="T2" s="94" t="s">
        <v>1213</v>
      </c>
      <c r="U2" s="90">
        <f ca="1">TODAY()-1</f>
        <v>46060</v>
      </c>
      <c r="V2" s="90">
        <f ca="1">U2-1</f>
        <v>46059</v>
      </c>
      <c r="W2" s="90">
        <f ca="1">V2-1</f>
        <v>46058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1</v>
      </c>
      <c r="W9" s="98">
        <f ca="1">_xlfn.XLOOKUP(G9&amp;$W$2,BS_CONTROLE[CHAVE],BS_CONTROLE[Quantidade_11],"-")</f>
        <v>2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>
        <f ca="1">_xlfn.XLOOKUP(G11&amp;$W$2,BS_CONTROLE[CHAVE],BS_CONTROLE[Quantidade_11],"-")</f>
        <v>1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</v>
      </c>
      <c r="W17" s="98">
        <f ca="1">_xlfn.XLOOKUP(G17&amp;$W$2,BS_CONTROLE[CHAVE],BS_CONTROLE[Quantidade_11],"-")</f>
        <v>2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1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108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2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>
        <f ca="1">_xlfn.XLOOKUP(G30&amp;$W$2,BS_CONTROLE[CHAVE],BS_CONTROLE[Quantidade_11],"-")</f>
        <v>1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>
        <f ca="1">_xlfn.XLOOKUP(G33&amp;$V$2,BS_CONTROLE[CHAVE],BS_CONTROLE[Quantidade_11],"-")</f>
        <v>108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>
        <f ca="1">_xlfn.XLOOKUP(G34&amp;$V$2,BS_CONTROLE[CHAVE],BS_CONTROLE[Quantidade_11],"-")</f>
        <v>80</v>
      </c>
      <c r="W34" s="98">
        <f ca="1">_xlfn.XLOOKUP(G34&amp;$W$2,BS_CONTROLE[CHAVE],BS_CONTROLE[Quantidade_11],"-")</f>
        <v>200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>
        <f ca="1">_xlfn.XLOOKUP(G41&amp;$V$2,BS_CONTROLE[CHAVE],BS_CONTROLE[Quantidade_11],"-")</f>
        <v>1</v>
      </c>
      <c r="W41" s="98">
        <f ca="1">_xlfn.XLOOKUP(G41&amp;$W$2,BS_CONTROLE[CHAVE],BS_CONTROLE[Quantidade_11],"-")</f>
        <v>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108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80</v>
      </c>
      <c r="W47" s="98">
        <f ca="1">_xlfn.XLOOKUP(G47&amp;$W$2,BS_CONTROLE[CHAVE],BS_CONTROLE[Quantidade_11],"-")</f>
        <v>200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1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80</v>
      </c>
      <c r="W56" s="98">
        <f ca="1">_xlfn.XLOOKUP(G56&amp;$W$2,BS_CONTROLE[CHAVE],BS_CONTROLE[Quantidade_11],"-")</f>
        <v>200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108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</v>
      </c>
      <c r="W63" s="98">
        <f ca="1">_xlfn.XLOOKUP(G63&amp;$W$2,BS_CONTROLE[CHAVE],BS_CONTROLE[Quantidade_11],"-")</f>
        <v>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885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885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>
        <f ca="1">_xlfn.XLOOKUP(G74&amp;$V$2,BS_CONTROLE[CHAVE],BS_CONTROLE[Quantidade_11],"-")</f>
        <v>80</v>
      </c>
      <c r="W74" s="98">
        <f ca="1">_xlfn.XLOOKUP(G74&amp;$W$2,BS_CONTROLE[CHAVE],BS_CONTROLE[Quantidade_11],"-")</f>
        <v>200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108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885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1448</v>
      </c>
      <c r="C4" s="191" t="s">
        <v>1449</v>
      </c>
      <c r="D4" s="191" t="s">
        <v>1450</v>
      </c>
      <c r="E4" s="191" t="s">
        <v>1451</v>
      </c>
      <c r="F4" s="191" t="s">
        <v>365</v>
      </c>
      <c r="G4" s="191" t="s">
        <v>1452</v>
      </c>
    </row>
    <row r="5" spans="2:7">
      <c r="B5" s="192" t="s">
        <v>1453</v>
      </c>
      <c r="C5" s="192">
        <v>309525</v>
      </c>
      <c r="D5" s="192" t="s">
        <v>1454</v>
      </c>
      <c r="E5" s="192" t="s">
        <v>249</v>
      </c>
      <c r="F5" s="192" t="s">
        <v>1455</v>
      </c>
      <c r="G5" s="193">
        <v>46296</v>
      </c>
    </row>
    <row r="6" spans="2:7">
      <c r="B6" s="192" t="s">
        <v>1456</v>
      </c>
      <c r="C6" s="192">
        <v>257410</v>
      </c>
      <c r="D6" s="192" t="s">
        <v>1457</v>
      </c>
      <c r="E6" s="192" t="s">
        <v>249</v>
      </c>
      <c r="F6" s="192" t="s">
        <v>1455</v>
      </c>
      <c r="G6" s="193"/>
    </row>
    <row r="7" spans="2:7">
      <c r="B7" s="192" t="s">
        <v>1458</v>
      </c>
      <c r="C7" s="192">
        <v>256875</v>
      </c>
      <c r="D7" s="192" t="s">
        <v>1459</v>
      </c>
      <c r="E7" s="192" t="s">
        <v>249</v>
      </c>
      <c r="F7" s="192" t="s">
        <v>1455</v>
      </c>
      <c r="G7" s="193">
        <v>46296</v>
      </c>
    </row>
    <row r="8" spans="2:7">
      <c r="B8" s="192" t="s">
        <v>1460</v>
      </c>
      <c r="C8" s="192">
        <v>257278</v>
      </c>
      <c r="D8" s="192" t="s">
        <v>1461</v>
      </c>
      <c r="E8" s="192" t="s">
        <v>240</v>
      </c>
      <c r="F8" s="192" t="s">
        <v>1462</v>
      </c>
      <c r="G8" s="193">
        <v>46235</v>
      </c>
    </row>
    <row r="9" spans="2:7">
      <c r="B9" s="192" t="s">
        <v>1463</v>
      </c>
      <c r="C9" s="192">
        <v>261794</v>
      </c>
      <c r="D9" s="192" t="s">
        <v>1464</v>
      </c>
      <c r="E9" s="192" t="s">
        <v>240</v>
      </c>
      <c r="F9" s="192" t="s">
        <v>1462</v>
      </c>
      <c r="G9" s="193">
        <v>46082</v>
      </c>
    </row>
    <row r="10" spans="2:7">
      <c r="B10" s="192" t="s">
        <v>1465</v>
      </c>
      <c r="C10" s="192">
        <v>257033</v>
      </c>
      <c r="D10" s="192" t="s">
        <v>1466</v>
      </c>
      <c r="E10" s="192" t="s">
        <v>240</v>
      </c>
      <c r="F10" s="192" t="s">
        <v>479</v>
      </c>
      <c r="G10" s="192" t="s">
        <v>1467</v>
      </c>
    </row>
    <row r="11" spans="2:7">
      <c r="B11" s="192" t="s">
        <v>1468</v>
      </c>
      <c r="C11" s="192">
        <v>396578</v>
      </c>
      <c r="D11" s="192" t="s">
        <v>1469</v>
      </c>
      <c r="E11" s="192" t="s">
        <v>240</v>
      </c>
      <c r="F11" s="192" t="s">
        <v>479</v>
      </c>
      <c r="G11" s="192" t="s">
        <v>1467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1470</v>
      </c>
      <c r="C2" s="83" t="s">
        <v>1195</v>
      </c>
      <c r="D2" s="83" t="s">
        <v>1197</v>
      </c>
      <c r="E2" s="83" t="s">
        <v>1471</v>
      </c>
      <c r="F2" s="83" t="s">
        <v>1472</v>
      </c>
      <c r="G2" s="83" t="s">
        <v>1473</v>
      </c>
      <c r="H2" s="83" t="s">
        <v>1474</v>
      </c>
      <c r="I2" s="83" t="s">
        <v>1475</v>
      </c>
      <c r="J2" s="83" t="s">
        <v>1476</v>
      </c>
      <c r="K2" s="109" t="s">
        <v>1477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1478</v>
      </c>
      <c r="D5" s="268"/>
      <c r="E5" s="268"/>
      <c r="F5" s="268"/>
      <c r="G5" s="268"/>
      <c r="H5" s="268"/>
      <c r="I5" s="268"/>
      <c r="J5" s="269"/>
      <c r="K5" s="270" t="s">
        <v>1479</v>
      </c>
      <c r="L5" s="271"/>
      <c r="M5" s="271"/>
      <c r="N5" s="271"/>
      <c r="O5" s="272" t="s">
        <v>1480</v>
      </c>
      <c r="P5" s="273"/>
      <c r="Q5" s="274"/>
    </row>
    <row r="6" spans="1:17" s="81" customFormat="1" ht="15.75" customHeight="1">
      <c r="A6" s="75" t="s">
        <v>1445</v>
      </c>
      <c r="B6" s="82" t="s">
        <v>1444</v>
      </c>
      <c r="C6" s="83" t="s">
        <v>1210</v>
      </c>
      <c r="D6" s="84" t="s">
        <v>1211</v>
      </c>
      <c r="E6" s="83" t="s">
        <v>1481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1482</v>
      </c>
      <c r="M6" s="116" t="s">
        <v>29</v>
      </c>
      <c r="N6" s="117" t="s">
        <v>1205</v>
      </c>
      <c r="O6" s="165" t="s">
        <v>1248</v>
      </c>
      <c r="P6" s="128"/>
      <c r="Q6" s="139" t="s">
        <v>1483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1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2026-02-08T16:48:34Z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