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31" documentId="8_{C16AF0B1-DE6F-4D81-B6CC-DB7BBC320B89}" xr6:coauthVersionLast="47" xr6:coauthVersionMax="47" xr10:uidLastSave="{BD0BE9FE-0060-483A-AC22-6633533B6B4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3" i="1" l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3" i="1" l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<sst xmlns="http://schemas.openxmlformats.org/spreadsheetml/2006/main" count="14371" uniqueCount="2102">
  <si>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</si>
  <si>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</si>
  <si>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</si>
  <si>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</si>
  <si>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</si>
  <si>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</si>
  <si>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</si>
  <si>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</si>
  <si>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</si>
  <si>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</si>
  <si>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</si>
  <si>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</si>
  <si>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</si>
  <si>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</si>
  <si>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</si>
  <si>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</si>
  <si>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</si>
  <si>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</si>
  <si>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</si>
  <si>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</si>
  <si>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</si>
  <si>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</si>
  <si>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</si>
  <si>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</si>
  <si>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</si>
  <si>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</si>
  <si>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</si>
  <si>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</si>
  <si>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</si>
  <si>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</si>
  <si>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</si>
  <si>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</si>
  <si>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</si>
  <si>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</si>
  <si>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</si>
  <si>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</si>
  <si>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</si>
  <si>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</si>
  <si>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</si>
  <si>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</si>
  <si>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</si>
  <si>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</si>
  <si>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</si>
  <si>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</si>
  <si>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</si>
  <si>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</si>
  <si>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</si>
  <si>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</si>
  <si>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</si>
  <si>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</si>
  <si>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</si>
  <si>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</si>
  <si>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</si>
  <si>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</si>
  <si>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</si>
  <si>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</si>
  <si>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</si>
  <si>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</si>
  <si>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</si>
  <si>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</si>
  <si>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</si>
  <si>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</si>
  <si>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</si>
  <si>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</si>
  <si>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</si>
  <si>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</si>
  <si>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</si>
  <si>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</si>
  <si>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</si>
  <si>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</si>
  <si>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</si>
  <si>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</si>
  <si>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</si>
  <si>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</si>
  <si>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</si>
  <si>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</si>
  <si>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</si>
  <si>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</si>
  <si>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</si>
  <si>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</si>
  <si>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</si>
  <si>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</si>
  <si>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</si>
  <si>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</si>
  <si>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</si>
  <si>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</si>
  <si>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</si>
  <si>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</si>
  <si>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</si>
  <si>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</si>
  <si>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</si>
  <si>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</si>
  <si>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</si>
  <si>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</si>
  <si>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</si>
  <si>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</si>
  <si>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</si>
  <si>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</si>
  <si>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</si>
  <si>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</si>
  <si>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</si>
  <si>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</si>
  <si>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</si>
  <si>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</si>
  <si>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</si>
  <si>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</si>
  <si>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</si>
  <si>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</si>
  <si>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</si>
  <si>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</si>
  <si>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</si>
  <si>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</si>
  <si>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</si>
  <si>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</si>
  <si>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</si>
  <si>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</si>
  <si>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</si>
  <si>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</si>
  <si>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</si>
  <si>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</si>
  <si>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</si>
  <si>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</si>
  <si>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</si>
  <si>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</si>
  <si>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</si>
  <si>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</si>
  <si>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</si>
  <si>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</si>
  <si>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</si>
  <si>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</si>
  <si>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</si>
  <si>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</si>
  <si>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</si>
  <si>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</si>
  <si>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</si>
  <si>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</si>
  <si>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</si>
  <si>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</si>
  <si>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</si>
  <si>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</si>
  <si>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</si>
  <si>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</si>
  <si>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</si>
  <si>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</si>
  <si>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</si>
  <si>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</si>
  <si>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</si>
  <si>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</si>
  <si>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</si>
  <si>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</si>
  <si>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</si>
  <si>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</si>
  <si>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</si>
  <si>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</si>
  <si>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</si>
  <si>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</si>
  <si>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</si>
  <si>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</si>
  <si>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</si>
  <si>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</si>
  <si>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</si>
  <si>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</si>
  <si>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</si>
  <si>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</si>
  <si>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</si>
  <si>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</si>
  <si>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</si>
  <si>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</si>
  <si>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</si>
  <si>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</si>
  <si>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</si>
  <si>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</si>
  <si>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</si>
  <si>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</si>
  <si>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</si>
  <si>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</si>
  <si>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</si>
  <si>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</si>
  <si>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</si>
  <si>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</si>
  <si>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</si>
  <si>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</si>
  <si>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</si>
  <si>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</si>
  <si>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</si>
  <si>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</si>
  <si>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</si>
  <si>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</si>
  <si>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</si>
  <si>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</si>
  <si>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</si>
  <si>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</si>
  <si>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</si>
  <si>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</si>
  <si>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</si>
  <si>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</si>
  <si>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</si>
  <si>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</si>
  <si>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</si>
  <si>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</si>
  <si>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</si>
  <si>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</si>
  <si>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</si>
  <si>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</si>
  <si>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</si>
  <si>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</si>
  <si>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</si>
  <si>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</si>
  <si>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</si>
  <si>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</si>
  <si>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</si>
  <si>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</si>
  <si>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</si>
  <si>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</si>
  <si>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</si>
  <si>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</si>
  <si>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</si>
  <si>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</si>
  <si>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</si>
  <si>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</si>
  <si>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</si>
  <si>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</si>
  <si>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</si>
  <si>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</si>
  <si>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</si>
  <si>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</si>
  <si>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</si>
  <si>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</si>
  <si>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</si>
  <si>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</si>
  <si>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</si>
  <si>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</si>
  <si>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</si>
  <si>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</si>
  <si>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</si>
  <si>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</si>
  <si>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</si>
  <si>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</si>
  <si>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</si>
  <si>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</si>
  <si>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</si>
  <si>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</si>
  <si>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</si>
  <si>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</si>
  <si>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</si>
  <si>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</si>
  <si>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</si>
  <si>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</si>
  <si>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</si>
  <si>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</si>
  <si>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</si>
  <si>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</si>
  <si>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</si>
  <si>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</si>
  <si>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</si>
  <si>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</si>
  <si>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</si>
  <si>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</si>
  <si>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</si>
  <si>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</si>
  <si>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</si>
  <si>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</si>
  <si>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</si>
  <si>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</si>
  <si>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</si>
  <si>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</si>
  <si>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</si>
  <si>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</si>
  <si>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</si>
  <si>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</si>
  <si>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</si>
  <si>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</si>
  <si>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</si>
  <si>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</si>
  <si>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</si>
  <si>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</si>
  <si>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</si>
  <si>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</si>
  <si>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</si>
  <si>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</si>
  <si>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</si>
  <si>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</si>
  <si>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</si>
  <si>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</si>
  <si>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</si>
  <si>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</si>
  <si>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</si>
  <si>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</si>
  <si>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</si>
  <si>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</si>
  <si>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</si>
  <si>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</si>
  <si>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</si>
  <si>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</si>
  <si>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</si>
  <si>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</si>
  <si>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</si>
  <si>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</si>
  <si>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</si>
  <si>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</si>
  <si>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</si>
  <si>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</si>
  <si>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</si>
  <si>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</si>
  <si>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</si>
  <si>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</si>
  <si>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</si>
  <si>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</si>
  <si>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</si>
  <si>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</si>
  <si>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</si>
  <si>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</si>
  <si>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</si>
  <si>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</si>
  <si>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</si>
  <si>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</si>
  <si>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</si>
  <si>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</si>
  <si>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</si>
  <si>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</si>
  <si>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</si>
  <si>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</si>
  <si>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</si>
  <si>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</si>
  <si>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</si>
  <si>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</si>
  <si>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</si>
  <si>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</si>
  <si>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</si>
  <si>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</si>
  <si>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</si>
  <si>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</si>
  <si>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</si>
  <si>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</si>
  <si>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</si>
  <si>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</si>
  <si>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</si>
  <si>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</si>
  <si>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</si>
  <si>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</si>
  <si>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</si>
  <si>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</si>
  <si>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</si>
  <si>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</si>
  <si>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</si>
  <si>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</si>
  <si>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</si>
  <si>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</si>
  <si>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</si>
  <si>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</si>
  <si>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</si>
  <si>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</si>
  <si>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</si>
  <si>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</si>
  <si>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</si>
  <si>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</si>
  <si>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</si>
  <si>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</si>
  <si>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</si>
  <si>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</si>
  <si>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</si>
  <si>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</si>
  <si>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</si>
  <si>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</si>
  <si>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</si>
  <si>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</si>
  <si>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</si>
  <si>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</si>
  <si>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</si>
  <si>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</si>
  <si>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</si>
  <si>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</si>
  <si>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</si>
  <si>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</si>
  <si>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</si>
  <si>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</si>
  <si>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</si>
  <si>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</si>
  <si>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</si>
  <si>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</si>
  <si>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</si>
  <si>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</si>
  <si>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</si>
  <si>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</si>
  <si>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</si>
  <si>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</si>
  <si>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</si>
  <si>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</si>
  <si>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</si>
  <si>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</si>
  <si>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</si>
  <si>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</si>
  <si>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</si>
  <si>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</si>
  <si>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</si>
  <si>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</si>
  <si>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</si>
  <si>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</si>
  <si>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</si>
  <si>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</si>
  <si>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</si>
  <si>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</si>
  <si>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</si>
  <si>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</si>
  <si>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</si>
  <si>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</si>
  <si>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</si>
  <si>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</si>
  <si>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</si>
  <si>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</si>
  <si>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</si>
  <si>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</si>
  <si>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</si>
  <si>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</si>
  <si>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</si>
  <si>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</si>
  <si>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</si>
  <si>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</si>
  <si>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</si>
  <si>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</si>
  <si>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</si>
  <si>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</si>
  <si>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</si>
  <si>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</si>
  <si>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</si>
  <si>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</si>
  <si>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</si>
  <si>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</si>
  <si>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</si>
  <si>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</si>
  <si>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</si>
  <si>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</si>
  <si>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</si>
  <si>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</si>
  <si>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</si>
  <si>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</si>
  <si>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</si>
  <si>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</si>
  <si>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</si>
  <si>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</si>
  <si>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</si>
  <si>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</si>
  <si>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</si>
  <si>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</si>
  <si>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</si>
  <si>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</si>
  <si>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</si>
  <si>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</si>
  <si>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</si>
  <si>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</si>
  <si>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</si>
  <si>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</si>
  <si>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</si>
  <si>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</si>
  <si>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</si>
  <si>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</si>
  <si>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</si>
  <si>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</si>
  <si>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</si>
  <si>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</si>
  <si>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</si>
  <si>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</si>
  <si>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</si>
  <si>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</si>
  <si>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</si>
  <si>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</si>
  <si>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</si>
  <si>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</si>
  <si>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</si>
  <si>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</si>
  <si>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</si>
  <si>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</si>
  <si>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</si>
  <si>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</si>
  <si>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</si>
  <si>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</si>
  <si>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</si>
  <si>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</si>
  <si>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</si>
  <si>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</si>
  <si>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</si>
  <si>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</si>
  <si>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</si>
  <si>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</si>
  <si>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</si>
  <si>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</si>
  <si>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</si>
  <si>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</si>
  <si>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</si>
  <si>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</si>
  <si>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</si>
  <si>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</si>
  <si>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</si>
  <si>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</si>
  <si>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</si>
  <si>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</si>
  <si>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</si>
  <si>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</si>
  <si>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</si>
  <si>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</si>
  <si>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</si>
  <si>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</si>
  <si>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</si>
  <si>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</si>
  <si>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</si>
  <si>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</si>
  <si>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</si>
  <si>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</si>
  <si>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</si>
  <si>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</si>
  <si>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</si>
  <si>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</si>
  <si>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</si>
  <si>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</si>
  <si>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</si>
  <si>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</si>
  <si>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</si>
  <si>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</si>
  <si>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</si>
  <si>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</si>
  <si>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</si>
  <si>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</si>
  <si>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</si>
  <si>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</si>
  <si>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</si>
  <si>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</si>
  <si>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</si>
  <si>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</si>
  <si>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</si>
  <si>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</si>
  <si>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</si>
  <si>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</si>
  <si>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</si>
  <si>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</si>
  <si>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</si>
  <si>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</si>
  <si>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</si>
  <si>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</si>
  <si>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</si>
  <si>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</si>
  <si>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</si>
  <si>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</si>
  <si>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</si>
  <si>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</si>
  <si>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</si>
  <si>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</si>
  <si>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</si>
  <si>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</si>
  <si>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</si>
  <si>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</si>
  <si>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</si>
  <si>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</si>
  <si>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</si>
  <si>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</si>
  <si>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</si>
  <si>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</si>
  <si>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</si>
  <si>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</si>
  <si>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</si>
  <si>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</si>
  <si>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</si>
  <si>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</si>
  <si>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</si>
  <si>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</si>
  <si>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</si>
  <si>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</si>
  <si>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</si>
  <si>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</si>
  <si>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</si>
  <si>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</si>
  <si>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</si>
  <si>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</si>
  <si>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</si>
  <si>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</si>
  <si>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</si>
  <si>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</si>
  <si>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</si>
  <si>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</si>
  <si>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</si>
  <si>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</si>
  <si>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</si>
  <si>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</si>
  <si>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</si>
  <si>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</si>
  <si>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</si>
  <si>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</si>
  <si>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</si>
  <si>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</si>
  <si>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</si>
  <si>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</si>
  <si>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</si>
  <si>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</si>
  <si>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</si>
  <si>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</si>
  <si>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</si>
  <si>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</si>
  <si>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</si>
  <si>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</si>
  <si>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</si>
  <si>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</si>
  <si>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</si>
  <si>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</si>
  <si>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</si>
  <si>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</si>
  <si>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</si>
  <si>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</si>
  <si>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</si>
  <si>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</si>
  <si>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</si>
  <si>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</si>
  <si>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</si>
  <si>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</si>
  <si>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</si>
  <si>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</si>
  <si>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</si>
  <si>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</si>
  <si>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</si>
  <si>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</si>
  <si>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</si>
  <si>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</si>
  <si>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</si>
  <si>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</si>
  <si>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</si>
  <si>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</si>
  <si>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</si>
  <si>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</si>
  <si>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</si>
  <si>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</si>
  <si>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</si>
  <si>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</si>
  <si>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</si>
  <si>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</si>
  <si>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</si>
  <si>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</si>
  <si>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</si>
  <si>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</si>
  <si>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</si>
  <si>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</si>
  <si>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</si>
  <si>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</si>
  <si>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</si>
  <si>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</si>
  <si>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</si>
  <si>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</si>
  <si>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</si>
  <si>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</si>
  <si>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</si>
  <si>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</si>
  <si>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</si>
  <si>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</si>
  <si>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</si>
  <si>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</si>
  <si>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</si>
  <si>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</si>
  <si>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</si>
  <si>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</si>
  <si>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</si>
  <si>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</si>
  <si>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</si>
  <si>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</si>
  <si>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</si>
  <si>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</si>
  <si>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</si>
  <si>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</si>
  <si>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</si>
  <si>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</si>
  <si>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</si>
  <si>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</si>
  <si>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</si>
  <si>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</si>
  <si>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</si>
  <si>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</si>
  <si>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</si>
  <si>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</si>
  <si>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</si>
  <si>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</si>
  <si>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</si>
  <si>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</si>
  <si>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</si>
  <si>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</si>
  <si>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</si>
  <si>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</si>
  <si>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</si>
  <si>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</si>
  <si>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</si>
  <si>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</si>
  <si>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</si>
  <si>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</si>
  <si>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</si>
  <si>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</si>
  <si>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</si>
  <si>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</si>
  <si>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</si>
  <si>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</si>
  <si>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</si>
  <si>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</si>
  <si>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</si>
  <si>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</si>
  <si>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</si>
  <si>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</si>
  <si>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</si>
  <si>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</si>
  <si>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</si>
  <si>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</si>
  <si>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</si>
  <si>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</si>
  <si>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</si>
  <si>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</si>
  <si>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</si>
  <si>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</si>
  <si>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</si>
  <si>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</si>
  <si>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</si>
  <si>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</si>
  <si>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</si>
  <si>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</si>
  <si>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</si>
  <si>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</si>
  <si>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</si>
  <si>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</si>
  <si>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</si>
  <si>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</si>
  <si>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</si>
  <si>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</si>
  <si>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</si>
  <si>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</si>
  <si>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</si>
  <si>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</si>
  <si>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</si>
  <si>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</si>
  <si>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</si>
  <si>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</si>
  <si>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</si>
  <si>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</si>
  <si>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</si>
  <si>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</si>
  <si>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</si>
  <si>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</si>
  <si>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</si>
  <si>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</si>
  <si>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</si>
  <si>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</si>
  <si>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</si>
  <si>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</si>
  <si>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</si>
  <si>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</si>
  <si>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</si>
  <si>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</si>
  <si>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</si>
  <si>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</si>
  <si>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</si>
  <si>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</si>
  <si>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</si>
  <si>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</si>
  <si>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</si>
  <si>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</si>
  <si>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</si>
  <si>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</si>
  <si>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</si>
  <si>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</si>
  <si>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</si>
  <si>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</si>
  <si>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</si>
  <si>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</si>
  <si>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</si>
  <si>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</si>
  <si>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</si>
  <si>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</si>
  <si>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</si>
  <si>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</si>
  <si>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</si>
  <si>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</si>
  <si>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</si>
  <si>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</si>
  <si>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</si>
  <si>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</si>
  <si>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</si>
  <si>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</si>
  <si>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</si>
  <si>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</si>
  <si>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</si>
  <si>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</si>
  <si>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</si>
  <si>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</si>
  <si>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</si>
  <si>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</si>
  <si>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</si>
  <si>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</si>
  <si>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</si>
  <si>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</si>
  <si>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</si>
  <si>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</si>
  <si>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</si>
  <si>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</si>
  <si>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</si>
  <si>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</si>
  <si>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</si>
  <si>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</si>
  <si>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</si>
  <si>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</si>
  <si>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</si>
  <si>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</si>
  <si>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</si>
  <si>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</si>
  <si>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</si>
  <si>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</si>
  <si>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</si>
  <si>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</si>
  <si>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</si>
  <si>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</si>
  <si>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</si>
  <si>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</si>
  <si>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</si>
  <si>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</si>
  <si>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</si>
  <si>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</si>
  <si>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</si>
  <si>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</si>
  <si>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</si>
  <si>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</si>
  <si>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</si>
  <si>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</si>
  <si>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</si>
  <si>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</si>
  <si>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</si>
  <si>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</si>
  <si>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</si>
  <si>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</si>
  <si>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</si>
  <si>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</si>
  <si>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</si>
  <si>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</si>
  <si>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</si>
  <si>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</si>
  <si>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</si>
  <si>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</si>
  <si>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</si>
  <si>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</si>
  <si>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</si>
  <si>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</si>
  <si>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</si>
  <si>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</si>
  <si>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</si>
  <si>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</si>
  <si>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</si>
  <si>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</si>
  <si>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</si>
  <si>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</si>
  <si>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</si>
  <si>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</si>
  <si>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</si>
  <si>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</si>
  <si>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</si>
  <si>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</si>
  <si>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</si>
  <si>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</si>
  <si>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</si>
  <si>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</si>
  <si>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</si>
  <si>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</si>
  <si>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</si>
  <si>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</si>
  <si>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</si>
  <si>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</si>
  <si>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</si>
  <si>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</si>
  <si>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</si>
  <si>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</si>
  <si>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</si>
  <si>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</si>
  <si>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</si>
  <si>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</si>
  <si>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</si>
  <si>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</si>
  <si>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</si>
  <si>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</si>
  <si>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</si>
  <si>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</si>
  <si>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</si>
  <si>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</si>
  <si>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</si>
  <si>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</si>
  <si>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</si>
  <si>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</si>
  <si>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</si>
  <si>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</si>
  <si>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</si>
  <si>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</si>
  <si>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</si>
  <si>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</si>
  <si>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</si>
  <si>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</si>
  <si>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</si>
  <si>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</si>
  <si>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</si>
  <si>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</si>
  <si>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</si>
  <si>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</si>
  <si>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</si>
  <si>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</si>
  <si>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</si>
  <si>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</si>
  <si>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</si>
  <si>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</si>
  <si>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</si>
  <si>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</si>
  <si>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</si>
  <si>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</si>
  <si>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</si>
  <si>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</si>
  <si>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</si>
  <si>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</si>
  <si>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</si>
  <si>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</si>
  <si>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</si>
  <si>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</si>
  <si>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</si>
  <si>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</si>
  <si>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</si>
  <si>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</si>
  <si>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</si>
  <si>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</si>
  <si>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</si>
  <si>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</si>
  <si>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</si>
  <si>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</si>
  <si>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</si>
  <si>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</si>
  <si>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</si>
  <si>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</si>
  <si>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</si>
  <si>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</si>
  <si>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</si>
  <si>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</si>
  <si>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</si>
  <si>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</si>
  <si>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</si>
  <si>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</si>
  <si>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</si>
  <si>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</si>
  <si>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</si>
  <si>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</si>
  <si>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</si>
  <si>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</si>
  <si>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</si>
  <si>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</si>
  <si>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</si>
  <si>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</si>
  <si>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</si>
  <si>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</si>
  <si>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</si>
  <si>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</si>
  <si>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</si>
  <si>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</si>
  <si>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</si>
  <si>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</si>
  <si>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</si>
  <si>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</si>
  <si>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</si>
  <si>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</si>
  <si>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</si>
  <si>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</si>
  <si>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</si>
  <si>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</si>
  <si>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</si>
  <si>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</si>
  <si>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</si>
  <si>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</si>
  <si>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</si>
  <si>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</si>
  <si>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</si>
  <si>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</si>
  <si>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</si>
  <si>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</si>
  <si>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</si>
  <si>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</si>
  <si>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</si>
  <si>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</si>
  <si>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</si>
  <si>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</si>
  <si>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</si>
  <si>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</si>
  <si>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</si>
  <si>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</si>
  <si>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</si>
  <si>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</si>
  <si>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</si>
  <si>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</si>
  <si>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</si>
  <si>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</si>
  <si>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</si>
  <si>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</si>
  <si>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</si>
  <si>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</si>
  <si>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</si>
  <si>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</si>
  <si>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</si>
  <si>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</si>
  <si>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</si>
  <si>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</si>
  <si>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</si>
  <si>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</si>
  <si>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</si>
  <si>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</si>
  <si>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</si>
  <si>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</si>
  <si>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</si>
  <si>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</si>
  <si>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</si>
  <si>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</si>
  <si>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</si>
  <si>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</si>
  <si>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</si>
  <si>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</si>
  <si>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</si>
  <si>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</si>
  <si>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</si>
  <si>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</si>
  <si>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</si>
  <si>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</si>
  <si>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</si>
  <si>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</si>
  <si>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</si>
  <si>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</si>
  <si>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</si>
  <si>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</si>
  <si>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</si>
  <si>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</si>
  <si>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</si>
  <si>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</si>
  <si>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</si>
  <si>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</si>
  <si>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</si>
  <si>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</si>
  <si>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</si>
  <si>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</si>
  <si>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</si>
  <si>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</si>
  <si>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</si>
  <si>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</si>
  <si>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</si>
  <si>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</si>
  <si>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</si>
  <si>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</si>
  <si>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</si>
  <si>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</si>
  <si>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</si>
  <si>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</si>
  <si>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</si>
  <si>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</si>
  <si>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</si>
  <si>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</si>
  <si>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</si>
  <si>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</si>
  <si>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</si>
  <si>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</si>
  <si>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</si>
  <si>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</si>
  <si>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</si>
  <si>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</si>
  <si>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</si>
  <si>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</si>
  <si>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</si>
  <si>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</si>
  <si>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</si>
  <si>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</si>
  <si>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</si>
  <si>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</si>
  <si>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</si>
  <si>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</si>
  <si>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</si>
  <si>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</si>
  <si>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</si>
  <si>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</si>
  <si>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</si>
  <si>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</si>
  <si>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</si>
  <si>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</si>
  <si>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</si>
  <si>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</si>
  <si>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</si>
  <si>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</si>
  <si>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</si>
  <si>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</si>
  <si>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</si>
  <si>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</si>
  <si>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</si>
  <si>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</si>
  <si>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</si>
  <si>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</si>
  <si>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</si>
  <si>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</si>
  <si>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</si>
  <si>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</si>
  <si>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</si>
  <si>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</si>
  <si>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</si>
  <si>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</si>
  <si>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</si>
  <si>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</si>
  <si>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</si>
  <si>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</si>
  <si>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</si>
  <si>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</si>
  <si>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</si>
  <si>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</si>
  <si>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</si>
  <si>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</si>
  <si>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</si>
  <si>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</si>
  <si>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</si>
  <si>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</si>
  <si>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</si>
  <si>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</si>
  <si>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</si>
  <si>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</si>
  <si>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</si>
  <si>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</si>
  <si>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</si>
  <si>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</si>
  <si>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</si>
  <si>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</si>
  <si>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</si>
  <si>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</si>
  <si>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</si>
  <si>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</si>
  <si>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</si>
  <si>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</si>
  <si>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</si>
  <si>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</si>
  <si>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</si>
  <si>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</si>
  <si>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</si>
  <si>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</si>
  <si>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</si>
  <si>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</si>
  <si>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</si>
  <si>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</si>
  <si>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</si>
  <si>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</si>
  <si>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</si>
  <si>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</si>
  <si>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</si>
  <si>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</si>
  <si>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</si>
  <si>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</si>
  <si>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</si>
  <si>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</si>
  <si>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</si>
  <si>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</si>
  <si>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</si>
  <si>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</si>
  <si>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</si>
  <si>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</si>
  <si>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</si>
  <si>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</si>
  <si>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</si>
  <si>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</si>
  <si>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</si>
  <si>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</si>
  <si>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</si>
  <si>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</si>
  <si>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</si>
  <si>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</si>
  <si>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</si>
  <si>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</si>
  <si>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</si>
  <si>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</si>
  <si>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</si>
  <si>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</si>
  <si>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</si>
  <si>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</si>
  <si>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</si>
  <si>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</si>
  <si>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</si>
  <si>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</si>
  <si>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</si>
  <si>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</si>
  <si>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</si>
  <si>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</si>
  <si>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</si>
  <si>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</si>
  <si>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</si>
  <si>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</si>
  <si>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</si>
  <si>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</si>
  <si>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</si>
  <si>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</si>
  <si>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</si>
  <si>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</si>
  <si>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</si>
  <si>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</si>
  <si>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</si>
  <si>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</si>
  <si>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</si>
  <si>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</si>
  <si>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</si>
  <si>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</si>
  <si>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</si>
  <si>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</si>
  <si>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</si>
  <si>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</si>
  <si>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</si>
  <si>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</si>
  <si>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</si>
  <si>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</si>
  <si>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</si>
  <si>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</si>
  <si>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</si>
  <si>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</si>
  <si>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</si>
  <si>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</si>
  <si>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</si>
  <si>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</si>
  <si>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</si>
  <si>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</si>
  <si>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</si>
  <si>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</si>
  <si>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</si>
  <si>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</si>
  <si>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</si>
  <si>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</si>
  <si>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</si>
  <si>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</si>
  <si>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</si>
  <si>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</si>
  <si>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</si>
  <si>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</si>
  <si>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</si>
  <si>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</si>
  <si>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</si>
  <si>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</si>
  <si>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</si>
  <si>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</si>
  <si>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</si>
  <si>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</si>
  <si>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</si>
  <si>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</si>
  <si>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</si>
  <si>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</si>
  <si>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</si>
  <si>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</si>
  <si>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</si>
  <si>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</si>
  <si>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</si>
  <si>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</si>
  <si>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</si>
  <si>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</si>
  <si>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</si>
  <si>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</si>
  <si>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</si>
  <si>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</si>
  <si>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</si>
  <si>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</si>
  <si>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</si>
  <si>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</si>
  <si>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</si>
  <si>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</si>
  <si>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</si>
  <si>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</si>
  <si>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</si>
  <si>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</si>
  <si>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</si>
  <si>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</si>
  <si>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</si>
  <si>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</si>
  <si>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</si>
  <si>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</si>
  <si>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</si>
  <si>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</si>
  <si>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</si>
  <si>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</si>
  <si>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</si>
  <si>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</si>
  <si>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</si>
  <si>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</si>
  <si>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</si>
  <si>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</si>
  <si>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</si>
  <si>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</si>
  <si>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</si>
  <si>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</si>
  <si>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</si>
  <si>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</si>
  <si>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</si>
  <si>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</si>
  <si>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</si>
  <si>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</si>
  <si>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</si>
  <si>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</si>
  <si>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</si>
  <si>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</si>
  <si>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</si>
  <si>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</si>
  <si>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</si>
  <si>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</si>
  <si>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</si>
  <si>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</si>
  <si>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</si>
  <si>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</si>
  <si>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</si>
  <si>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</si>
  <si>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</si>
  <si>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</si>
  <si>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</si>
  <si>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</si>
  <si>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</si>
  <si>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</si>
  <si>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</si>
  <si>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</si>
  <si>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</si>
  <si>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</si>
  <si>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</si>
  <si>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</si>
  <si>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</si>
  <si>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</si>
  <si>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</si>
  <si>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</si>
  <si>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</si>
  <si>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</si>
  <si>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</si>
  <si>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</si>
  <si>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</si>
  <si>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</si>
  <si>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</si>
  <si>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</si>
  <si>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</si>
  <si>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</si>
  <si>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</si>
  <si>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</si>
  <si>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</si>
  <si>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</si>
  <si>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</si>
  <si>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</si>
  <si>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</si>
  <si>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</si>
  <si>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</si>
  <si>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</si>
  <si>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</si>
  <si>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</si>
  <si>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</si>
  <si>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</si>
  <si>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</si>
  <si>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</si>
  <si>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</si>
  <si>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</si>
  <si>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</si>
  <si>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</si>
  <si>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</si>
  <si>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</si>
  <si>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</si>
  <si>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</si>
  <si>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</si>
  <si>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</si>
  <si>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</si>
  <si>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</si>
  <si>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</si>
  <si>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</si>
  <si>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</si>
  <si>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</si>
  <si>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</si>
  <si>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</si>
  <si>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</si>
  <si>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</si>
  <si>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</si>
  <si>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</si>
  <si>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</si>
  <si>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</si>
  <si>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</si>
  <si>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</si>
  <si>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</si>
  <si>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</si>
  <si>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</si>
  <si>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</si>
  <si>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</si>
  <si>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</si>
  <si>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</si>
  <si>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</si>
  <si>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</si>
  <si>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</si>
  <si>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</si>
  <si>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</si>
  <si>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</si>
  <si>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</si>
  <si>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</si>
  <si>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</si>
  <si>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</si>
  <si>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</si>
  <si>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</si>
  <si>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</si>
  <si>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</si>
  <si>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</si>
  <si>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</si>
  <si>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</si>
  <si>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</si>
  <si>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</si>
  <si>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</si>
  <si>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</si>
  <si>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</si>
  <si>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</si>
  <si>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</si>
  <si>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</si>
  <si>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</si>
  <si>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</si>
  <si>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</si>
  <si>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</si>
  <si>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</si>
  <si>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</si>
  <si>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</si>
  <si>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</si>
  <si>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</si>
  <si>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</si>
  <si>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</si>
  <si>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</si>
  <si>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</si>
  <si>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</si>
  <si>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</si>
  <si>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</si>
  <si>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</si>
  <si>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</si>
  <si>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</si>
  <si>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</si>
  <si>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</si>
  <si>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</si>
  <si>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</si>
  <si>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</si>
  <si>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</si>
  <si>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</si>
  <si>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</si>
  <si>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</si>
  <si>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</si>
  <si>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</si>
  <si>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</si>
  <si>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</si>
  <si>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</si>
  <si>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</si>
  <si>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</si>
  <si>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</si>
  <si>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</si>
  <si>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</si>
  <si>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</si>
  <si>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</si>
  <si>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</si>
  <si>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</si>
  <si>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</si>
  <si>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</si>
  <si>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</si>
  <si>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</si>
  <si>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</si>
  <si>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</si>
  <si>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</si>
  <si>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</si>
  <si>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</si>
  <si>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</si>
  <si>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</si>
  <si>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</si>
  <si>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</si>
  <si>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</si>
  <si>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</si>
  <si>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</si>
  <si>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</si>
  <si>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</si>
  <si>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</si>
  <si>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</si>
  <si>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</si>
  <si>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</si>
  <si>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</si>
  <si>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</si>
  <si>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</si>
  <si>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</si>
  <si>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</si>
  <si>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</si>
  <si>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</si>
  <si>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</si>
  <si>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</si>
  <si>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</si>
  <si>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</si>
  <si>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</si>
  <si>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</si>
  <si>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</si>
  <si>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</si>
  <si>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</si>
  <si>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</si>
  <si>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</si>
  <si>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</si>
  <si>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</si>
  <si>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</si>
  <si>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</si>
  <si>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</si>
  <si>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</si>
  <si>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</si>
  <si>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</si>
  <si>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</si>
  <si>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</si>
  <si>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</si>
  <si>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</si>
  <si>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</si>
  <si>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</si>
  <si>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</si>
  <si>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</si>
  <si>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</si>
  <si>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</si>
  <si>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</si>
  <si>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</si>
  <si>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</si>
  <si>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</si>
  <si>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</si>
  <si>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</si>
  <si>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</si>
  <si>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</si>
  <si>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</si>
  <si>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</si>
  <si>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</si>
  <si>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</si>
  <si>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</si>
  <si>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</si>
  <si>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</si>
  <si>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</si>
  <si>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</si>
  <si>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</si>
  <si>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</si>
  <si>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</si>
  <si>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</si>
  <si>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</si>
  <si>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</si>
  <si>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</si>
  <si>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</si>
  <si>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</si>
  <si>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</si>
  <si>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</si>
  <si>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</si>
  <si>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</si>
  <si>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</si>
  <si>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</si>
  <si>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</si>
  <si>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</si>
  <si>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</si>
  <si>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</si>
  <si>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</si>
  <si>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</si>
  <si>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</si>
  <si>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</si>
  <si>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</si>
  <si>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</si>
  <si>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</si>
  <si>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</si>
  <si>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</si>
  <si>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</si>
  <si>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</si>
  <si>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</si>
  <si>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</si>
  <si>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</si>
  <si>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</si>
  <si>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</si>
  <si>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</si>
  <si>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</si>
  <si>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</si>
  <si>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</si>
  <si>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</si>
  <si>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</si>
  <si>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</si>
  <si>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</si>
  <si>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</si>
  <si>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</si>
  <si>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</si>
  <si>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</si>
  <si>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</si>
  <si>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</si>
  <si>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</si>
  <si>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</si>
  <si>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</si>
  <si>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</si>
  <si>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</si>
  <si>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</si>
  <si>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</si>
  <si>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</si>
  <si>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</si>
  <si>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</si>
  <si>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</si>
  <si>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</si>
  <si>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</si>
  <si>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</si>
  <si>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</si>
  <si>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</si>
  <si>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</si>
  <si>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</si>
  <si>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</si>
  <si>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</si>
  <si>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</si>
  <si>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</si>
  <si>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</si>
  <si>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</si>
  <si>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</si>
  <si>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</si>
  <si>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</si>
  <si>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</si>
  <si>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</si>
  <si>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</si>
  <si>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</si>
  <si>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</si>
  <si>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</si>
  <si>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</si>
  <si>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</si>
  <si>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</si>
  <si>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</si>
  <si>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</si>
  <si>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</si>
  <si>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</si>
  <si>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</si>
  <si>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</si>
  <si>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</si>
  <si>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</si>
  <si>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</si>
  <si>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</si>
  <si>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</si>
  <si>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</si>
  <si>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</si>
  <si>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</si>
  <si>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</si>
  <si>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</si>
  <si>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</si>
  <si>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</si>
  <si>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</si>
  <si>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</si>
  <si>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</si>
  <si>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</si>
  <si>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</si>
  <si>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</si>
  <si>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</si>
  <si>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</si>
  <si>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</si>
  <si>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</si>
  <si>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</si>
  <si>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</si>
  <si>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</si>
  <si>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</si>
  <si>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</si>
  <si>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</si>
  <si>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</si>
  <si>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</si>
  <si>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</si>
  <si>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</si>
  <si>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</si>
  <si>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</si>
  <si>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</si>
  <si>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</si>
  <si>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</si>
  <si>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</si>
  <si>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</si>
  <si>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</si>
  <si>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</si>
  <si>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</si>
  <si>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</si>
  <si>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</si>
  <si>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</si>
  <si>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</si>
  <si>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</si>
  <si>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</si>
  <si>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</si>
  <si>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</si>
  <si>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</si>
  <si>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</si>
  <si>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</si>
  <si>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</si>
  <si>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</si>
  <si>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</si>
  <si>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</si>
  <si>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</si>
  <si>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</si>
  <si>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</si>
  <si>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</si>
  <si>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</si>
  <si>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</si>
  <si>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</si>
  <si>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</si>
  <si>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</si>
  <si>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</si>
  <si>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</si>
  <si>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</si>
  <si>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</si>
  <si>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</si>
  <si>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</si>
  <si>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</si>
  <si>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</si>
  <si>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</si>
  <si>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</si>
  <si>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</si>
  <si>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</si>
  <si>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</si>
  <si>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</si>
  <si>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</si>
  <si>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</si>
  <si>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</si>
  <si>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</si>
  <si>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</si>
  <si>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</si>
  <si>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</si>
  <si>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</si>
  <si>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</si>
  <si>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</si>
  <si>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</si>
  <si>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</si>
  <si>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</si>
  <si>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</si>
  <si>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</si>
  <si>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</si>
  <si>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</si>
  <si>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</si>
  <si>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</si>
  <si>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</si>
  <si>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</si>
  <si>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</si>
  <si>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</si>
  <si>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</si>
  <si>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</si>
  <si>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</si>
  <si>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</si>
  <si>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</si>
  <si>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</si>
  <si>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</si>
  <si>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</si>
  <si>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</si>
  <si>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</si>
  <si>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</si>
  <si>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</si>
  <si>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</si>
  <si>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</si>
  <si>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</si>
  <si>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</si>
  <si>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</si>
  <si>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</si>
  <si>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</si>
  <si>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</si>
  <si>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</si>
  <si>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</si>
  <si>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</si>
  <si>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</si>
  <si>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</si>
  <si>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</si>
  <si>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</si>
  <si>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</si>
  <si>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</si>
  <si>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</si>
  <si>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</si>
  <si>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</si>
  <si>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</si>
  <si>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</si>
  <si>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</si>
  <si>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</si>
  <si>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</si>
  <si>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</si>
  <si>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</si>
  <si>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</si>
  <si>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</si>
  <si>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</si>
  <si>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</si>
  <si>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</si>
  <si>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</si>
  <si>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</si>
  <si>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</si>
  <si>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</si>
  <si>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</si>
  <si>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</si>
  <si>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</si>
  <si>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</si>
  <si>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</si>
  <si>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</si>
  <si>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</si>
  <si>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</si>
  <si>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</si>
  <si>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</si>
  <si>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</si>
  <si>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</si>
  <si>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</si>
  <si>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</si>
  <si>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</si>
  <si>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</si>
  <si>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</si>
  <si>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</si>
  <si>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</si>
  <si>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</si>
  <si>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</si>
  <si>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</si>
  <si>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</si>
  <si>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</si>
  <si>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</si>
  <si>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</si>
  <si>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</si>
  <si>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</si>
  <si>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</si>
  <si>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</si>
  <si>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</si>
  <si>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</si>
  <si>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</si>
  <si>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</si>
  <si>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</si>
  <si>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</si>
  <si>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</si>
  <si>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</si>
  <si>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</si>
  <si>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</si>
  <si>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</si>
  <si>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</si>
  <si>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</si>
  <si>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</si>
  <si>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</si>
  <si>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</si>
  <si>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</si>
  <si>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</si>
  <si>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</si>
  <si>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</si>
  <si>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</si>
  <si>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</si>
  <si>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</si>
  <si>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</si>
  <si>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</si>
  <si>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</si>
  <si>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</si>
  <si>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</si>
  <si>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</si>
  <si>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</si>
  <si>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</si>
  <si>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</si>
  <si>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</si>
  <si>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</si>
  <si>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</si>
  <si>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</si>
  <si>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</si>
  <si>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</si>
  <si>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</si>
  <si>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</si>
  <si>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</si>
  <si>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</si>
  <si>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</si>
  <si>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</si>
  <si>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</si>
  <si>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</si>
  <si>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</si>
  <si>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</si>
  <si>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</si>
  <si>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</si>
  <si>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</si>
  <si>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</si>
  <si>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</si>
  <si>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</si>
  <si>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</si>
  <si>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</si>
  <si>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</si>
  <si>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</si>
  <si>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</si>
  <si>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</si>
  <si>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</si>
  <si>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</si>
  <si>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</si>
  <si>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</si>
  <si>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</si>
  <si>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</si>
  <si>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</si>
  <si>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</si>
  <si>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</si>
  <si>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</si>
  <si>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</si>
  <si>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</si>
  <si>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</si>
  <si>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</si>
  <si>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</si>
  <si>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</si>
  <si>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</si>
  <si>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</si>
  <si>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</si>
  <si>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</si>
  <si>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</si>
  <si>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</si>
  <si>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</si>
  <si>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</si>
  <si>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</si>
  <si>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</si>
  <si>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</si>
  <si>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</si>
  <si>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</si>
  <si>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</si>
  <si>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</si>
  <si>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</si>
  <si>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</si>
  <si>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</si>
  <si>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</si>
  <si>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</si>
  <si>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</si>
  <si>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</si>
  <si>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</si>
  <si>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</si>
  <si>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</si>
  <si>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</si>
  <si>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</si>
  <si>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</si>
  <si>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</si>
  <si>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</si>
  <si>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</si>
  <si>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</si>
  <si>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</si>
  <si>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</si>
  <si>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</si>
  <si>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</si>
  <si>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</si>
  <si>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</si>
  <si>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</si>
  <si>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</si>
  <si>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</si>
  <si>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</si>
  <si>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</si>
  <si>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</si>
  <si>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</si>
  <si>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</si>
  <si>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</si>
  <si>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</si>
  <si>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</si>
  <si>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</si>
  <si>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</si>
  <si>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</si>
  <si>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</si>
  <si>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</si>
  <si>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</si>
  <si>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</si>
  <si>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</si>
  <si>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</si>
  <si>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</si>
  <si>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</si>
  <si>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</si>
  <si>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</si>
  <si>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</si>
  <si>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</si>
  <si>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</si>
  <si>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</si>
  <si>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</si>
  <si>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</si>
  <si>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</si>
  <si>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</si>
  <si>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</si>
  <si>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</si>
  <si>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</si>
  <si>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</si>
  <si>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</si>
  <si>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</si>
  <si>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</si>
  <si>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</si>
  <si>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</si>
  <si>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</si>
  <si>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</si>
  <si>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</si>
  <si>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</si>
  <si>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</si>
  <si>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</si>
  <si>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</si>
  <si>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</si>
  <si>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</si>
  <si>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</si>
  <si>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</si>
  <si>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</si>
  <si>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</si>
  <si>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</si>
  <si>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</si>
  <si>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</si>
  <si>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</si>
  <si>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</si>
  <si>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</si>
  <si>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</si>
  <si>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</si>
  <si>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</si>
  <si>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</si>
  <si>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</si>
  <si>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</si>
  <si>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</si>
  <si>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</si>
  <si>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</si>
  <si>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</si>
  <si>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</si>
  <si>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</si>
  <si>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</si>
  <si>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</si>
  <si>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</si>
  <si>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</si>
  <si>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</si>
  <si>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</si>
  <si>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</si>
  <si>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</si>
  <si>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</si>
  <si>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</si>
  <si>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</si>
  <si>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</si>
  <si>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</si>
  <si>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</si>
  <si>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</si>
  <si>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</si>
  <si>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</si>
  <si>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</si>
  <si>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</si>
  <si>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</si>
  <si>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</si>
  <si>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</si>
  <si>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</si>
  <si>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Previsão de faixa após T32</t>
  </si>
  <si>
    <t>ZTT-2</t>
  </si>
  <si>
    <t>ZTO</t>
  </si>
  <si>
    <t>ZTT-ZTO</t>
  </si>
  <si>
    <t>ZTTZTO</t>
  </si>
  <si>
    <t xml:space="preserve">TP prono 08h09 / Previsão de faixa após T32 / </t>
  </si>
  <si>
    <t>3 + Lucas + 2 Escala</t>
  </si>
  <si>
    <t>Previsão de MC1 10h00</t>
  </si>
  <si>
    <t xml:space="preserve">Cancelado. TP realizando redução fora da via / </t>
  </si>
  <si>
    <t>Cancelado / TP em outra deslocado para outra atividade</t>
  </si>
  <si>
    <t>Descarga de dormentes km190+000 (40min) e descarga de jacaré km167+500 (20min)</t>
  </si>
  <si>
    <t xml:space="preserve">Alterado programação para Descarga de jacaré km253+800 via 2 / km240+980 via 2 /km218+000 via 2 / Aguardando solicitar MC1 / </t>
  </si>
  <si>
    <t>Bloco</t>
  </si>
  <si>
    <t xml:space="preserve">Cancelado CCO / </t>
  </si>
  <si>
    <t>Cancelado CCO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</si>
  <si>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</si>
  <si>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</si>
  <si>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</si>
  <si>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</si>
  <si>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</si>
  <si>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</si>
  <si>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negado.</t>
  </si>
  <si>
    <t>MC1 07h52 / Aguardando previsão de faixa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</si>
  <si>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</si>
  <si>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</si>
  <si>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</si>
  <si>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</si>
  <si>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</si>
  <si>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</si>
  <si>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</si>
  <si>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Cancelado / condições cli,á</t>
  </si>
  <si>
    <t>ZPTZGPZPT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</si>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</sst>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AP1" activePane="topRight" state="frozen"/>
      <selection pane="topRight" activeCell="BB721" sqref="BB7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/>
      <c r="AT691" s="107"/>
      <c r="AU691" s="135"/>
      <c r="AV691" s="135"/>
      <c r="AW691" s="14"/>
      <c r="AX691" s="14"/>
      <c r="AY691" s="160">
        <f t="shared" si="64"/>
        <v>0</v>
      </c>
      <c r="AZ691" s="151"/>
      <c r="BA691" s="108"/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/>
      <c r="BI691" s="17"/>
      <c r="BJ691" s="17" t="s">
        <v>2000</v>
      </c>
      <c r="BK691" s="18"/>
      <c r="BL691" s="16"/>
      <c r="BM691" s="129"/>
      <c r="BN691" s="129"/>
      <c r="BO691" s="129"/>
      <c r="BP691" s="18"/>
      <c r="BQ691" s="12" t="str">
        <f t="shared" si="66"/>
        <v>Produção e Intervalo</v>
      </c>
      <c r="BR691" s="19">
        <f t="shared" si="67"/>
        <v>0</v>
      </c>
      <c r="BS691" s="19">
        <f t="shared" si="68"/>
        <v>0</v>
      </c>
      <c r="BT691" s="185" t="str">
        <f t="shared" si="69"/>
        <v/>
      </c>
    </row>
    <row r="692" spans="1:72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2001</v>
      </c>
      <c r="I692" s="105" t="s">
        <v>2002</v>
      </c>
      <c r="J692" s="104">
        <v>70</v>
      </c>
      <c r="K692" s="104">
        <v>95</v>
      </c>
      <c r="L692" s="104" t="s">
        <v>593</v>
      </c>
      <c r="M692" s="126" t="s">
        <v>2003</v>
      </c>
      <c r="N692" s="126" t="s">
        <v>2004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/>
      <c r="AS692" s="107"/>
      <c r="AT692" s="107"/>
      <c r="AU692" s="135"/>
      <c r="AV692" s="135"/>
      <c r="AW692" s="14"/>
      <c r="AX692" s="14"/>
      <c r="AY692" s="160">
        <f t="shared" si="64"/>
        <v>0</v>
      </c>
      <c r="AZ692" s="151"/>
      <c r="BA692" s="108"/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/>
      <c r="BI692" s="17"/>
      <c r="BJ692" s="17" t="s">
        <v>1128</v>
      </c>
      <c r="BK692" s="18"/>
      <c r="BL692" s="16"/>
      <c r="BM692" s="129"/>
      <c r="BN692" s="129"/>
      <c r="BO692" s="129"/>
      <c r="BP692" s="18"/>
      <c r="BQ692" s="12" t="str">
        <f t="shared" si="66"/>
        <v>Produção e Intervalo</v>
      </c>
      <c r="BR692" s="19">
        <f t="shared" si="67"/>
        <v>0</v>
      </c>
      <c r="BS692" s="19">
        <f t="shared" si="68"/>
        <v>0</v>
      </c>
      <c r="BT692" s="185" t="str">
        <f t="shared" si="69"/>
        <v/>
      </c>
    </row>
    <row r="693" spans="1:72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/>
      <c r="AT693" s="107"/>
      <c r="AU693" s="135"/>
      <c r="AV693" s="135"/>
      <c r="AW693" s="14"/>
      <c r="AX693" s="14"/>
      <c r="AY693" s="160">
        <f t="shared" si="64"/>
        <v>0</v>
      </c>
      <c r="AZ693" s="151"/>
      <c r="BA693" s="108"/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/>
      <c r="BI693" s="17"/>
      <c r="BJ693" s="17" t="s">
        <v>2005</v>
      </c>
      <c r="BK693" s="18"/>
      <c r="BL693" s="16"/>
      <c r="BM693" s="129"/>
      <c r="BN693" s="129"/>
      <c r="BO693" s="129"/>
      <c r="BP693" s="18"/>
      <c r="BQ693" s="12" t="str">
        <f t="shared" si="66"/>
        <v>Produção e Intervalo</v>
      </c>
      <c r="BR693" s="19">
        <f t="shared" si="67"/>
        <v>0</v>
      </c>
      <c r="BS693" s="19">
        <f t="shared" si="68"/>
        <v>0</v>
      </c>
      <c r="BT693" s="185" t="str">
        <f t="shared" si="69"/>
        <v/>
      </c>
    </row>
    <row r="694" spans="1:72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2496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2006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/>
      <c r="AS694" s="107"/>
      <c r="AT694" s="107"/>
      <c r="AU694" s="135"/>
      <c r="AV694" s="135"/>
      <c r="AW694" s="14"/>
      <c r="AX694" s="14"/>
      <c r="AY694" s="160">
        <f t="shared" si="64"/>
        <v>0</v>
      </c>
      <c r="AZ694" s="151"/>
      <c r="BA694" s="108"/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/>
      <c r="BI694" s="17"/>
      <c r="BJ694" s="17" t="s">
        <v>2007</v>
      </c>
      <c r="BK694" s="18"/>
      <c r="BL694" s="16"/>
      <c r="BM694" s="129"/>
      <c r="BN694" s="129"/>
      <c r="BO694" s="129"/>
      <c r="BP694" s="18"/>
      <c r="BQ694" s="12" t="str">
        <f t="shared" si="66"/>
        <v>Produção e Intervalo</v>
      </c>
      <c r="BR694" s="19">
        <f t="shared" si="67"/>
        <v>0</v>
      </c>
      <c r="BS694" s="19">
        <f t="shared" si="68"/>
        <v>0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2008</v>
      </c>
      <c r="BK696" s="18" t="s">
        <v>2008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2008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2009</v>
      </c>
      <c r="BK698" s="18" t="s">
        <v>2009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2009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2010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/>
      <c r="AS699" s="107"/>
      <c r="AT699" s="107"/>
      <c r="AU699" s="135"/>
      <c r="AV699" s="135"/>
      <c r="AW699" s="14"/>
      <c r="AX699" s="14"/>
      <c r="AY699" s="160">
        <f t="shared" si="64"/>
        <v>0</v>
      </c>
      <c r="AZ699" s="151"/>
      <c r="BA699" s="108"/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/>
      <c r="BI699" s="17"/>
      <c r="BJ699" s="17" t="s">
        <v>2011</v>
      </c>
      <c r="BK699" s="18"/>
      <c r="BL699" s="16"/>
      <c r="BM699" s="129"/>
      <c r="BN699" s="129"/>
      <c r="BO699" s="129"/>
      <c r="BP699" s="18"/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/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2012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2013</v>
      </c>
      <c r="BK705" s="18" t="s">
        <v>2014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2014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/>
      <c r="AS706" s="107"/>
      <c r="AT706" s="107"/>
      <c r="AU706" s="135"/>
      <c r="AV706" s="135"/>
      <c r="AW706" s="14"/>
      <c r="AX706" s="14"/>
      <c r="AY706" s="160">
        <f t="shared" si="64"/>
        <v>0</v>
      </c>
      <c r="AZ706" s="151"/>
      <c r="BA706" s="108"/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/>
      <c r="BI706" s="17"/>
      <c r="BJ706" s="17" t="s">
        <v>1128</v>
      </c>
      <c r="BK706" s="18"/>
      <c r="BL706" s="16"/>
      <c r="BM706" s="129"/>
      <c r="BN706" s="129"/>
      <c r="BO706" s="129"/>
      <c r="BP706" s="18"/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/>
      </c>
    </row>
    <row r="707" spans="1:72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/>
      <c r="AS707" s="107"/>
      <c r="AT707" s="107"/>
      <c r="AU707" s="135"/>
      <c r="AV707" s="135"/>
      <c r="AW707" s="14"/>
      <c r="AX707" s="14"/>
      <c r="AY707" s="160">
        <f t="shared" si="64"/>
        <v>0</v>
      </c>
      <c r="AZ707" s="151"/>
      <c r="BA707" s="108"/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/>
      <c r="BI707" s="17"/>
      <c r="BJ707" s="17" t="s">
        <v>1128</v>
      </c>
      <c r="BK707" s="18"/>
      <c r="BL707" s="16"/>
      <c r="BM707" s="129"/>
      <c r="BN707" s="129"/>
      <c r="BO707" s="129"/>
      <c r="BP707" s="18"/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/>
      </c>
    </row>
    <row r="708" spans="1:72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/>
      <c r="AS708" s="107"/>
      <c r="AT708" s="107"/>
      <c r="AU708" s="135"/>
      <c r="AV708" s="135"/>
      <c r="AW708" s="14"/>
      <c r="AX708" s="14"/>
      <c r="AY708" s="160">
        <f t="shared" si="64"/>
        <v>0</v>
      </c>
      <c r="AZ708" s="151"/>
      <c r="BA708" s="108"/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/>
      <c r="BI708" s="17"/>
      <c r="BJ708" s="17" t="s">
        <v>1085</v>
      </c>
      <c r="BK708" s="18"/>
      <c r="BL708" s="16"/>
      <c r="BM708" s="129"/>
      <c r="BN708" s="129"/>
      <c r="BO708" s="129"/>
      <c r="BP708" s="18"/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/>
      </c>
    </row>
    <row r="709" spans="1:72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/>
      <c r="AS709" s="107"/>
      <c r="AT709" s="107"/>
      <c r="AU709" s="135"/>
      <c r="AV709" s="135"/>
      <c r="AW709" s="14"/>
      <c r="AX709" s="14"/>
      <c r="AY709" s="160">
        <f t="shared" si="64"/>
        <v>0</v>
      </c>
      <c r="AZ709" s="151"/>
      <c r="BA709" s="108"/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/>
      <c r="BI709" s="17"/>
      <c r="BJ709" s="17" t="s">
        <v>1085</v>
      </c>
      <c r="BK709" s="18"/>
      <c r="BL709" s="16"/>
      <c r="BM709" s="129"/>
      <c r="BN709" s="129"/>
      <c r="BO709" s="129"/>
      <c r="BP709" s="18"/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2015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2016</v>
      </c>
      <c r="BK711" s="18" t="s">
        <v>2016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2016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2017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2016</v>
      </c>
      <c r="BK712" s="18" t="s">
        <v>2016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2016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2018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2016</v>
      </c>
      <c r="BK713" s="18" t="s">
        <v>2016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2016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2019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2016</v>
      </c>
      <c r="BK714" s="18" t="s">
        <v>2016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2016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2020</v>
      </c>
      <c r="BK717" s="18" t="s">
        <v>2020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2021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tr">
        <f>IF(BS_CONTROLE[[#This Row],[Atividade]]=0, "-", BS_CONTROLE[[#This Row],[Atividade]])</f>
        <v>DESCARGA DE MATERIAL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/>
      <c r="AS718" s="107"/>
      <c r="AT718" s="107"/>
      <c r="AU718" s="135"/>
      <c r="AV718" s="135"/>
      <c r="AW718" s="14"/>
      <c r="AX718" s="14"/>
      <c r="AY718" s="160">
        <f t="shared" si="70"/>
        <v>0</v>
      </c>
      <c r="AZ718" s="151"/>
      <c r="BA718" s="108"/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/>
      <c r="BI718" s="17"/>
      <c r="BJ718" s="17" t="s">
        <v>2022</v>
      </c>
      <c r="BK718" s="18"/>
      <c r="BL718" s="16"/>
      <c r="BM718" s="129"/>
      <c r="BN718" s="129"/>
      <c r="BO718" s="129"/>
      <c r="BP718" s="18"/>
      <c r="BQ718" s="12" t="str">
        <f t="shared" si="72"/>
        <v>Produção e Intervalo</v>
      </c>
      <c r="BR718" s="19">
        <f t="shared" si="73"/>
        <v>0</v>
      </c>
      <c r="BS718" s="19">
        <f t="shared" si="74"/>
        <v>0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2023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2016</v>
      </c>
      <c r="BK720" s="18" t="s">
        <v>2016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2016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2016</v>
      </c>
      <c r="BK721" s="18"/>
      <c r="BL721" s="16"/>
      <c r="BM721" s="129"/>
      <c r="BN721" s="129"/>
      <c r="BO721" s="129"/>
      <c r="BP721" s="18"/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/>
      </c>
    </row>
    <row r="722" spans="1:72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tr">
        <f>IF(BS_CONTROLE[[#This Row],[Atividade]]=0, "-", BS_CONTROLE[[#This Row],[Atividade]])</f>
        <v>MODERNIZAÇÃO - PEDRA - DESCARGA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/>
      <c r="AS722" s="107"/>
      <c r="AT722" s="107"/>
      <c r="AU722" s="135"/>
      <c r="AV722" s="135"/>
      <c r="AW722" s="14"/>
      <c r="AX722" s="14"/>
      <c r="AY722" s="160">
        <f t="shared" si="70"/>
        <v>0</v>
      </c>
      <c r="AZ722" s="151"/>
      <c r="BA722" s="108"/>
      <c r="BB722" s="10" t="str">
        <f>IFERROR(_xlfn.XLOOKUP(AI722, BS_ATIVIDADE[ATIVIDADE],BS_ATIVIDADE[UNIDADE] ), "*")</f>
        <v>VAGÕES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/>
      <c r="BI722" s="17"/>
      <c r="BJ722" s="17" t="s">
        <v>2024</v>
      </c>
      <c r="BK722" s="18"/>
      <c r="BL722" s="16"/>
      <c r="BM722" s="129"/>
      <c r="BN722" s="129"/>
      <c r="BO722" s="129"/>
      <c r="BP722" s="18"/>
      <c r="BQ722" s="12" t="str">
        <f t="shared" si="72"/>
        <v>Produção e Intervalo</v>
      </c>
      <c r="BR722" s="19">
        <f t="shared" si="73"/>
        <v>0</v>
      </c>
      <c r="BS722" s="19">
        <f t="shared" si="74"/>
        <v>0</v>
      </c>
      <c r="BT722" s="185" t="str">
        <f t="shared" si="75"/>
        <v/>
      </c>
    </row>
    <row r="723" spans="1:72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2025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2026</v>
      </c>
      <c r="BK723" s="18" t="s">
        <v>2026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2026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2027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2026</v>
      </c>
      <c r="BK724" s="18" t="s">
        <v>2026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2026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2028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2026</v>
      </c>
      <c r="BK725" s="18" t="s">
        <v>2026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2026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2029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2030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2031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/>
      <c r="AS727" s="107"/>
      <c r="AT727" s="107"/>
      <c r="AU727" s="135"/>
      <c r="AV727" s="135"/>
      <c r="AW727" s="14"/>
      <c r="AX727" s="14"/>
      <c r="AY727" s="160">
        <f t="shared" si="70"/>
        <v>0</v>
      </c>
      <c r="AZ727" s="151"/>
      <c r="BA727" s="108"/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/>
      <c r="BI727" s="17"/>
      <c r="BJ727" s="17" t="s">
        <v>1128</v>
      </c>
      <c r="BK727" s="18"/>
      <c r="BL727" s="16"/>
      <c r="BM727" s="129"/>
      <c r="BN727" s="129"/>
      <c r="BO727" s="129"/>
      <c r="BP727" s="18"/>
      <c r="BQ727" s="12" t="str">
        <f t="shared" si="72"/>
        <v>Produção e Intervalo</v>
      </c>
      <c r="BR727" s="19">
        <f t="shared" si="73"/>
        <v>0</v>
      </c>
      <c r="BS727" s="19">
        <f t="shared" si="74"/>
        <v>0</v>
      </c>
      <c r="BT727" s="185" t="str">
        <f t="shared" si="75"/>
        <v/>
      </c>
    </row>
    <row r="728" spans="1:72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/>
      <c r="AS728" s="107"/>
      <c r="AT728" s="107"/>
      <c r="AU728" s="135"/>
      <c r="AV728" s="135"/>
      <c r="AW728" s="14"/>
      <c r="AX728" s="14"/>
      <c r="AY728" s="160">
        <f t="shared" si="70"/>
        <v>0</v>
      </c>
      <c r="AZ728" s="151"/>
      <c r="BA728" s="108"/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/>
      <c r="BI728" s="17"/>
      <c r="BJ728" s="17" t="s">
        <v>1085</v>
      </c>
      <c r="BK728" s="18"/>
      <c r="BL728" s="16"/>
      <c r="BM728" s="129"/>
      <c r="BN728" s="129"/>
      <c r="BO728" s="129"/>
      <c r="BP728" s="18"/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/>
      </c>
    </row>
    <row r="729" spans="1:72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/>
      <c r="AS729" s="107"/>
      <c r="AT729" s="107"/>
      <c r="AU729" s="135"/>
      <c r="AV729" s="135"/>
      <c r="AW729" s="14"/>
      <c r="AX729" s="14"/>
      <c r="AY729" s="160">
        <f t="shared" si="70"/>
        <v>0</v>
      </c>
      <c r="AZ729" s="151"/>
      <c r="BA729" s="108"/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/>
      <c r="BH729" s="17"/>
      <c r="BI729" s="17"/>
      <c r="BJ729" s="17" t="s">
        <v>1085</v>
      </c>
      <c r="BK729" s="18"/>
      <c r="BL729" s="16"/>
      <c r="BM729" s="129"/>
      <c r="BN729" s="129"/>
      <c r="BO729" s="129"/>
      <c r="BP729" s="18"/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2032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3">
    <cfRule type="expression" dxfId="168" priority="53986">
      <formula>#REF!=1</formula>
    </cfRule>
  </conditionalFormatting>
  <conditionalFormatting sqref="BE6:BE1003 U6:U1003 AY6:AY1003">
    <cfRule type="cellIs" dxfId="167" priority="53970" operator="equal">
      <formula>"ERRO"</formula>
    </cfRule>
  </conditionalFormatting>
  <conditionalFormatting sqref="BQ6:BQ1003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3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3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2033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2034</v>
      </c>
      <c r="C4" s="156" t="s">
        <v>2035</v>
      </c>
      <c r="D4" s="156" t="s">
        <v>2036</v>
      </c>
      <c r="E4" s="156" t="s">
        <v>2037</v>
      </c>
      <c r="F4" s="156" t="s">
        <v>4</v>
      </c>
      <c r="G4" s="156" t="s">
        <v>2038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2039</v>
      </c>
      <c r="C6" s="157">
        <v>407867</v>
      </c>
      <c r="D6" s="157" t="s">
        <v>2040</v>
      </c>
      <c r="E6" s="157" t="s">
        <v>826</v>
      </c>
      <c r="F6" s="157" t="s">
        <v>2041</v>
      </c>
      <c r="G6" s="158"/>
    </row>
    <row r="7" spans="2:7">
      <c r="B7" s="177" t="s">
        <v>2042</v>
      </c>
      <c r="C7" s="177">
        <v>293644</v>
      </c>
      <c r="D7" s="177" t="s">
        <v>2043</v>
      </c>
      <c r="E7" s="177" t="s">
        <v>826</v>
      </c>
      <c r="F7" s="177" t="s">
        <v>2041</v>
      </c>
      <c r="G7" s="178" t="s">
        <v>2044</v>
      </c>
    </row>
    <row r="8" spans="2:7">
      <c r="B8" s="157" t="s">
        <v>2045</v>
      </c>
      <c r="C8" s="157">
        <v>256790</v>
      </c>
      <c r="D8" s="157" t="s">
        <v>2046</v>
      </c>
      <c r="E8" s="157" t="s">
        <v>827</v>
      </c>
      <c r="F8" s="157" t="s">
        <v>2047</v>
      </c>
      <c r="G8" s="158">
        <v>46357</v>
      </c>
    </row>
    <row r="9" spans="2:7" ht="29.25">
      <c r="B9" s="157" t="s">
        <v>2048</v>
      </c>
      <c r="C9" s="157"/>
      <c r="D9" s="157"/>
      <c r="E9" s="157" t="s">
        <v>827</v>
      </c>
      <c r="F9" s="157" t="s">
        <v>2047</v>
      </c>
      <c r="G9" s="158" t="s">
        <v>2049</v>
      </c>
    </row>
    <row r="10" spans="2:7">
      <c r="B10" s="157" t="s">
        <v>2050</v>
      </c>
      <c r="C10" s="157">
        <v>265193</v>
      </c>
      <c r="D10" s="157" t="s">
        <v>2051</v>
      </c>
      <c r="E10" s="157" t="s">
        <v>828</v>
      </c>
      <c r="F10" s="157" t="s">
        <v>54</v>
      </c>
      <c r="G10" s="157" t="s">
        <v>2052</v>
      </c>
    </row>
    <row r="11" spans="2:7">
      <c r="B11" s="157" t="s">
        <v>2053</v>
      </c>
      <c r="C11" s="157">
        <v>293716</v>
      </c>
      <c r="D11" s="157" t="s">
        <v>2054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2055</v>
      </c>
      <c r="C12" s="157">
        <v>257258</v>
      </c>
      <c r="D12" s="157" t="s">
        <v>2056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2057</v>
      </c>
      <c r="C13" s="157">
        <v>371147</v>
      </c>
      <c r="D13" s="157" t="s">
        <v>2058</v>
      </c>
      <c r="E13" s="157" t="s">
        <v>829</v>
      </c>
      <c r="F13" s="157" t="s">
        <v>71</v>
      </c>
      <c r="G13" s="157" t="s">
        <v>2052</v>
      </c>
    </row>
    <row r="14" spans="2:7">
      <c r="B14" s="157" t="s">
        <v>2059</v>
      </c>
      <c r="C14" s="157">
        <v>259230</v>
      </c>
      <c r="D14" s="157" t="s">
        <v>2060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2061</v>
      </c>
      <c r="C15" s="157">
        <v>370705</v>
      </c>
      <c r="D15" s="157"/>
      <c r="E15" s="157" t="s">
        <v>829</v>
      </c>
      <c r="F15" s="157" t="s">
        <v>71</v>
      </c>
      <c r="G15" s="157" t="s">
        <v>2052</v>
      </c>
    </row>
    <row r="16" spans="2:7" ht="29.25">
      <c r="B16" s="157" t="s">
        <v>2062</v>
      </c>
      <c r="C16" s="157">
        <v>258542</v>
      </c>
      <c r="D16" s="157" t="s">
        <v>2063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2064</v>
      </c>
      <c r="C17" s="157">
        <v>257050</v>
      </c>
      <c r="D17" s="157" t="s">
        <v>2065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2066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2067</v>
      </c>
      <c r="D4" s="159" t="s">
        <v>2068</v>
      </c>
      <c r="E4" s="159" t="s">
        <v>2069</v>
      </c>
      <c r="F4" s="156" t="s">
        <v>2070</v>
      </c>
      <c r="G4" s="159" t="s">
        <v>2071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2072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2073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2072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2074</v>
      </c>
      <c r="G9" s="162" t="s">
        <v>2075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2072</v>
      </c>
      <c r="G10" s="162"/>
    </row>
    <row r="11" spans="2:7" ht="19.5" customHeight="1">
      <c r="B11" s="162" t="s">
        <v>2076</v>
      </c>
      <c r="C11" s="162">
        <v>9038</v>
      </c>
      <c r="D11" s="163">
        <v>46076</v>
      </c>
      <c r="E11" s="162">
        <v>8698</v>
      </c>
      <c r="F11" s="164" t="s">
        <v>2077</v>
      </c>
      <c r="G11" s="162"/>
    </row>
    <row r="12" spans="2:7" ht="19.5" customHeight="1">
      <c r="B12" s="162" t="s">
        <v>752</v>
      </c>
      <c r="C12" s="162" t="s">
        <v>2078</v>
      </c>
      <c r="D12" s="163">
        <v>46066</v>
      </c>
      <c r="E12" s="162">
        <v>9500</v>
      </c>
      <c r="F12" s="164" t="s">
        <v>2079</v>
      </c>
      <c r="G12" s="162"/>
    </row>
    <row r="13" spans="2:7" ht="19.5" customHeight="1">
      <c r="B13" s="162" t="s">
        <v>752</v>
      </c>
      <c r="C13" s="162" t="s">
        <v>2080</v>
      </c>
      <c r="D13" s="163">
        <v>46066</v>
      </c>
      <c r="E13" s="162">
        <v>10500</v>
      </c>
      <c r="F13" s="164" t="s">
        <v>2079</v>
      </c>
      <c r="G13" s="162"/>
    </row>
    <row r="14" spans="2:7" ht="19.5" customHeight="1">
      <c r="B14" s="162" t="s">
        <v>752</v>
      </c>
      <c r="C14" s="162" t="s">
        <v>2081</v>
      </c>
      <c r="D14" s="163">
        <v>46066</v>
      </c>
      <c r="E14" s="162">
        <v>9000</v>
      </c>
      <c r="F14" s="164" t="s">
        <v>2079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2082</v>
      </c>
      <c r="D5" s="278"/>
      <c r="E5" s="278"/>
      <c r="F5" s="278"/>
      <c r="G5" s="278"/>
      <c r="H5" s="278"/>
      <c r="I5" s="278"/>
      <c r="J5" s="279"/>
      <c r="K5" s="280" t="s">
        <v>2083</v>
      </c>
      <c r="L5" s="281"/>
      <c r="M5" s="281"/>
      <c r="N5" s="281"/>
      <c r="O5" s="282" t="s">
        <v>2084</v>
      </c>
      <c r="P5" s="283"/>
    </row>
    <row r="6" spans="1:16" s="73" customFormat="1" ht="15" customHeight="1">
      <c r="A6" s="65" t="s">
        <v>2085</v>
      </c>
      <c r="B6" s="74" t="s">
        <v>2086</v>
      </c>
      <c r="C6" s="75" t="s">
        <v>995</v>
      </c>
      <c r="D6" s="76" t="s">
        <v>996</v>
      </c>
      <c r="E6" s="75" t="s">
        <v>2087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2088</v>
      </c>
      <c r="M6" s="79" t="s">
        <v>611</v>
      </c>
      <c r="N6" s="80" t="s">
        <v>990</v>
      </c>
      <c r="O6" s="154" t="s">
        <v>1033</v>
      </c>
      <c r="P6" s="132" t="s">
        <v>2089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em outra deslocado para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*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689" sqref="B689:T7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2090</v>
      </c>
      <c r="V1" s="289"/>
      <c r="W1" s="289"/>
    </row>
    <row r="2" spans="1:23" ht="15" customHeight="1">
      <c r="A2" s="86" t="s">
        <v>2091</v>
      </c>
      <c r="B2" s="86" t="s">
        <v>2086</v>
      </c>
      <c r="C2" s="86" t="s">
        <v>411</v>
      </c>
      <c r="D2" s="87" t="s">
        <v>995</v>
      </c>
      <c r="E2" s="87" t="s">
        <v>4</v>
      </c>
      <c r="F2" s="87" t="s">
        <v>2085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2092</v>
      </c>
      <c r="T2" s="90" t="s">
        <v>998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0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0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>
        <f ca="1">_xlfn.XLOOKUP(G109&amp;$V$2,BS_CONTROLE[CHAVE],BS_CONTROLE[Quantidade_11],"-")</f>
        <v>0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0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60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>
        <f ca="1">_xlfn.XLOOKUP(G226&amp;$V$2,BS_CONTROLE[CHAVE],BS_CONTROLE[Quantidade_11],"-")</f>
        <v>0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0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60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0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60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60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1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60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0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0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60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>
        <f ca="1">_xlfn.XLOOKUP(G443&amp;$V$2,BS_CONTROLE[CHAVE],BS_CONTROLE[Quantidade_11],"-")</f>
        <v>0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60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0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60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0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0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0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>
        <f ca="1">_xlfn.XLOOKUP(G553&amp;$V$2,BS_CONTROLE[CHAVE],BS_CONTROLE[Quantidade_11],"-")</f>
        <v>0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1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1</v>
      </c>
      <c r="V565" s="136">
        <f ca="1">_xlfn.XLOOKUP(G565&amp;$V$2,BS_CONTROLE[CHAVE],BS_CONTROLE[Quantidade_11],"-")</f>
        <v>0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1</v>
      </c>
      <c r="V570" s="136">
        <f ca="1">_xlfn.XLOOKUP(G570&amp;$V$2,BS_CONTROLE[CHAVE],BS_CONTROLE[Quantidade_11],"-")</f>
        <v>0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0</v>
      </c>
      <c r="V579" s="136">
        <f ca="1">_xlfn.XLOOKUP(G579&amp;$V$2,BS_CONTROLE[CHAVE],BS_CONTROLE[Quantidade_11],"-")</f>
        <v>0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>
        <f ca="1">_xlfn.XLOOKUP(G583&amp;$V$2,BS_CONTROLE[CHAVE],BS_CONTROLE[Quantidade_11],"-")</f>
        <v>0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0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1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1</v>
      </c>
      <c r="V600" s="136">
        <f ca="1">_xlfn.XLOOKUP(G600&amp;$V$2,BS_CONTROLE[CHAVE],BS_CONTROLE[Quantidade_11],"-")</f>
        <v>0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90</v>
      </c>
      <c r="W605" s="136">
        <f ca="1">_xlfn.XLOOKUP(G605&amp;$W$2,BS_CONTROLE[CHAVE],BS_CONTROLE[Quantidade_11],"-")</f>
        <v>100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60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312</v>
      </c>
      <c r="V615" s="136">
        <f ca="1">_xlfn.XLOOKUP(G615&amp;$V$2,BS_CONTROLE[CHAVE],BS_CONTROLE[Quantidade_11],"-")</f>
        <v>0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>
        <f ca="1">_xlfn.XLOOKUP(G617&amp;$V$2,BS_CONTROLE[CHAVE],BS_CONTROLE[Quantidade_11],"-")</f>
        <v>0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1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1</v>
      </c>
      <c r="W621" s="136">
        <f ca="1">_xlfn.XLOOKUP(G621&amp;$W$2,BS_CONTROLE[CHAVE],BS_CONTROLE[Quantidade_11],"-")</f>
        <v>0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0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>
        <f ca="1">_xlfn.XLOOKUP(G624&amp;$W$2,BS_CONTROLE[CHAVE],BS_CONTROLE[Quantidade_11],"-")</f>
        <v>0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1</v>
      </c>
      <c r="V631" s="136">
        <f ca="1">_xlfn.XLOOKUP(G631&amp;$V$2,BS_CONTROLE[CHAVE],BS_CONTROLE[Quantidade_11],"-")</f>
        <v>0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90</v>
      </c>
      <c r="W643" s="136">
        <f ca="1">_xlfn.XLOOKUP(G643&amp;$W$2,BS_CONTROLE[CHAVE],BS_CONTROLE[Quantidade_11],"-")</f>
        <v>100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312</v>
      </c>
      <c r="V645" s="136">
        <f ca="1">_xlfn.XLOOKUP(G645&amp;$V$2,BS_CONTROLE[CHAVE],BS_CONTROLE[Quantidade_11],"-")</f>
        <v>0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>
        <f ca="1">_xlfn.XLOOKUP(G647&amp;$V$2,BS_CONTROLE[CHAVE],BS_CONTROLE[Quantidade_11],"-")</f>
        <v>0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1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0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>
        <f ca="1">_xlfn.XLOOKUP(G649&amp;$U$2,BS_CONTROLE[CHAVE],BS_CONTROLE[Quantidade_11],"-")</f>
        <v>0</v>
      </c>
      <c r="V649" s="136">
        <f ca="1">_xlfn.XLOOKUP(G649&amp;$V$2,BS_CONTROLE[CHAVE],BS_CONTROLE[Quantidade_11],"-")</f>
        <v>0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1</v>
      </c>
      <c r="W650" s="136">
        <f ca="1">_xlfn.XLOOKUP(G650&amp;$W$2,BS_CONTROLE[CHAVE],BS_CONTROLE[Quantidade_11],"-")</f>
        <v>0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60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>
        <f ca="1">_xlfn.XLOOKUP(G655&amp;$V$2,BS_CONTROLE[CHAVE],BS_CONTROLE[Quantidade_11],"-")</f>
        <v>1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1</v>
      </c>
      <c r="V657" s="136">
        <f ca="1">_xlfn.XLOOKUP(G657&amp;$V$2,BS_CONTROLE[CHAVE],BS_CONTROLE[Quantidade_11],"-")</f>
        <v>0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>
        <f ca="1">_xlfn.XLOOKUP(G667&amp;$U$2,BS_CONTROLE[CHAVE],BS_CONTROLE[Quantidade_11],"-")</f>
        <v>0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312</v>
      </c>
      <c r="V669" s="136">
        <f ca="1">_xlfn.XLOOKUP(G669&amp;$V$2,BS_CONTROLE[CHAVE],BS_CONTROLE[Quantidade_11],"-")</f>
        <v>0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1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0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>
        <f ca="1">_xlfn.XLOOKUP(G675&amp;$V$2,BS_CONTROLE[CHAVE],BS_CONTROLE[Quantidade_11],"-")</f>
        <v>0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>
        <f ca="1">_xlfn.XLOOKUP(G676&amp;$U$2,BS_CONTROLE[CHAVE],BS_CONTROLE[Quantidade_11],"-")</f>
        <v>0</v>
      </c>
      <c r="V676" s="136">
        <f ca="1">_xlfn.XLOOKUP(G676&amp;$V$2,BS_CONTROLE[CHAVE],BS_CONTROLE[Quantidade_11],"-")</f>
        <v>0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>
        <f ca="1">_xlfn.XLOOKUP(G680&amp;$U$2,BS_CONTROLE[CHAVE],BS_CONTROLE[Quantidade_11],"-")</f>
        <v>0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60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0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90</v>
      </c>
      <c r="W689" s="136">
        <f ca="1">_xlfn.XLOOKUP(G689&amp;$W$2,BS_CONTROLE[CHAVE],BS_CONTROLE[Quantidade_11],"-")</f>
        <v>100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0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2496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0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>
        <f ca="1">_xlfn.XLOOKUP(G702&amp;$W$2,BS_CONTROLE[CHAVE],BS_CONTROLE[Quantidade_11],"-")</f>
        <v>0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>
        <f ca="1">_xlfn.XLOOKUP(G708&amp;$W$2,BS_CONTROLE[CHAVE],BS_CONTROLE[Quantidade_11],"-")</f>
        <v>0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1</v>
      </c>
      <c r="W711" s="136">
        <f ca="1">_xlfn.XLOOKUP(G711&amp;$W$2,BS_CONTROLE[CHAVE],BS_CONTROLE[Quantidade_11],"-")</f>
        <v>0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>
        <f ca="1">_xlfn.XLOOKUP(G714&amp;$W$2,BS_CONTROLE[CHAVE],BS_CONTROLE[Quantidade_11],"-")</f>
        <v>0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>
        <f ca="1">_xlfn.XLOOKUP(G717&amp;$W$2,BS_CONTROLE[CHAVE],BS_CONTROLE[Quantidade_11],"-")</f>
        <v>0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60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0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2093</v>
      </c>
      <c r="C2" s="120" t="s">
        <v>980</v>
      </c>
      <c r="D2" s="75" t="s">
        <v>982</v>
      </c>
      <c r="E2" s="75" t="s">
        <v>2094</v>
      </c>
      <c r="F2" s="98" t="s">
        <v>2095</v>
      </c>
      <c r="G2" s="75" t="s">
        <v>2096</v>
      </c>
      <c r="H2" s="75" t="s">
        <v>2097</v>
      </c>
      <c r="I2" s="75" t="s">
        <v>2098</v>
      </c>
      <c r="J2" s="75" t="s">
        <v>2099</v>
      </c>
      <c r="K2" s="77" t="s">
        <v>2100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2101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2026-02-27T12:33:16Z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