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728" documentId="120_S{118792C3-22EF-5104-A093-F22BFE3913F3}" xr6:coauthVersionLast="47" xr6:coauthVersionMax="47" xr10:uidLastSave="{FDF0FF17-FA22-4048-98E8-4A2D2319897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28" i="10" l="1"/>
  <c r="P427" i="10"/>
  <c r="P423" i="10"/>
  <c r="P420" i="10"/>
  <c r="P417" i="10"/>
  <c r="P416" i="10"/>
  <c r="P415" i="10"/>
  <c r="P414" i="10"/>
  <c r="P413" i="10"/>
  <c r="P411" i="10"/>
  <c r="P410" i="10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Q314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5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K415" i="10"/>
  <c r="M415" i="10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<sst xmlns="http://schemas.openxmlformats.org/spreadsheetml/2006/main" count="12286" uniqueCount="1998">
  <si>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</si>
  <si>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</si>
  <si>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</si>
  <si>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</si>
  <si>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</si>
  <si>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</si>
  <si>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</si>
  <si>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</si>
  <si>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</si>
  <si>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</si>
  <si>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</si>
  <si>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</si>
  <si>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</si>
  <si>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</si>
  <si>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</si>
  <si>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</si>
  <si>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</si>
  <si>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</si>
  <si>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</si>
  <si>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</si>
  <si>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</si>
  <si>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</si>
  <si>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</si>
  <si>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</si>
  <si>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</si>
  <si>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</si>
  <si>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</si>
  <si>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</si>
  <si>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</si>
  <si>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</si>
  <si>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</si>
  <si>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</si>
  <si>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</si>
  <si>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</si>
  <si>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</si>
  <si>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</si>
  <si>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</si>
  <si>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</si>
  <si>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</si>
  <si>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</si>
  <si>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</si>
  <si>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</si>
  <si>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</si>
  <si>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</si>
  <si>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</si>
  <si>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</si>
  <si>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</si>
  <si>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</si>
  <si>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</si>
  <si>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</si>
  <si>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</si>
  <si>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</si>
  <si>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</si>
  <si>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</si>
  <si>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</si>
  <si>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</si>
  <si>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</si>
  <si>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</si>
  <si>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</si>
  <si>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</si>
  <si>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</si>
  <si>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</si>
  <si>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</si>
  <si>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</si>
  <si>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</si>
  <si>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</si>
  <si>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</si>
  <si>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</si>
  <si>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</si>
  <si>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</si>
  <si>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</si>
  <si>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</si>
  <si>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</si>
  <si>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</si>
  <si>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</si>
  <si>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</si>
  <si>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</si>
  <si>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</si>
  <si>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</si>
  <si>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</si>
  <si>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</si>
  <si>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</si>
  <si>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</si>
  <si>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</si>
  <si>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</si>
  <si>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</si>
  <si>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</si>
  <si>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</si>
  <si>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</si>
  <si>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</si>
  <si>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</si>
  <si>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</si>
  <si>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</si>
  <si>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</si>
  <si>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</si>
  <si>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</si>
  <si>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</si>
  <si>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</si>
  <si>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</si>
  <si>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</si>
  <si>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</si>
  <si>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</si>
  <si>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</si>
  <si>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</si>
  <si>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</si>
  <si>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</si>
  <si>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</si>
  <si>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</si>
  <si>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</si>
  <si>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</si>
  <si>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</si>
  <si>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</si>
  <si>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</si>
  <si>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</si>
  <si>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</si>
  <si>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</si>
  <si>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</si>
  <si>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</si>
  <si>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</si>
  <si>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</si>
  <si>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</si>
  <si>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</si>
  <si>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</si>
  <si>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</si>
  <si>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</si>
  <si>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</si>
  <si>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</si>
  <si>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</si>
  <si>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</si>
  <si>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</si>
  <si>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</si>
  <si>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</si>
  <si>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</si>
  <si>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</si>
  <si>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</si>
  <si>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</si>
  <si>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</si>
  <si>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</si>
  <si>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</si>
  <si>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</si>
  <si>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</si>
  <si>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</si>
  <si>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</si>
  <si>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</si>
  <si>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</si>
  <si>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</si>
  <si>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</si>
  <si>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</si>
  <si>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</si>
  <si>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</si>
  <si>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</si>
  <si>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</si>
  <si>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</si>
  <si>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</si>
  <si>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</si>
  <si>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</si>
  <si>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</si>
  <si>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</si>
  <si>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</si>
  <si>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</si>
  <si>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</si>
  <si>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</si>
  <si>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</si>
  <si>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</si>
  <si>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</si>
  <si>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</si>
  <si>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</si>
  <si>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</si>
  <si>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</si>
  <si>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</si>
  <si>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</si>
  <si>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</si>
  <si>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</si>
  <si>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</si>
  <si>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</si>
  <si>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</si>
  <si>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</si>
  <si>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</si>
  <si>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</si>
  <si>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</si>
  <si>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</si>
  <si>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</si>
  <si>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</si>
  <si>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</si>
  <si>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</si>
  <si>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</si>
  <si>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</si>
  <si>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</si>
  <si>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</si>
  <si>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</si>
  <si>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</si>
  <si>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</si>
  <si>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</si>
  <si>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</si>
  <si>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</si>
  <si>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</si>
  <si>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</si>
  <si>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</si>
  <si>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</si>
  <si>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</si>
  <si>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</si>
  <si>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</si>
  <si>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</si>
  <si>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</si>
  <si>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</si>
  <si>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</si>
  <si>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</si>
  <si>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</si>
  <si>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</si>
  <si>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</si>
  <si>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</si>
  <si>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</si>
  <si>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</si>
  <si>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</si>
  <si>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</si>
  <si>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</si>
  <si>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</si>
  <si>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</si>
  <si>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</si>
  <si>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</si>
  <si>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</si>
  <si>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</si>
  <si>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</si>
  <si>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</si>
  <si>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</si>
  <si>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</si>
  <si>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</si>
  <si>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</si>
  <si>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</si>
  <si>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</si>
  <si>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</si>
  <si>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</si>
  <si>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</si>
  <si>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</si>
  <si>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</si>
  <si>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</si>
  <si>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</si>
  <si>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</si>
  <si>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</si>
  <si>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</si>
  <si>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</si>
  <si>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</si>
  <si>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</si>
  <si>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</si>
  <si>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</si>
  <si>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</si>
  <si>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</si>
  <si>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</si>
  <si>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</si>
  <si>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</si>
  <si>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</si>
  <si>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</si>
  <si>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</si>
  <si>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</si>
  <si>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</si>
  <si>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</si>
  <si>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</si>
  <si>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</si>
  <si>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</si>
  <si>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</si>
  <si>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</si>
  <si>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</si>
  <si>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</si>
  <si>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</si>
  <si>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</si>
  <si>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</si>
  <si>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</si>
  <si>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</si>
  <si>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</si>
  <si>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</si>
  <si>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</si>
  <si>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</si>
  <si>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</si>
  <si>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</si>
  <si>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</si>
  <si>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</si>
  <si>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</si>
  <si>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</si>
  <si>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</si>
  <si>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</si>
  <si>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</si>
  <si>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</si>
  <si>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</si>
  <si>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</si>
  <si>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</si>
  <si>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</si>
  <si>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</si>
  <si>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</si>
  <si>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</si>
  <si>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</si>
  <si>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</si>
  <si>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</si>
  <si>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</si>
  <si>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</si>
  <si>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</si>
  <si>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</si>
  <si>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</si>
  <si>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</si>
  <si>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</si>
  <si>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</si>
  <si>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</si>
  <si>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</si>
  <si>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</si>
  <si>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</si>
  <si>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</si>
  <si>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</si>
  <si>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</si>
  <si>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</si>
  <si>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</si>
  <si>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</si>
  <si>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</si>
  <si>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</si>
  <si>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</si>
  <si>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</si>
  <si>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</si>
  <si>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</si>
  <si>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</si>
  <si>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</si>
  <si>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</si>
  <si>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</si>
  <si>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</si>
  <si>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</si>
  <si>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</si>
  <si>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</si>
  <si>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</si>
  <si>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</si>
  <si>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</si>
  <si>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</si>
  <si>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</si>
  <si>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</si>
  <si>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</si>
  <si>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</si>
  <si>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</si>
  <si>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</si>
  <si>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</si>
  <si>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</si>
  <si>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</si>
  <si>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</si>
  <si>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</si>
  <si>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</si>
  <si>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</si>
  <si>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</si>
  <si>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</si>
  <si>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</si>
  <si>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</si>
  <si>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</si>
  <si>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</si>
  <si>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</si>
  <si>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</si>
  <si>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</si>
  <si>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</si>
  <si>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</si>
  <si>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</si>
  <si>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</si>
  <si>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</si>
  <si>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</si>
  <si>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</si>
  <si>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</si>
  <si>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</si>
  <si>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</si>
  <si>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</si>
  <si>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</si>
  <si>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</si>
  <si>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</si>
  <si>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</si>
  <si>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</si>
  <si>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</si>
  <si>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</si>
  <si>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</si>
  <si>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</si>
  <si>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</si>
  <si>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</si>
  <si>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</si>
  <si>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</si>
  <si>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</si>
  <si>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</si>
  <si>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</si>
  <si>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</si>
  <si>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</si>
  <si>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</si>
  <si>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</si>
  <si>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</si>
  <si>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</si>
  <si>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</si>
  <si>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</si>
  <si>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</si>
  <si>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</si>
  <si>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</si>
  <si>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</si>
  <si>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</si>
  <si>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</si>
  <si>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</si>
  <si>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</si>
  <si>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</si>
  <si>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</si>
  <si>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</si>
  <si>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</si>
  <si>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</si>
  <si>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</si>
  <si>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</si>
  <si>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</si>
  <si>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</si>
  <si>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</si>
  <si>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</si>
  <si>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</si>
  <si>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</si>
  <si>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</si>
  <si>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</si>
  <si>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</si>
  <si>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</si>
  <si>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</si>
  <si>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</si>
  <si>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</si>
  <si>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</si>
  <si>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</si>
  <si>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</si>
  <si>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</si>
  <si>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</si>
  <si>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</si>
  <si>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</si>
  <si>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</si>
  <si>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</si>
  <si>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</si>
  <si>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</si>
  <si>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</si>
  <si>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</si>
  <si>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</si>
  <si>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</si>
  <si>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</si>
  <si>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</si>
  <si>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</si>
  <si>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</si>
  <si>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</si>
  <si>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</si>
  <si>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</si>
  <si>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</si>
  <si>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</si>
  <si>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</si>
  <si>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</si>
  <si>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</si>
  <si>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</si>
  <si>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</si>
  <si>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</si>
  <si>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</si>
  <si>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</si>
  <si>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</si>
  <si>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</si>
  <si>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</si>
  <si>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</si>
  <si>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</si>
  <si>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</si>
  <si>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</si>
  <si>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</si>
  <si>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</si>
  <si>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</si>
  <si>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</si>
  <si>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</si>
  <si>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</si>
  <si>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</si>
  <si>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</si>
  <si>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</si>
  <si>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</si>
  <si>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</si>
  <si>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</si>
  <si>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</si>
  <si>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</si>
  <si>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</si>
  <si>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</si>
  <si>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</si>
  <si>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</si>
  <si>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</si>
  <si>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</si>
  <si>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</si>
  <si>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</si>
  <si>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</si>
  <si>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</si>
  <si>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</si>
  <si>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</si>
  <si>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</si>
  <si>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</si>
  <si>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</si>
  <si>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</si>
  <si>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</si>
  <si>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</si>
  <si>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</si>
  <si>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</si>
  <si>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</si>
  <si>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</si>
  <si>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</si>
  <si>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</si>
  <si>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</si>
  <si>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</si>
  <si>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</si>
  <si>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</si>
  <si>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</si>
  <si>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</si>
  <si>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</si>
  <si>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</si>
  <si>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</si>
  <si>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</si>
  <si>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</si>
  <si>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</si>
  <si>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</si>
  <si>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</si>
  <si>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</si>
  <si>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</si>
  <si>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</si>
  <si>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</si>
  <si>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</si>
  <si>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</si>
  <si>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</si>
  <si>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</si>
  <si>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</si>
  <si>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</si>
  <si>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</si>
  <si>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</si>
  <si>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</si>
  <si>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</si>
  <si>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</si>
  <si>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</si>
  <si>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</si>
  <si>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</si>
  <si>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</si>
  <si>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</si>
  <si>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</si>
  <si>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</si>
  <si>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</si>
  <si>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</si>
  <si>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</si>
  <si>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</si>
  <si>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</si>
  <si>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</si>
  <si>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</si>
  <si>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</si>
  <si>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</si>
  <si>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</si>
  <si>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</si>
  <si>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</si>
  <si>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</si>
  <si>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</si>
  <si>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</si>
  <si>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</si>
  <si>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</si>
  <si>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</si>
  <si>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</si>
  <si>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</si>
  <si>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</si>
  <si>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</si>
  <si>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</si>
  <si>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</si>
  <si>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</si>
  <si>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</si>
  <si>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</si>
  <si>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</si>
  <si>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</si>
  <si>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</si>
  <si>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</si>
  <si>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</si>
  <si>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</si>
  <si>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</si>
  <si>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</si>
  <si>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</si>
  <si>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</si>
  <si>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</si>
  <si>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</si>
  <si>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</si>
  <si>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</si>
  <si>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</si>
  <si>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</si>
  <si>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</si>
  <si>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</si>
  <si>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</si>
  <si>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</si>
  <si>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</si>
  <si>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</si>
  <si>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</si>
  <si>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</si>
  <si>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</si>
  <si>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</si>
  <si>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</si>
  <si>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</si>
  <si>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</si>
  <si>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</si>
  <si>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</si>
  <si>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</si>
  <si>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</si>
  <si>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</si>
  <si>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</si>
  <si>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</si>
  <si>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</si>
  <si>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</si>
  <si>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</si>
  <si>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</si>
  <si>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</si>
  <si>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</si>
  <si>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</si>
  <si>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</si>
  <si>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</si>
  <si>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</si>
  <si>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</si>
  <si>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</si>
  <si>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</si>
  <si>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</si>
  <si>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</si>
  <si>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</si>
  <si>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</si>
  <si>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</si>
  <si>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</si>
  <si>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</si>
  <si>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</si>
  <si>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</si>
  <si>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</si>
  <si>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</si>
  <si>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</si>
  <si>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</si>
  <si>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</si>
  <si>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</si>
  <si>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</si>
  <si>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</si>
  <si>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</si>
  <si>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</si>
  <si>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</si>
  <si>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</si>
  <si>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</si>
  <si>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</si>
  <si>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</si>
  <si>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</si>
  <si>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</si>
  <si>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</si>
  <si>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</si>
  <si>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</si>
  <si>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</si>
  <si>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</si>
  <si>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</si>
  <si>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</si>
  <si>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</si>
  <si>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</si>
  <si>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</si>
  <si>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</si>
  <si>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</si>
  <si>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</si>
  <si>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</si>
  <si>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</si>
  <si>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</si>
  <si>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</si>
  <si>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</si>
  <si>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</si>
  <si>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</si>
  <si>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</si>
  <si>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</si>
  <si>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</si>
  <si>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</si>
  <si>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</si>
  <si>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</si>
  <si>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</si>
  <si>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</si>
  <si>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</si>
  <si>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</si>
  <si>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</si>
  <si>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</si>
  <si>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</si>
  <si>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</si>
  <si>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</si>
  <si>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</si>
  <si>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</si>
  <si>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</si>
  <si>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</si>
  <si>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</si>
  <si>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</si>
  <si>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</si>
  <si>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</si>
  <si>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</si>
  <si>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</si>
  <si>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</si>
  <si>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</si>
  <si>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</si>
  <si>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</si>
  <si>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</si>
  <si>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</si>
  <si>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</si>
  <si>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</si>
  <si>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</si>
  <si>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</si>
  <si>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</si>
  <si>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</si>
  <si>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</si>
  <si>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</si>
  <si>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</si>
  <si>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</si>
  <si>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</si>
  <si>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</si>
  <si>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</si>
  <si>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</si>
  <si>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</si>
  <si>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</si>
  <si>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</si>
  <si>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</si>
  <si>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</si>
  <si>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</si>
  <si>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</si>
  <si>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</si>
  <si>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</si>
  <si>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</si>
  <si>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</si>
  <si>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</si>
  <si>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</si>
  <si>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</si>
  <si>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</si>
  <si>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</si>
  <si>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</si>
  <si>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</si>
  <si>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</si>
  <si>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</si>
  <si>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</si>
  <si>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</si>
  <si>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</si>
  <si>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</si>
  <si>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</si>
  <si>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</si>
  <si>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</si>
  <si>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</si>
  <si>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</si>
  <si>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</si>
  <si>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</si>
  <si>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</si>
  <si>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</si>
  <si>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</si>
  <si>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</si>
  <si>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</si>
  <si>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</si>
  <si>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</si>
  <si>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</si>
  <si>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</si>
  <si>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</si>
  <si>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</si>
  <si>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</si>
  <si>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</si>
  <si>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</si>
  <si>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</si>
  <si>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</si>
  <si>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</si>
  <si>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</si>
  <si>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</si>
  <si>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</si>
  <si>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</si>
  <si>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</si>
  <si>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</si>
  <si>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</si>
  <si>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</si>
  <si>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</si>
  <si>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</si>
  <si>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</si>
  <si>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</si>
  <si>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</si>
  <si>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</si>
  <si>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</si>
  <si>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</si>
  <si>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</si>
  <si>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</si>
  <si>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</si>
  <si>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</si>
  <si>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</si>
  <si>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</si>
  <si>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</si>
  <si>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</si>
  <si>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</si>
  <si>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</si>
  <si>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</si>
  <si>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</si>
  <si>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</si>
  <si>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</si>
  <si>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</si>
  <si>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</si>
  <si>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</si>
  <si>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</si>
  <si>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</si>
  <si>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</si>
  <si>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</si>
  <si>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</si>
  <si>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</si>
  <si>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</si>
  <si>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</si>
  <si>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</si>
  <si>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</si>
  <si>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</si>
  <si>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</si>
  <si>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</si>
  <si>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</si>
  <si>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</si>
  <si>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</si>
  <si>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</si>
  <si>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</si>
  <si>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</si>
  <si>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</si>
  <si>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</si>
  <si>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</si>
  <si>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</si>
  <si>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</si>
  <si>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</si>
  <si>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</si>
  <si>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</si>
  <si>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</si>
  <si>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</si>
  <si>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</si>
  <si>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</si>
  <si>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</si>
  <si>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</si>
  <si>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</si>
  <si>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</si>
  <si>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</si>
  <si>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</si>
  <si>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</si>
  <si>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</si>
  <si>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</si>
  <si>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</si>
  <si>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</si>
  <si>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</si>
  <si>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</si>
  <si>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</si>
  <si>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</si>
  <si>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</si>
  <si>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</si>
  <si>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</si>
  <si>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</si>
  <si>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</si>
  <si>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</si>
  <si>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</si>
  <si>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</si>
  <si>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</si>
  <si>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</si>
  <si>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</si>
  <si>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</si>
  <si>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</si>
  <si>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</si>
  <si>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</si>
  <si>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</si>
  <si>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</si>
  <si>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</si>
  <si>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</si>
  <si>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</si>
  <si>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</si>
  <si>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</si>
  <si>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</si>
  <si>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</si>
  <si>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</si>
  <si>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</si>
  <si>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</si>
  <si>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</si>
  <si>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</si>
  <si>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</si>
  <si>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</si>
  <si>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</si>
  <si>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</si>
  <si>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</si>
  <si>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</si>
  <si>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</si>
  <si>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</si>
  <si>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</si>
  <si>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</si>
  <si>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</si>
  <si>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</si>
  <si>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</si>
  <si>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</si>
  <si>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</si>
  <si>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</si>
  <si>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</si>
  <si>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</si>
  <si>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</si>
  <si>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</si>
  <si>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</si>
  <si>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</si>
  <si>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</si>
  <si>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</si>
  <si>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</si>
  <si>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</si>
  <si>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</si>
  <si>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</si>
  <si>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</si>
  <si>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</si>
  <si>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</si>
  <si>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</si>
  <si>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</si>
  <si>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</si>
  <si>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</si>
  <si>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</si>
  <si>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</si>
  <si>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</si>
  <si>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</si>
  <si>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</si>
  <si>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</si>
  <si>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</si>
  <si>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</si>
  <si>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</si>
  <si>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</si>
  <si>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</si>
  <si>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</si>
  <si>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</si>
  <si>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</si>
  <si>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</si>
  <si>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</si>
  <si>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</si>
  <si>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</si>
  <si>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</si>
  <si>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</si>
  <si>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</si>
  <si>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</si>
  <si>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</si>
  <si>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</si>
  <si>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</si>
  <si>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</si>
  <si>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</si>
  <si>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</si>
  <si>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</si>
  <si>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</si>
  <si>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</si>
  <si>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</si>
  <si>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</si>
  <si>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</si>
  <si>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</si>
  <si>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</si>
  <si>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</si>
  <si>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</si>
  <si>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</si>
  <si>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</si>
  <si>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</si>
  <si>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</si>
  <si>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</si>
  <si>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</si>
  <si>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</si>
  <si>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</si>
  <si>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</si>
  <si>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</si>
  <si>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</si>
  <si>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</si>
  <si>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</si>
  <si>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</si>
  <si>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</si>
  <si>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</si>
  <si>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</si>
  <si>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</si>
  <si>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</si>
  <si>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</si>
  <si>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</si>
  <si>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</si>
  <si>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</si>
  <si>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</si>
  <si>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</si>
  <si>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</si>
  <si>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</si>
  <si>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</si>
  <si>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</si>
  <si>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</si>
  <si>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</si>
  <si>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</si>
  <si>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</si>
  <si>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</si>
  <si>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</si>
  <si>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</si>
  <si>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</si>
  <si>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</si>
  <si>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</si>
  <si>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</si>
  <si>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</si>
  <si>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</si>
  <si>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</si>
  <si>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</si>
  <si>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</si>
  <si>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</si>
  <si>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</si>
  <si>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</si>
  <si>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</si>
  <si>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</si>
  <si>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</si>
  <si>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</si>
  <si>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</si>
  <si>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</si>
  <si>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</si>
  <si>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</si>
  <si>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</si>
  <si>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</si>
  <si>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</si>
  <si>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</si>
  <si>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</si>
  <si>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</si>
  <si>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</si>
  <si>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</si>
  <si>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</si>
  <si>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</si>
  <si>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</si>
  <si>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</si>
  <si>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</si>
  <si>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</si>
  <si>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</si>
  <si>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</si>
  <si>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</si>
  <si>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</si>
  <si>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</si>
  <si>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</si>
  <si>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</si>
  <si>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</si>
  <si>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</si>
  <si>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</si>
  <si>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</si>
  <si>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</si>
  <si>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</si>
  <si>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</si>
  <si>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</si>
  <si>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</si>
  <si>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</si>
  <si>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</si>
  <si>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</si>
  <si>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</si>
  <si>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</si>
  <si>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</si>
  <si>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</si>
  <si>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</si>
  <si>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</si>
  <si>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</si>
  <si>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</si>
  <si>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</si>
  <si>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</si>
  <si>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</si>
  <si>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</si>
  <si>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</si>
  <si>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</si>
  <si>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</si>
  <si>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</si>
  <si>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</si>
  <si>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</si>
  <si>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</si>
  <si>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</si>
  <si>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</si>
  <si>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</si>
  <si>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</si>
  <si>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</si>
  <si>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</si>
  <si>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</si>
  <si>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</si>
  <si>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</si>
  <si>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</si>
  <si>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</si>
  <si>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</si>
  <si>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</si>
  <si>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</si>
  <si>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</si>
  <si>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</si>
  <si>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</si>
  <si>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</si>
  <si>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</si>
  <si>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</si>
  <si>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</si>
  <si>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</si>
  <si>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</si>
  <si>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</si>
  <si>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</si>
  <si>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</si>
  <si>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</si>
  <si>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</si>
  <si>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</si>
  <si>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</si>
  <si>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</si>
  <si>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</si>
  <si>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</si>
  <si>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</si>
  <si>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</si>
  <si>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</si>
  <si>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</si>
  <si>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</si>
  <si>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</si>
  <si>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</si>
  <si>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</si>
  <si>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</si>
  <si>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</si>
  <si>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</si>
  <si>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</si>
  <si>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</si>
  <si>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</si>
  <si>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</si>
  <si>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</si>
  <si>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</si>
  <si>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</si>
  <si>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</si>
  <si>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</si>
  <si>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</si>
  <si>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</si>
  <si>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</si>
  <si>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</si>
  <si>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</si>
  <si>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</si>
  <si>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</si>
  <si>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</si>
  <si>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</si>
  <si>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</si>
  <si>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</si>
  <si>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</si>
  <si>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</si>
  <si>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</si>
  <si>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</si>
  <si>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</si>
  <si>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</si>
  <si>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</si>
  <si>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</si>
  <si>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</si>
  <si>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</si>
  <si>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</si>
  <si>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</si>
  <si>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</si>
  <si>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</si>
  <si>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</si>
  <si>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</si>
  <si>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</si>
  <si>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</si>
  <si>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</si>
  <si>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</si>
  <si>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</si>
  <si>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</si>
  <si>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</si>
  <si>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</si>
  <si>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</si>
  <si>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</si>
  <si>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</si>
  <si>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</si>
  <si>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</si>
  <si>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</si>
  <si>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</si>
  <si>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</si>
  <si>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</si>
  <si>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</si>
  <si>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</si>
  <si>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</si>
  <si>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</si>
  <si>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</si>
  <si>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</si>
  <si>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</si>
  <si>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</si>
  <si>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</si>
  <si>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</si>
  <si>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</si>
  <si>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</si>
  <si>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</si>
  <si>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</si>
  <si>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</si>
  <si>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</si>
  <si>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</si>
  <si>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</si>
  <si>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</si>
  <si>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</si>
  <si>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</si>
  <si>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</si>
  <si>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</si>
  <si>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</si>
  <si>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</si>
  <si>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</si>
  <si>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</si>
  <si>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</si>
  <si>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</si>
  <si>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</si>
  <si>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</si>
  <si>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</si>
  <si>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</si>
  <si>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</si>
  <si>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</si>
  <si>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</si>
  <si>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</si>
  <si>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</si>
  <si>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</si>
  <si>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</si>
  <si>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</si>
  <si>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</si>
  <si>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</si>
  <si>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</si>
  <si>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</si>
  <si>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</si>
  <si>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</si>
  <si>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</si>
  <si>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</si>
  <si>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</si>
  <si>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</si>
  <si>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</si>
  <si>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</si>
  <si>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</si>
  <si>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</si>
  <si>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</si>
  <si>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</si>
  <si>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</si>
  <si>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</si>
  <si>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</si>
  <si>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</si>
  <si>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</si>
  <si>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</si>
  <si>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</si>
  <si>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</si>
  <si>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</si>
  <si>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</si>
  <si>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</si>
  <si>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</si>
  <si>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</si>
  <si>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</si>
  <si>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</si>
  <si>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</si>
  <si>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</si>
  <si>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</si>
  <si>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</si>
  <si>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</si>
  <si>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</si>
  <si>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</si>
  <si>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</si>
  <si>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</si>
  <si>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</si>
  <si>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</si>
  <si>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</si>
  <si>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</si>
  <si>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</si>
  <si>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</si>
  <si>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</si>
  <si>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</si>
  <si>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</si>
  <si>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</si>
  <si>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</si>
  <si>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</si>
  <si>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</si>
  <si>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</si>
  <si>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</si>
  <si>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</si>
  <si>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</si>
  <si>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</si>
  <si>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</si>
  <si>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</si>
  <si>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</si>
  <si>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</si>
  <si>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</si>
  <si>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</si>
  <si>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</si>
  <si>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</si>
  <si>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</si>
  <si>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</si>
  <si>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</si>
  <si>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</si>
  <si>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</si>
  <si>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</si>
  <si>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</si>
  <si>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</si>
  <si>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</si>
  <si>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</si>
  <si>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</si>
  <si>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</si>
  <si>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</si>
  <si>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</si>
  <si>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</si>
  <si>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</si>
  <si>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</si>
  <si>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</si>
  <si>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</si>
  <si>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</si>
  <si>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</si>
  <si>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</si>
  <si>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</si>
  <si>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</si>
  <si>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</si>
  <si>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</si>
  <si>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</si>
  <si>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</si>
  <si>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</si>
  <si>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</si>
  <si>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</si>
  <si>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</si>
  <si>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</si>
  <si>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</si>
  <si>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</si>
  <si>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</si>
  <si>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</si>
  <si>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</si>
  <si>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</si>
  <si>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</si>
  <si>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</si>
  <si>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</si>
  <si>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</si>
  <si>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</si>
  <si>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</si>
  <si>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</si>
  <si>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</si>
  <si>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</si>
  <si>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</si>
  <si>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</si>
  <si>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</si>
  <si>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</si>
  <si>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</si>
  <si>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</si>
  <si>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</si>
  <si>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</si>
  <si>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</si>
  <si>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</si>
  <si>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</si>
  <si>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</si>
  <si>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</si>
  <si>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</si>
  <si>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</si>
  <si>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</si>
  <si>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</si>
  <si>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</si>
  <si>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</si>
  <si>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</si>
  <si>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</si>
  <si>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</si>
  <si>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</si>
  <si>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</si>
  <si>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</si>
  <si>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</si>
  <si>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</si>
  <si>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</si>
  <si>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</si>
  <si>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</si>
  <si>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</si>
  <si>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</si>
  <si>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</si>
  <si>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</si>
  <si>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</si>
  <si>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</si>
  <si>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</si>
  <si>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</si>
  <si>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</si>
  <si>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</si>
  <si>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</si>
  <si>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</si>
  <si>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</si>
  <si>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</si>
  <si>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</si>
  <si>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</si>
  <si>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</si>
  <si>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</si>
  <si>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</si>
  <si>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</si>
  <si>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</si>
  <si>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</si>
  <si>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</si>
  <si>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</si>
  <si>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</si>
  <si>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</si>
  <si>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</si>
  <si>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</si>
  <si>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</si>
  <si>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</si>
  <si>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</si>
  <si>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</si>
  <si>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</si>
  <si>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</si>
  <si>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</si>
  <si>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</si>
  <si>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</si>
  <si>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</si>
  <si>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</si>
  <si>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</si>
  <si>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</si>
  <si>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</si>
  <si>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</si>
  <si>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</si>
  <si>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</si>
  <si>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</si>
  <si>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</si>
  <si>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</si>
  <si>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</si>
  <si>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</si>
  <si>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</si>
  <si>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</si>
  <si>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</si>
  <si>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</si>
  <si>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</si>
  <si>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</si>
  <si>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</si>
  <si>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</si>
  <si>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</si>
  <si>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</si>
  <si>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</si>
  <si>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</si>
  <si>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</si>
  <si>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</si>
  <si>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</si>
  <si>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</si>
  <si>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</si>
  <si>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</si>
  <si>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</si>
  <si>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</si>
  <si>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</si>
  <si>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</si>
  <si>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</si>
  <si>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</si>
  <si>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</si>
  <si>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</si>
  <si>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</si>
  <si>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</si>
  <si>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</si>
  <si>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</si>
  <si>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</si>
  <si>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</si>
  <si>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</si>
  <si>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</si>
  <si>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</si>
  <si>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</si>
  <si>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</si>
  <si>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</si>
  <si>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</si>
  <si>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</si>
  <si>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</si>
  <si>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</si>
  <si>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</si>
  <si>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</si>
  <si>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</si>
  <si>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</si>
  <si>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</si>
  <si>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</si>
  <si>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</si>
  <si>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</si>
  <si>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</si>
  <si>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</si>
  <si>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</si>
  <si>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</si>
  <si>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</si>
  <si>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</si>
  <si>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</si>
  <si>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</si>
  <si>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</si>
  <si>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</si>
  <si>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</si>
  <si>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</si>
  <si>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</si>
  <si>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</si>
  <si>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</si>
  <si>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</si>
  <si>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</si>
  <si>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</si>
  <si>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</si>
  <si>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</si>
  <si>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</si>
  <si>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</si>
  <si>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</si>
  <si>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</si>
  <si>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</si>
  <si>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</si>
  <si>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</si>
  <si>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</si>
  <si>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</si>
  <si>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</si>
  <si>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</si>
  <si>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</si>
  <si>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</si>
  <si>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</si>
  <si>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</si>
  <si>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</si>
  <si>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</si>
  <si>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</si>
  <si>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</si>
  <si>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</si>
  <si>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</si>
  <si>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</si>
  <si>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</si>
  <si>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</si>
  <si>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</si>
  <si>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</si>
  <si>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</si>
  <si>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</si>
  <si>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</si>
  <si>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</si>
  <si>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</si>
  <si>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</si>
  <si>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</si>
  <si>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</si>
  <si>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</si>
  <si>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</si>
  <si>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</si>
  <si>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</si>
  <si>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</si>
  <si>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</si>
  <si>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</si>
  <si>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</si>
  <si>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</si>
  <si>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</si>
  <si>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</si>
  <si>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</si>
  <si>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</si>
  <si>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</si>
  <si>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</si>
  <si>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</si>
  <si>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</si>
  <si>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</si>
  <si>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</si>
  <si>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</si>
  <si>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</si>
  <si>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</si>
  <si>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</si>
  <si>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</si>
  <si>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</si>
  <si>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</si>
  <si>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</si>
  <si>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</si>
  <si>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</si>
  <si>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</si>
  <si>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</si>
  <si>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</si>
  <si>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</si>
  <si>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</si>
  <si>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</si>
  <si>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</si>
  <si>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</si>
  <si>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</si>
  <si>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</si>
  <si>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</si>
  <si>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</si>
  <si>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</si>
  <si>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</si>
  <si>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</si>
  <si>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</si>
  <si>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</si>
  <si>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</si>
  <si>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</si>
  <si>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</si>
  <si>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</si>
  <si>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</si>
  <si>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</si>
  <si>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</si>
  <si>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</si>
  <si>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</si>
  <si>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</si>
  <si>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</si>
  <si>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</si>
  <si>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</si>
  <si>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</si>
  <si>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</si>
  <si>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</si>
  <si>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</si>
  <si>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</si>
  <si>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</si>
  <si>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</si>
  <si>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</si>
  <si>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</si>
  <si>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</si>
  <si>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</si>
  <si>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</si>
  <si>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</si>
  <si>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</si>
  <si>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</si>
  <si>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</si>
  <si>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</si>
  <si>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</si>
  <si>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</si>
  <si>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</si>
  <si>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</si>
  <si>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</si>
  <si>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</si>
  <si>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</si>
  <si>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</si>
  <si>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</si>
  <si>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</si>
  <si>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</si>
  <si>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</si>
  <si>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</si>
  <si>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</si>
  <si>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</si>
  <si>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</si>
  <si>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</si>
  <si>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</si>
  <si>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</si>
  <si>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</si>
  <si>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</si>
  <si>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</si>
  <si>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</si>
  <si>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</si>
  <si>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</si>
  <si>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</si>
  <si>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</si>
  <si>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</si>
  <si>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</si>
  <si>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</si>
  <si>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</si>
  <si>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</si>
  <si>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</si>
  <si>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</si>
  <si>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</si>
  <si>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</si>
  <si>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</si>
  <si>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</si>
  <si>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</si>
  <si>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</si>
  <si>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</si>
  <si>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</si>
  <si>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</si>
  <si>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</si>
  <si>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</si>
  <si>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</si>
  <si>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</si>
  <si>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</si>
  <si>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</si>
  <si>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</si>
  <si>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</si>
  <si>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</si>
  <si>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</si>
  <si>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</si>
  <si>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</si>
  <si>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</si>
  <si>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</si>
  <si>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</si>
  <si>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</si>
  <si>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</si>
  <si>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</si>
  <si>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</si>
  <si>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</si>
  <si>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</si>
  <si>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</si>
  <si>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</si>
  <si>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</si>
  <si>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</si>
  <si>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</si>
  <si>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</si>
  <si>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</si>
  <si>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</si>
  <si>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</si>
  <si>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</si>
  <si>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</si>
  <si>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</si>
  <si>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</si>
  <si>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</si>
  <si>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</si>
  <si>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</si>
  <si>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</si>
  <si>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</si>
  <si>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</si>
  <si>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</si>
  <si>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</si>
  <si>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</si>
  <si>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</si>
  <si>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</si>
  <si>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</si>
  <si>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</si>
  <si>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</si>
  <si>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</si>
  <si>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</si>
  <si>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</si>
  <si>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</si>
  <si>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</si>
  <si>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</si>
  <si>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</si>
  <si>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</si>
  <si>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</si>
  <si>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</si>
  <si>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</si>
  <si>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</si>
  <si>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</si>
  <si>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</si>
  <si>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</si>
  <si>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</si>
  <si>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</si>
  <si>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</si>
  <si>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</si>
  <si>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</si>
  <si>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</si>
  <si>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</si>
  <si>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</si>
  <si>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</si>
  <si>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</si>
  <si>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</si>
  <si>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</si>
  <si>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</si>
  <si>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</si>
  <si>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</si>
  <si>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</si>
  <si>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</si>
  <si>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</si>
  <si>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</si>
  <si>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</si>
  <si>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</si>
  <si>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</si>
  <si>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</si>
  <si>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</si>
  <si>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</si>
  <si>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</si>
  <si>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</si>
  <si>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</si>
  <si>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</si>
  <si>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</si>
  <si>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</si>
  <si>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</si>
  <si>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</si>
  <si>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</si>
  <si>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</si>
  <si>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</si>
  <si>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</si>
  <si>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</si>
  <si>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</si>
  <si>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</si>
  <si>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</si>
  <si>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</si>
  <si>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</si>
  <si>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</si>
  <si>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</si>
  <si>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</si>
  <si>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</si>
  <si>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</si>
  <si>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</si>
  <si>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</si>
  <si>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</si>
  <si>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</si>
  <si>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</si>
  <si>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</si>
  <si>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</si>
  <si>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</si>
  <si>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</si>
  <si>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</si>
  <si>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</si>
  <si>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</si>
  <si>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</si>
  <si>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</si>
  <si>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</si>
  <si>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</si>
  <si>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</si>
  <si>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</si>
  <si>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</si>
  <si>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</si>
  <si>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</si>
  <si>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</si>
  <si>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</si>
  <si>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</si>
  <si>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</si>
  <si>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</si>
  <si>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</si>
  <si>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</si>
  <si>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</si>
  <si>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</si>
  <si>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</si>
  <si>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</si>
  <si>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</si>
  <si>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</si>
  <si>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</si>
  <si>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</si>
  <si>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</si>
  <si>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</si>
  <si>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</si>
  <si>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</si>
  <si>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</si>
  <si>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</si>
  <si>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</si>
  <si>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</si>
  <si>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</si>
  <si>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</si>
  <si>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</si>
  <si>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</si>
  <si>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</si>
  <si>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</si>
  <si>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</si>
  <si>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</si>
  <si>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</si>
  <si>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</si>
  <si>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</si>
  <si>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</si>
  <si>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</si>
  <si>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</si>
  <si>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</si>
  <si>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</si>
  <si>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</si>
  <si>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</si>
  <si>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</si>
  <si>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</si>
  <si>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</si>
  <si>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</si>
  <si>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</si>
  <si>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</si>
  <si>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</si>
  <si>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</si>
  <si>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</si>
  <si>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</si>
  <si>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</si>
  <si>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</si>
  <si>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</si>
  <si>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</si>
  <si>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</si>
  <si>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</si>
  <si>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</si>
  <si>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</si>
  <si>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</si>
  <si>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</si>
  <si>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</si>
  <si>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</si>
  <si>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</si>
  <si>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</si>
  <si>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</si>
  <si>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</si>
  <si>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</si>
  <si>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</si>
  <si>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</si>
  <si>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</si>
  <si>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</si>
  <si>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</si>
  <si>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</si>
  <si>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</si>
  <si>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</si>
  <si>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</si>
  <si>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</si>
  <si>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</si>
  <si>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</si>
  <si>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</si>
  <si>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</si>
  <si>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</si>
  <si>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</si>
  <si>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</si>
  <si>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</si>
  <si>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</si>
  <si>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</si>
  <si>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</si>
  <si>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</si>
  <si>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</si>
  <si>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</si>
  <si>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</si>
  <si>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</si>
  <si>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</si>
  <si>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</si>
  <si>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</si>
  <si>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</si>
  <si>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</si>
  <si>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</si>
  <si>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</si>
  <si>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</si>
  <si>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</si>
  <si>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</si>
  <si>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</si>
  <si>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</si>
  <si>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</si>
  <si>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</si>
  <si>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</si>
  <si>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</si>
  <si>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</si>
  <si>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</si>
  <si>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</si>
  <si>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</si>
  <si>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</si>
  <si>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</si>
  <si>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</si>
  <si>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</si>
  <si>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</si>
  <si>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</si>
  <si>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</si>
  <si>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</si>
  <si>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</si>
  <si>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</si>
  <si>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</si>
  <si>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</si>
  <si>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</si>
  <si>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</si>
  <si>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</si>
  <si>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</si>
  <si>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</si>
  <si>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</si>
  <si>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</si>
  <si>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</si>
  <si>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</si>
  <si>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</si>
  <si>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</si>
  <si>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</si>
  <si>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</si>
  <si>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</si>
  <si>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</si>
  <si>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</si>
  <si>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</si>
  <si>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</si>
  <si>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</si>
  <si>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</si>
  <si>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</si>
  <si>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</si>
  <si>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</si>
  <si>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</si>
  <si>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</si>
  <si>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</si>
  <si>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</si>
  <si>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</si>
  <si>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</si>
  <si>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</si>
  <si>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</si>
  <si>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</si>
  <si>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</si>
  <si>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</si>
  <si>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</si>
  <si>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</si>
  <si>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</si>
  <si>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</si>
  <si>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</si>
  <si>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</si>
  <si>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</si>
  <si>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</si>
  <si>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</si>
  <si>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</si>
  <si>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</si>
  <si>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</si>
  <si>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</si>
  <si>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</si>
  <si>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</si>
  <si>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</si>
  <si>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</si>
  <si>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</si>
  <si>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</si>
  <si>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</si>
  <si>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</si>
  <si>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</si>
  <si>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</si>
  <si>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</si>
  <si>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</si>
  <si>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</si>
  <si>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</si>
  <si>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</si>
  <si>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</si>
  <si>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</si>
  <si>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</si>
  <si>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</si>
  <si>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</si>
  <si>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</si>
  <si>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</si>
  <si>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</si>
  <si>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</si>
  <si>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</si>
  <si>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</si>
  <si>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</si>
  <si>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</si>
  <si>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</si>
  <si>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</si>
  <si>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</si>
  <si>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</si>
  <si>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</si>
  <si>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</si>
  <si>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</si>
  <si>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</si>
  <si>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</si>
  <si>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</si>
  <si>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</si>
  <si>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</si>
  <si>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</si>
  <si>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1200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</si>
  <si>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</si>
  <si>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</si>
  <si>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</si>
  <si>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</si>
  <si>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</si>
  <si>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</si>
  <si>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</si>
  <si>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</si>
  <si>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</si>
  <si>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</si>
  <si>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</si>
  <si>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</si>
  <si>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</si>
  <si>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</si>
  <si>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</si>
  <si>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</si>
  <si>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</si>
  <si>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</si>
  <si>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</si>
  <si>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</si>
  <si>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</si>
  <si>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</si>
  <si>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</si>
  <si>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</si>
  <si>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</si>
  <si>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</si>
  <si>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Turma pronta 08:25/Chuva no local</t>
  </si>
  <si>
    <t>Prev. turma pronta 08h</t>
  </si>
  <si>
    <t>Turma pronta 08:10/Sem oportunidade</t>
  </si>
  <si>
    <t>Turma em preparação (chuva no local)</t>
  </si>
  <si>
    <t>Turma pronta 08:30/Chuva no local</t>
  </si>
  <si>
    <t xml:space="preserve">Não solicita intervalo/Turma sem boletim </t>
  </si>
  <si>
    <t>Macro 1 10:06/Aguardando faixa</t>
  </si>
  <si>
    <t>ZJC120/120125</t>
  </si>
  <si>
    <t>ZPN-ZMA</t>
  </si>
  <si>
    <t>ZPNZMA</t>
  </si>
  <si>
    <t>Macro 1 08:48/Condutor solicitou deslocamento até ZMA/Sem oportunidade</t>
  </si>
  <si>
    <t>Troca de barra</t>
  </si>
  <si>
    <t xml:space="preserve">Não solicita intervalo/Tuma realizando homologação </t>
  </si>
  <si>
    <t>Turma pronta 08:30/Sem oportunidade</t>
  </si>
  <si>
    <t>Turma pronta 07:29/Temperatura baixa para execução de solda</t>
  </si>
  <si>
    <t>t</t>
  </si>
  <si>
    <t>Verificando disponibilidade de equipagem com escala</t>
  </si>
  <si>
    <t>Sem disponibilidade de equipe da escala</t>
  </si>
  <si>
    <t>Macro 1 08:54/Prev. faixa 11h</t>
  </si>
  <si>
    <t>Não solicita intervalo/Sem turma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</si>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</sst>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3">
      <filters>
        <filter val="W92"/>
        <filter val="W99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F1" activePane="topRight" state="frozen"/>
      <selection pane="topRight" activeCell="D6" sqref="D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">
        <v>1113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">
        <v>1113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">
        <v>1113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">
        <v>1113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">
        <v>1113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">
        <v>1113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">
        <v>1113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">
        <v>1113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">
        <v>1113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">
        <v>1113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">
        <v>1113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">
        <v>1113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">
        <v>1113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">
        <v>1113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">
        <v>1113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">
        <v>1113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">
        <v>1113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">
        <v>1113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">
        <v>1113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">
        <v>1113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">
        <v>1113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">
        <v>1113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">
        <v>1113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">
        <v>1113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">
        <v>1113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">
        <v>1113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">
        <v>1113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">
        <v>1113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">
        <v>1113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">
        <v>1113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">
        <v>1113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">
        <v>1113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">
        <v>1113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">
        <v>1113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">
        <v>1113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">
        <v>1113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">
        <v>1113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">
        <v>1113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">
        <v>1113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">
        <v>1113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">
        <v>1113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">
        <v>1113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">
        <v>1113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">
        <v>1113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">
        <v>1113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">
        <v>1113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">
        <v>1113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">
        <v>1113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">
        <v>1113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">
        <v>1113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">
        <v>1113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ref="BT7:BT73" si="0">IF(BN58="","",SUBSTITUTE(BM58," ","")&amp;SUBSTITUTE(BN58," ",""))</f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 t="str">
        <f t="shared" si="0"/>
        <v>SemOportunidadeSemOportunidade</v>
      </c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 t="str">
        <f t="shared" si="0"/>
        <v>MecanizaçãoOperação</v>
      </c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37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 t="shared" si="1"/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 t="str">
        <f t="shared" si="1"/>
        <v>SemOportunidadeSemOportunidade</v>
      </c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 t="str">
        <f t="shared" si="1"/>
        <v>SuperExecução</v>
      </c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 t="str">
        <f t="shared" si="1"/>
        <v>SemOportunidadeSemOportunidade</v>
      </c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 t="str">
        <f t="shared" si="1"/>
        <v>OKOK</v>
      </c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 t="str">
        <f t="shared" si="1"/>
        <v>OKOK</v>
      </c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 t="str">
        <f t="shared" si="1"/>
        <v>SemOportunidadeSemOportunidade</v>
      </c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ref="BT138:BT201" si="2">IF(BN138="","",SUBSTITUTE(BM138," ","")&amp;SUBSTITUTE(BN138," ",""))</f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2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2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2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2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2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2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 t="str">
        <f t="shared" si="2"/>
        <v>PCMVIARecursosInternos</v>
      </c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2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 t="str">
        <f t="shared" si="2"/>
        <v>OKOK</v>
      </c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2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2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2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2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2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 t="str">
        <f t="shared" si="2"/>
        <v>SemOportunidadeSemOportunidade</v>
      </c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2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2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si="2"/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 t="shared" si="2"/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 t="shared" si="2"/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 t="shared" si="2"/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 t="shared" si="2"/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 t="shared" si="2"/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 t="shared" si="2"/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 t="shared" si="2"/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 t="str">
        <f t="shared" si="2"/>
        <v>OKOK</v>
      </c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ref="BT202:BT265" si="3">IF(BN202="","",SUBSTITUTE(BM202," ","")&amp;SUBSTITUTE(BN202," ",""))</f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3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3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3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3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3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3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3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3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3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3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3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3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3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3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3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3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3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3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3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si="3"/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>SemOportunidadeSemOportunidade</v>
      </c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>SemOportunidadeSemOportunidade</v>
      </c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>SemOportunidadeSemOportunidade</v>
      </c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ref="BT266:BT329" si="4"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4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4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4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4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4"/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 t="shared" si="4"/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 t="shared" si="4"/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 t="shared" si="4"/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4"/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 t="shared" si="4"/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 t="shared" si="4"/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4"/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 t="shared" si="4"/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 t="shared" si="4"/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 t="shared" si="4"/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 t="shared" si="4"/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 t="shared" si="4"/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4"/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4"/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 t="shared" si="4"/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 t="shared" si="4"/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 t="shared" si="4"/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4"/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4"/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 t="shared" si="4"/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 t="shared" si="4"/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 t="shared" si="4"/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si="4"/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 t="shared" si="4"/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 t="shared" si="4"/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si="4"/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4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4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 t="shared" si="4"/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 t="shared" si="4"/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 t="shared" si="4"/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 t="shared" si="4"/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 t="shared" si="4"/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 t="shared" si="4"/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 t="shared" si="4"/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 t="shared" si="4"/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 t="shared" si="4"/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 t="shared" si="4"/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 t="shared" si="4"/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si="4"/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 t="shared" si="4"/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 t="shared" si="4"/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 t="shared" si="4"/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 t="str">
        <f t="shared" si="4"/>
        <v>OKOK</v>
      </c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ref="BT330:BT393" si="5"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5"/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5"/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5"/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5"/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5"/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5"/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5"/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5"/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5"/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 t="str">
        <f t="shared" si="5"/>
        <v>OKOK</v>
      </c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 t="shared" si="5"/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 t="shared" si="5"/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 t="shared" si="5"/>
        <v>SuperExecução</v>
      </c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 t="shared" si="5"/>
        <v>SemOportunidadeSemOportunidade</v>
      </c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 t="shared" si="5"/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 t="shared" si="5"/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 t="shared" si="5"/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 t="shared" si="5"/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 t="shared" si="5"/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 t="shared" si="5"/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 t="shared" si="5"/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 t="shared" si="5"/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 t="shared" si="5"/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 t="shared" si="5"/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 t="shared" si="5"/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 t="shared" si="5"/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 t="str">
        <f t="shared" si="5"/>
        <v>CondiçõesClimáticaVentosFortes</v>
      </c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 t="str">
        <f t="shared" si="5"/>
        <v>SemOportunidadeSemOportunidade</v>
      </c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 t="shared" si="5"/>
        <v>SemOportunidadeSemOportunidade</v>
      </c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 t="shared" si="5"/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 t="shared" si="5"/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 t="shared" si="5"/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 t="shared" si="5"/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 t="shared" si="5"/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 t="shared" si="5"/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 t="shared" si="5"/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 t="shared" si="5"/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 t="str">
        <f t="shared" si="5"/>
        <v>OKOK</v>
      </c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 t="str">
        <f t="shared" si="5"/>
        <v>OKOK</v>
      </c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 t="shared" si="5"/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t="23.25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1200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5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0.57553956834532372</v>
      </c>
      <c r="BT391" s="8" t="str">
        <f t="shared" si="5"/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si="5"/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ref="BT394:BT443" si="6">IF(BN394="","",SUBSTITUTE(BM394," ","")&amp;SUBSTITUTE(BN394," ",""))</f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si="6"/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6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6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6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6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6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6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6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6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6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>
        <v>0.35069444444444442</v>
      </c>
      <c r="AS408" s="121">
        <v>0</v>
      </c>
      <c r="AT408" s="121">
        <v>0</v>
      </c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>
        <v>0</v>
      </c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0</v>
      </c>
      <c r="BI408" s="19"/>
      <c r="BJ408" s="19" t="s">
        <v>1957</v>
      </c>
      <c r="BK408" s="19" t="s">
        <v>1958</v>
      </c>
      <c r="BL408" s="18"/>
      <c r="BM408" s="145" t="s">
        <v>548</v>
      </c>
      <c r="BN408" s="145" t="s">
        <v>571</v>
      </c>
      <c r="BO408" s="145" t="s">
        <v>571</v>
      </c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 t="shared" si="6"/>
        <v>CondiçõesClimáticaChuva</v>
      </c>
    </row>
    <row r="409" spans="1:72" hidden="1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7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1959</v>
      </c>
      <c r="BK409" s="20" t="s">
        <v>1960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8">IF(AND(BR409&lt;1,BS409&lt;1),"Produção e Intervalo",IF(BR409&lt;1,"Intervalo",IF(BS409&lt;1,"Produção","Aderente")))</f>
        <v>Produção e Intervalo</v>
      </c>
      <c r="BR409" s="22">
        <f t="shared" ref="BR409:BR410" si="9">IF(OR(B409="",F409=""),"*",AY409/P409)</f>
        <v>0</v>
      </c>
      <c r="BS409" s="22">
        <f t="shared" ref="BS409:BS410" si="10">IF(OR(B409="",F409=""),"*",BA409/Q409)</f>
        <v>0</v>
      </c>
      <c r="BT409" s="8" t="str">
        <f t="shared" si="6"/>
        <v>SemOportunidadeSemOportunidade</v>
      </c>
    </row>
    <row r="410" spans="1:72" hidden="1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>
        <v>0.35416666666666669</v>
      </c>
      <c r="AS410" s="121">
        <v>0</v>
      </c>
      <c r="AT410" s="121">
        <v>0</v>
      </c>
      <c r="AU410" s="168"/>
      <c r="AV410" s="168"/>
      <c r="AW410" s="16"/>
      <c r="AX410" s="16"/>
      <c r="AY410" s="13">
        <f t="shared" si="7"/>
        <v>0</v>
      </c>
      <c r="AZ410" s="202"/>
      <c r="BA410" s="122">
        <v>0</v>
      </c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0</v>
      </c>
      <c r="BI410" s="19"/>
      <c r="BJ410" s="19" t="s">
        <v>1961</v>
      </c>
      <c r="BK410" s="20" t="s">
        <v>1962</v>
      </c>
      <c r="BL410" s="18"/>
      <c r="BM410" s="145" t="s">
        <v>548</v>
      </c>
      <c r="BN410" s="145" t="s">
        <v>571</v>
      </c>
      <c r="BO410" s="145" t="s">
        <v>571</v>
      </c>
      <c r="BP410" s="21"/>
      <c r="BQ410" s="14" t="str">
        <f t="shared" si="8"/>
        <v>Produção e Intervalo</v>
      </c>
      <c r="BR410" s="22">
        <f t="shared" si="9"/>
        <v>0</v>
      </c>
      <c r="BS410" s="22">
        <f t="shared" si="10"/>
        <v>0</v>
      </c>
      <c r="BT410" s="8" t="str">
        <f t="shared" si="6"/>
        <v>CondiçõesClimáticaChuva</v>
      </c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 t="shared" si="6"/>
        <v/>
      </c>
    </row>
    <row r="412" spans="1:72" hidden="1">
      <c r="A412" s="148" t="str">
        <f t="shared" ref="A410:A416" si="11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>
        <v>0</v>
      </c>
      <c r="AS412" s="121">
        <v>0</v>
      </c>
      <c r="AT412" s="121">
        <v>0</v>
      </c>
      <c r="AU412" s="168"/>
      <c r="AV412" s="168"/>
      <c r="AW412" s="16"/>
      <c r="AX412" s="16"/>
      <c r="AY412" s="13">
        <f t="shared" ref="AY412:AY416" si="12">IF(D412="","*",IFERROR(IF(ISODD(COUNT(AS412:AX412)),"ERRO",SUM((AT412-AS412),(AV412-AU412),(AX412-AW412))),"ERRO"))</f>
        <v>0</v>
      </c>
      <c r="AZ412" s="202"/>
      <c r="BA412" s="122">
        <v>0</v>
      </c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0</v>
      </c>
      <c r="BI412" s="19"/>
      <c r="BJ412" s="19" t="s">
        <v>1957</v>
      </c>
      <c r="BK412" s="20" t="s">
        <v>1963</v>
      </c>
      <c r="BL412" s="18"/>
      <c r="BM412" s="145" t="s">
        <v>542</v>
      </c>
      <c r="BN412" s="144" t="s">
        <v>570</v>
      </c>
      <c r="BO412" s="145" t="s">
        <v>680</v>
      </c>
      <c r="BP412" s="169"/>
      <c r="BQ412" s="14" t="str">
        <f t="shared" ref="BQ412:BQ416" si="13">IF(AND(BR412&lt;1,BS412&lt;1),"Produção e Intervalo",IF(BR412&lt;1,"Intervalo",IF(BS412&lt;1,"Produção","Aderente")))</f>
        <v>Produção e Intervalo</v>
      </c>
      <c r="BR412" s="22">
        <f t="shared" ref="BR412:BR416" si="14">IF(OR(B412="",F412=""),"*",AY412/P412)</f>
        <v>0</v>
      </c>
      <c r="BS412" s="22">
        <f t="shared" ref="BS412:BS416" si="15">IF(OR(B412="",F412=""),"*",BA412/Q412)</f>
        <v>0</v>
      </c>
      <c r="BT412" s="8" t="str">
        <f t="shared" si="6"/>
        <v>SuperExecução</v>
      </c>
    </row>
    <row r="413" spans="1:72" hidden="1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>
        <v>0.42083333333333334</v>
      </c>
      <c r="AS413" s="121"/>
      <c r="AT413" s="121"/>
      <c r="AU413" s="168"/>
      <c r="AV413" s="168"/>
      <c r="AW413" s="16"/>
      <c r="AX413" s="16"/>
      <c r="AY413" s="13">
        <f t="shared" si="12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 t="s">
        <v>1964</v>
      </c>
      <c r="BL413" s="18"/>
      <c r="BM413" s="145"/>
      <c r="BN413" s="145"/>
      <c r="BO413" s="145"/>
      <c r="BP413" s="21"/>
      <c r="BQ413" s="14" t="str">
        <f t="shared" si="13"/>
        <v>Produção e Intervalo</v>
      </c>
      <c r="BR413" s="22">
        <f t="shared" si="14"/>
        <v>0</v>
      </c>
      <c r="BS413" s="22">
        <f t="shared" si="15"/>
        <v>0</v>
      </c>
      <c r="BT413" s="8" t="str">
        <f t="shared" si="6"/>
        <v/>
      </c>
    </row>
    <row r="414" spans="1:72" hidden="1">
      <c r="A414" s="148" t="str">
        <f t="shared" si="11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1965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">
        <v>706</v>
      </c>
      <c r="AJ414" s="10" t="str">
        <f>IF(BS_CONTROLE[[#This Row],[Atividade]]=0, "-", BS_CONTROLE[[#This Row],[Atividade]])</f>
        <v>MECANIZAÇÃO - SOCADORA</v>
      </c>
      <c r="AK414" s="35" t="s">
        <v>1142</v>
      </c>
      <c r="AL414" s="35" t="s">
        <v>69</v>
      </c>
      <c r="AM414" s="118" t="s">
        <v>1966</v>
      </c>
      <c r="AN414" s="118" t="s">
        <v>1967</v>
      </c>
      <c r="AO414" s="118">
        <f>IF(BS_CONTROLE[[#This Row],[SUB]]=0, "-", BS_CONTROLE[[#This Row],[SUB]])</f>
        <v>73</v>
      </c>
      <c r="AP414" s="118">
        <v>128</v>
      </c>
      <c r="AQ414" s="118">
        <v>42</v>
      </c>
      <c r="AR414" s="121">
        <v>0.36666666666666664</v>
      </c>
      <c r="AS414" s="121">
        <v>0</v>
      </c>
      <c r="AT414" s="121">
        <v>0</v>
      </c>
      <c r="AU414" s="168"/>
      <c r="AV414" s="168"/>
      <c r="AW414" s="16"/>
      <c r="AX414" s="16"/>
      <c r="AY414" s="13">
        <f t="shared" si="12"/>
        <v>0</v>
      </c>
      <c r="AZ414" s="202"/>
      <c r="BA414" s="122">
        <v>0</v>
      </c>
      <c r="BB414" s="11" t="str">
        <f>IFERROR(_xlfn.XLOOKUP(AI414, BS_ATIVIDADE[ATIVIDADE],BS_ATIVIDADE[UNIDADE] ), "*")</f>
        <v>BINÁRIO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 t="s">
        <v>1968</v>
      </c>
      <c r="BL414" s="18"/>
      <c r="BM414" s="145" t="s">
        <v>538</v>
      </c>
      <c r="BN414" s="144" t="s">
        <v>557</v>
      </c>
      <c r="BO414" s="145" t="s">
        <v>673</v>
      </c>
      <c r="BP414" s="169"/>
      <c r="BQ414" s="14" t="str">
        <f t="shared" si="13"/>
        <v>Produção e Intervalo</v>
      </c>
      <c r="BR414" s="22">
        <f t="shared" si="14"/>
        <v>0</v>
      </c>
      <c r="BS414" s="22">
        <f t="shared" si="15"/>
        <v>0</v>
      </c>
      <c r="BT414" s="8" t="str">
        <f t="shared" si="6"/>
        <v>MecanizaçãoOperação</v>
      </c>
    </row>
    <row r="415" spans="1:72" hidden="1">
      <c r="A415" s="148" t="str">
        <f t="shared" si="11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2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1970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3"/>
        <v>Produção e Intervalo</v>
      </c>
      <c r="BR415" s="22">
        <f t="shared" si="14"/>
        <v>0</v>
      </c>
      <c r="BS415" s="22">
        <f t="shared" si="15"/>
        <v>0</v>
      </c>
      <c r="BT415" s="8" t="str">
        <f t="shared" si="6"/>
        <v>ModernizaçãoExecução</v>
      </c>
    </row>
    <row r="416" spans="1:72" hidden="1">
      <c r="A416" s="148" t="str">
        <f t="shared" si="11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2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20" t="s">
        <v>1971</v>
      </c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3"/>
        <v>Produção e Intervalo</v>
      </c>
      <c r="BR416" s="22">
        <f t="shared" si="14"/>
        <v>0</v>
      </c>
      <c r="BS416" s="22">
        <f t="shared" si="15"/>
        <v>0</v>
      </c>
      <c r="BT416" s="8" t="str">
        <f>IF(BN416="","",SUBSTITUTE(BM416," ","")&amp;SUBSTITUTE(BN416," ",""))</f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 t="s">
        <v>1971</v>
      </c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>
        <v>0</v>
      </c>
      <c r="AT419" s="121">
        <v>0</v>
      </c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>
        <v>0</v>
      </c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0</v>
      </c>
      <c r="BI419" s="19"/>
      <c r="BJ419" s="19" t="s">
        <v>1957</v>
      </c>
      <c r="BK419" s="19" t="s">
        <v>1972</v>
      </c>
      <c r="BL419" s="18" t="s">
        <v>1973</v>
      </c>
      <c r="BM419" s="145" t="s">
        <v>548</v>
      </c>
      <c r="BN419" s="144" t="s">
        <v>563</v>
      </c>
      <c r="BO419" s="145" t="s">
        <v>649</v>
      </c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>CondiçõesClimáticaTemperatura</v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0</v>
      </c>
      <c r="BI422" s="19"/>
      <c r="BJ422" s="19" t="s">
        <v>1974</v>
      </c>
      <c r="BK422" s="19" t="s">
        <v>1975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 t="shared" si="6"/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6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1976</v>
      </c>
      <c r="BL426" s="18"/>
      <c r="BM426" s="145"/>
      <c r="BN426" s="144"/>
      <c r="BO426" s="145"/>
      <c r="BP426" s="169"/>
      <c r="BQ426" s="14" t="str">
        <f t="shared" ref="BQ426:BQ427" si="17">IF(AND(BR426&lt;1,BS426&lt;1),"Produção e Intervalo",IF(BR426&lt;1,"Intervalo",IF(BS426&lt;1,"Produção","Aderente")))</f>
        <v>Produção e Intervalo</v>
      </c>
      <c r="BR426" s="22">
        <f t="shared" ref="BR426:BR427" si="18">IF(OR(B426="",F426=""),"*",AY426/P426)</f>
        <v>0</v>
      </c>
      <c r="BS426" s="22">
        <f t="shared" ref="BS426:BS427" si="19">IF(OR(B426="",F426=""),"*",BA426/Q426)</f>
        <v>0</v>
      </c>
      <c r="BT426" s="8" t="str">
        <f t="shared" si="6"/>
        <v/>
      </c>
    </row>
    <row r="427" spans="1:72" ht="23.25" hidden="1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>
        <v>0</v>
      </c>
      <c r="AS427" s="121">
        <v>0</v>
      </c>
      <c r="AT427" s="121">
        <v>0</v>
      </c>
      <c r="AU427" s="168"/>
      <c r="AV427" s="168"/>
      <c r="AW427" s="16"/>
      <c r="AX427" s="16"/>
      <c r="AY427" s="13">
        <f t="shared" si="16"/>
        <v>0</v>
      </c>
      <c r="AZ427" s="202"/>
      <c r="BA427" s="122">
        <v>0</v>
      </c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1977</v>
      </c>
      <c r="BK427" s="19" t="s">
        <v>1977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7"/>
        <v>Produção e Intervalo</v>
      </c>
      <c r="BR427" s="22">
        <f t="shared" si="18"/>
        <v>0</v>
      </c>
      <c r="BS427" s="22">
        <f t="shared" si="19"/>
        <v>0</v>
      </c>
      <c r="BT427" s="8" t="str">
        <f t="shared" si="6"/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1978</v>
      </c>
      <c r="V1" s="295"/>
      <c r="W1" s="295"/>
    </row>
    <row r="2" spans="1:23" s="92" customFormat="1">
      <c r="A2" s="95" t="s">
        <v>1979</v>
      </c>
      <c r="B2" s="95" t="s">
        <v>1980</v>
      </c>
      <c r="C2" s="95" t="s">
        <v>511</v>
      </c>
      <c r="D2" s="96" t="s">
        <v>1063</v>
      </c>
      <c r="E2" s="96" t="s">
        <v>1064</v>
      </c>
      <c r="F2" s="96" t="s">
        <v>1981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1982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1200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1200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1200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1200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1200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1200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1200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1200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1200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1200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1200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1200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1200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1200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1200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1200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1200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1200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1200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1200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1200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1200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1200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1200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1200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1200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1983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427" sqref="P42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1984</v>
      </c>
      <c r="D5" s="297"/>
      <c r="E5" s="297"/>
      <c r="F5" s="297"/>
      <c r="G5" s="297"/>
      <c r="H5" s="297"/>
      <c r="I5" s="297"/>
      <c r="J5" s="298"/>
      <c r="K5" s="299" t="s">
        <v>1985</v>
      </c>
      <c r="L5" s="300"/>
      <c r="M5" s="300"/>
      <c r="N5" s="300"/>
      <c r="O5" s="301" t="s">
        <v>1986</v>
      </c>
      <c r="P5" s="302"/>
    </row>
    <row r="6" spans="1:16" s="82" customFormat="1" ht="15" customHeight="1">
      <c r="A6" s="74" t="s">
        <v>1981</v>
      </c>
      <c r="B6" s="83" t="s">
        <v>1980</v>
      </c>
      <c r="C6" s="84" t="s">
        <v>1063</v>
      </c>
      <c r="D6" s="85" t="s">
        <v>1064</v>
      </c>
      <c r="E6" s="84" t="s">
        <v>1987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1988</v>
      </c>
      <c r="M6" s="88" t="s">
        <v>710</v>
      </c>
      <c r="N6" s="89" t="s">
        <v>1058</v>
      </c>
      <c r="O6" s="225" t="s">
        <v>1101</v>
      </c>
      <c r="P6" s="150" t="s">
        <v>1989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1200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0</v>
      </c>
      <c r="P409" s="185" t="str">
        <f>IF($A$2=1,IF(SP_NORTE!BJ408="","*",SP_NORTE!BJ408),IF(SP_NORTE!BK408="","*",SP_NORTE!BK408))</f>
        <v>Turma pronta 08:25/Chuva no local</v>
      </c>
    </row>
    <row r="410" spans="1:16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Turma pronta 08:10/Sem oportunidade</v>
      </c>
    </row>
    <row r="411" spans="1:16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0</v>
      </c>
      <c r="P411" s="185" t="str">
        <f>IF($A$2=1,IF(SP_NORTE!BJ410="","*",SP_NORTE!BJ410),IF(SP_NORTE!BK410="","*",SP_NORTE!BK410))</f>
        <v>Turma pronta 08:30/Chuva no local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0</v>
      </c>
      <c r="P413" s="185" t="str">
        <f>IF($A$2=1,IF(SP_NORTE!BJ412="","*",SP_NORTE!BJ412),IF(SP_NORTE!BK412="","*",SP_NORTE!BK412))</f>
        <v xml:space="preserve">Não solicita intervalo/Turma sem boletim </v>
      </c>
    </row>
    <row r="414" spans="1:16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Macro 1 10:06/Aguardando faixa</v>
      </c>
    </row>
    <row r="415" spans="1:16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ZPN-ZMA</v>
      </c>
      <c r="M415" s="91">
        <f>IF(SP_NORTE!AP414="","*",SP_NORTE!AP414)</f>
        <v>128</v>
      </c>
      <c r="N415" s="91" t="str">
        <f>IF(SP_NORTE!AM414="","*",SP_NORTE!AM414)</f>
        <v>ZPN-ZMA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Macro 1 08:48/Condutor solicitou deslocamento até ZMA/Sem oportunidade</v>
      </c>
    </row>
    <row r="416" spans="1:16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 xml:space="preserve">Não solicita intervalo/Tuma realizando homologação </v>
      </c>
    </row>
    <row r="417" spans="1:16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IF($A$2=1,IF(SP_NORTE!BJ416="","*",SP_NORTE!BJ416),IF(SP_NORTE!BK416="","*",SP_NORTE!BK416))</f>
        <v>Turma pronta 08:30/Sem oportunidade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e">
        <f>IF($A$2=1,IF(SP_NORTE!BJ417="","*",SP_NORTE!BJ417),IF(SP_NORTE!#REF!="","*",SP_NORTE!#REF!))</f>
        <v>#REF!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0</v>
      </c>
      <c r="P420" s="185" t="str">
        <f>IF($A$2=1,IF(SP_NORTE!BJ419="","*",SP_NORTE!BJ419),IF(SP_NORTE!BK419="","*",SP_NORTE!BK419))</f>
        <v>Turma pronta 07:29/Temperatura baixa para execução de solda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0</v>
      </c>
      <c r="P423" s="185" t="str">
        <f>IF($A$2=1,IF(SP_NORTE!BJ422="","*",SP_NORTE!BJ422),IF(SP_NORTE!BK422="","*",SP_NORTE!BK422))</f>
        <v>Sem disponibilidade de equipe da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Macro 1 08:54/Prev. faixa 11h</v>
      </c>
    </row>
    <row r="428" spans="1:16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1990</v>
      </c>
      <c r="C2" s="135" t="s">
        <v>1048</v>
      </c>
      <c r="D2" s="84" t="s">
        <v>1050</v>
      </c>
      <c r="E2" s="84" t="s">
        <v>1991</v>
      </c>
      <c r="F2" s="112" t="s">
        <v>1992</v>
      </c>
      <c r="G2" s="84" t="s">
        <v>1993</v>
      </c>
      <c r="H2" s="84" t="s">
        <v>1994</v>
      </c>
      <c r="I2" s="84" t="s">
        <v>1995</v>
      </c>
      <c r="J2" s="84" t="s">
        <v>1996</v>
      </c>
      <c r="K2" s="86" t="s">
        <v>1997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2025-10-29T14:19:11Z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