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215" documentId="8_{B6337239-1A00-434D-AAD0-422EA1FEB5AE}" xr6:coauthVersionLast="47" xr6:coauthVersionMax="47" xr10:uidLastSave="{7A42FD1D-4760-41EB-9F4E-74A3E2C8CE48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" i="16" l="1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J322" i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J324" i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J325" i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45" i="1" l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9" i="11" l="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<sst xmlns="http://schemas.openxmlformats.org/spreadsheetml/2006/main" count="7669" uniqueCount="1919">
  <si>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</si>
  <si>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</si>
  <si>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</si>
  <si>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</si>
  <si>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</si>
  <si>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</si>
  <si>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</si>
  <si>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</si>
  <si>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</si>
  <si>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</si>
  <si>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</si>
  <si>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</si>
  <si>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</si>
  <si>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</si>
  <si>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</si>
  <si>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</si>
  <si>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</si>
  <si>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</si>
  <si>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</si>
  <si>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</si>
  <si>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</si>
  <si>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</si>
  <si>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</si>
  <si>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</si>
  <si>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</si>
  <si>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</si>
  <si>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</si>
  <si>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</si>
  <si>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</si>
  <si>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</si>
  <si>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</si>
  <si>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</si>
  <si>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</si>
  <si>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</si>
  <si>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</si>
  <si>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</si>
  <si>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</si>
  <si>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</si>
  <si>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</si>
  <si>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</si>
  <si>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</si>
  <si>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</si>
  <si>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</si>
  <si>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</si>
  <si>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</si>
  <si>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</si>
  <si>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</si>
  <si>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</si>
  <si>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</si>
  <si>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</si>
  <si>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</si>
  <si>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</si>
  <si>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</si>
  <si>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</si>
  <si>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</si>
  <si>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</si>
  <si>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</si>
  <si>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</si>
  <si>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</si>
  <si>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</si>
  <si>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</si>
  <si>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</si>
  <si>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</si>
  <si>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</si>
  <si>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</si>
  <si>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</si>
  <si>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</si>
  <si>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</si>
  <si>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</si>
  <si>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</si>
  <si>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</si>
  <si>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</si>
  <si>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</si>
  <si>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</si>
  <si>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</si>
  <si>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</si>
  <si>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</si>
  <si>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</si>
  <si>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</si>
  <si>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</si>
  <si>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</si>
  <si>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</si>
  <si>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</si>
  <si>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</si>
  <si>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</si>
  <si>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</si>
  <si>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</si>
  <si>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</si>
  <si>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</si>
  <si>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</si>
  <si>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</si>
  <si>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</si>
  <si>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</si>
  <si>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</si>
  <si>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</si>
  <si>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</si>
  <si>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</si>
  <si>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</si>
  <si>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</si>
  <si>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</si>
  <si>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</si>
  <si>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</si>
  <si>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</si>
  <si>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</si>
  <si>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</si>
  <si>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</si>
  <si>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</si>
  <si>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</si>
  <si>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</si>
  <si>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</si>
  <si>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</si>
  <si>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</si>
  <si>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</si>
  <si>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</si>
  <si>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</si>
  <si>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</si>
  <si>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</si>
  <si>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</si>
  <si>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</si>
  <si>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</si>
  <si>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</si>
  <si>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</si>
  <si>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</si>
  <si>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</si>
  <si>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</si>
  <si>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</si>
  <si>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</si>
  <si>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</si>
  <si>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</si>
  <si>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</si>
  <si>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</si>
  <si>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</si>
  <si>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</si>
  <si>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</si>
  <si>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</si>
  <si>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</si>
  <si>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</si>
  <si>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</si>
  <si>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</si>
  <si>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</si>
  <si>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</si>
  <si>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</si>
  <si>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</si>
  <si>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</si>
  <si>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</si>
  <si>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</si>
  <si>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</si>
  <si>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</si>
  <si>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</si>
  <si>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</si>
  <si>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</si>
  <si>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</si>
  <si>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</si>
  <si>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</si>
  <si>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</si>
  <si>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</si>
  <si>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</si>
  <si>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</si>
  <si>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</si>
  <si>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</si>
  <si>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</si>
  <si>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</si>
  <si>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</si>
  <si>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</si>
  <si>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</si>
  <si>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</si>
  <si>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</si>
  <si>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</si>
  <si>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</si>
  <si>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</si>
  <si>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</si>
  <si>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</si>
  <si>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</si>
  <si>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</si>
  <si>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</si>
  <si>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</si>
  <si>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</si>
  <si>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</si>
  <si>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</si>
  <si>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</si>
  <si>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</si>
  <si>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</si>
  <si>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</si>
  <si>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</si>
  <si>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</si>
  <si>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</si>
  <si>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</si>
  <si>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</si>
  <si>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</si>
  <si>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</si>
  <si>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</si>
  <si>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</si>
  <si>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</si>
  <si>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</si>
  <si>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</si>
  <si>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</si>
  <si>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</si>
  <si>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</si>
  <si>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</si>
  <si>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</si>
  <si>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</si>
  <si>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</si>
  <si>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</si>
  <si>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</si>
  <si>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</si>
  <si>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</si>
  <si>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</si>
  <si>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</si>
  <si>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</si>
  <si>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</si>
  <si>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</si>
  <si>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</si>
  <si>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</si>
  <si>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</si>
  <si>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</si>
  <si>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</si>
  <si>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</si>
  <si>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</si>
  <si>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</si>
  <si>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</si>
  <si>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</si>
  <si>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</si>
  <si>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</si>
  <si>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</si>
  <si>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</si>
  <si>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</si>
  <si>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</si>
  <si>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</si>
  <si>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</si>
  <si>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</si>
  <si>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</si>
  <si>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</si>
  <si>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</si>
  <si>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</si>
  <si>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</si>
  <si>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</si>
  <si>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</si>
  <si>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</si>
  <si>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</si>
  <si>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</si>
  <si>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</si>
  <si>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</si>
  <si>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</si>
  <si>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</si>
  <si>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</si>
  <si>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</si>
  <si>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</si>
  <si>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</si>
  <si>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</si>
  <si>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</si>
  <si>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</si>
  <si>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</si>
  <si>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</si>
  <si>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</si>
  <si>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</si>
  <si>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</si>
  <si>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</si>
  <si>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</si>
  <si>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</si>
  <si>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</si>
  <si>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</si>
  <si>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</si>
  <si>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</si>
  <si>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</si>
  <si>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</si>
  <si>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</si>
  <si>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</si>
  <si>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</si>
  <si>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</si>
  <si>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</si>
  <si>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</si>
  <si>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</si>
  <si>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</si>
  <si>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</si>
  <si>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</si>
  <si>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</si>
  <si>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</si>
  <si>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</si>
  <si>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</si>
  <si>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</si>
  <si>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</si>
  <si>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</si>
  <si>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</si>
  <si>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</si>
  <si>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</si>
  <si>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</si>
  <si>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</si>
  <si>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</si>
  <si>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</si>
  <si>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</si>
  <si>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</si>
  <si>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</si>
  <si>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</si>
  <si>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</si>
  <si>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</si>
  <si>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</si>
  <si>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</si>
  <si>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</si>
  <si>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</si>
  <si>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</si>
  <si>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</si>
  <si>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</si>
  <si>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</si>
  <si>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</si>
  <si>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</si>
  <si>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</si>
  <si>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</si>
  <si>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</si>
  <si>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</si>
  <si>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</si>
  <si>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</si>
  <si>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</si>
  <si>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</si>
  <si>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</si>
  <si>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</si>
  <si>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</si>
  <si>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</si>
  <si>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</si>
  <si>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</si>
  <si>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</si>
  <si>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</si>
  <si>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</si>
  <si>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</si>
  <si>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</si>
  <si>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</si>
  <si>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</si>
  <si>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</si>
  <si>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</si>
  <si>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</si>
  <si>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</si>
  <si>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</si>
  <si>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</si>
  <si>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</si>
  <si>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</si>
  <si>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</si>
  <si>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</si>
  <si>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</si>
  <si>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</si>
  <si>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</si>
  <si>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</si>
  <si>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</si>
  <si>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</si>
  <si>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</si>
  <si>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</si>
  <si>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</si>
  <si>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</si>
  <si>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</si>
  <si>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</si>
  <si>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</si>
  <si>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</si>
  <si>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</si>
  <si>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</si>
  <si>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</si>
  <si>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</si>
  <si>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</si>
  <si>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</si>
  <si>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</si>
  <si>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</si>
  <si>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</si>
  <si>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</si>
  <si>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</si>
  <si>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</si>
  <si>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</si>
  <si>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</si>
  <si>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</si>
  <si>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</si>
  <si>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</si>
  <si>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</si>
  <si>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</si>
  <si>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</si>
  <si>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</si>
  <si>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</si>
  <si>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</si>
  <si>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</si>
  <si>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</si>
  <si>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</si>
  <si>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</si>
  <si>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</si>
  <si>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</si>
  <si>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</si>
  <si>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</si>
  <si>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</si>
  <si>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</si>
  <si>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</si>
  <si>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</si>
  <si>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</si>
  <si>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</si>
  <si>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</si>
  <si>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</si>
  <si>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</si>
  <si>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</si>
  <si>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</si>
  <si>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</si>
  <si>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</si>
  <si>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</si>
  <si>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</si>
  <si>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</si>
  <si>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</si>
  <si>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</si>
  <si>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</si>
  <si>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</si>
  <si>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</si>
  <si>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</si>
  <si>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</si>
  <si>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</si>
  <si>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</si>
  <si>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</si>
  <si>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</si>
  <si>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</si>
  <si>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</si>
  <si>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</si>
  <si>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</si>
  <si>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</si>
  <si>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</si>
  <si>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</si>
  <si>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</si>
  <si>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</si>
  <si>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</si>
  <si>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</si>
  <si>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</si>
  <si>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</si>
  <si>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</si>
  <si>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</si>
  <si>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</si>
  <si>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</si>
  <si>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</si>
  <si>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</si>
  <si>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</si>
  <si>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</si>
  <si>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</si>
  <si>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</si>
  <si>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</si>
  <si>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</si>
  <si>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</si>
  <si>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</si>
  <si>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</si>
  <si>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</si>
  <si>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</si>
  <si>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</si>
  <si>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</si>
  <si>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</si>
  <si>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</si>
  <si>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</si>
  <si>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</si>
  <si>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</si>
  <si>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</si>
  <si>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</si>
  <si>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</si>
  <si>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</si>
  <si>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</si>
  <si>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</si>
  <si>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</si>
  <si>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</si>
  <si>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</si>
  <si>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</si>
  <si>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</si>
  <si>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</si>
  <si>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</si>
  <si>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</si>
  <si>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</si>
  <si>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</si>
  <si>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</si>
  <si>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</si>
  <si>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</si>
  <si>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</si>
  <si>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</si>
  <si>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</si>
  <si>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</si>
  <si>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</si>
  <si>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</si>
  <si>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</si>
  <si>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</si>
  <si>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</si>
  <si>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</si>
  <si>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</si>
  <si>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</si>
  <si>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</si>
  <si>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</si>
  <si>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</si>
  <si>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</si>
  <si>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</si>
  <si>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</si>
  <si>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</si>
  <si>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</si>
  <si>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</si>
  <si>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</si>
  <si>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</si>
  <si>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</si>
  <si>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</si>
  <si>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</si>
  <si>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</si>
  <si>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</si>
  <si>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</si>
  <si>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</si>
  <si>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</si>
  <si>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</si>
  <si>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</si>
  <si>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</si>
  <si>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</si>
  <si>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</si>
  <si>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</si>
  <si>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</si>
  <si>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</si>
  <si>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</si>
  <si>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</si>
  <si>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</si>
  <si>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</si>
  <si>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</si>
  <si>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</si>
  <si>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</si>
  <si>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</si>
  <si>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</si>
  <si>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</si>
  <si>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</si>
  <si>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</si>
  <si>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</si>
  <si>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</si>
  <si>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</si>
  <si>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</si>
  <si>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</si>
  <si>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</si>
  <si>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</si>
  <si>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</si>
  <si>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</si>
  <si>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</si>
  <si>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</si>
  <si>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</si>
  <si>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</si>
  <si>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</si>
  <si>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</si>
  <si>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</si>
  <si>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</si>
  <si>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</si>
  <si>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</si>
  <si>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</si>
  <si>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</si>
  <si>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</si>
  <si>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</si>
  <si>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</si>
  <si>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</si>
  <si>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</si>
  <si>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</si>
  <si>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</si>
  <si>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</si>
  <si>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</si>
  <si>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</si>
  <si>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</si>
  <si>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</si>
  <si>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</si>
  <si>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</si>
  <si>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</si>
  <si>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</si>
  <si>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</si>
  <si>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</si>
  <si>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</si>
  <si>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</si>
  <si>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</si>
  <si>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</si>
  <si>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</si>
  <si>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</si>
  <si>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</si>
  <si>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</si>
  <si>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</si>
  <si>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</si>
  <si>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</si>
  <si>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</si>
  <si>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</si>
  <si>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</si>
  <si>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</si>
  <si>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</si>
  <si>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</si>
  <si>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</si>
  <si>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</si>
  <si>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</si>
  <si>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</si>
  <si>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</si>
  <si>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</si>
  <si>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</si>
  <si>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</si>
  <si>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</si>
  <si>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</si>
  <si>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</si>
  <si>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</si>
  <si>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</si>
  <si>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</si>
  <si>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</si>
  <si>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</si>
  <si>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</si>
  <si>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</si>
  <si>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</si>
  <si>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</si>
  <si>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</si>
  <si>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</si>
  <si>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</si>
  <si>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</si>
  <si>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</si>
  <si>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</si>
  <si>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</si>
  <si>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</si>
  <si>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</si>
  <si>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</si>
  <si>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</si>
  <si>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</si>
  <si>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</si>
  <si>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</si>
  <si>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</si>
  <si>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</si>
  <si>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</si>
  <si>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</si>
  <si>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</si>
  <si>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</si>
  <si>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</si>
  <si>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</si>
  <si>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</si>
  <si>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</si>
  <si>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</si>
  <si>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</si>
  <si>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</si>
  <si>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</si>
  <si>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</si>
  <si>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</si>
  <si>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</si>
  <si>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</si>
  <si>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</si>
  <si>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</si>
  <si>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</si>
  <si>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</si>
  <si>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</si>
  <si>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</si>
  <si>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</si>
  <si>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</si>
  <si>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</si>
  <si>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</si>
  <si>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</si>
  <si>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</si>
  <si>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</si>
  <si>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</si>
  <si>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</si>
  <si>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</si>
  <si>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</si>
  <si>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</si>
  <si>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</si>
  <si>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</si>
  <si>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</si>
  <si>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</si>
  <si>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</si>
  <si>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</si>
  <si>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</si>
  <si>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</si>
  <si>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</si>
  <si>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</si>
  <si>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</si>
  <si>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</si>
  <si>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</si>
  <si>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</si>
  <si>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</si>
  <si>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</si>
  <si>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</si>
  <si>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</si>
  <si>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</si>
  <si>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</si>
  <si>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</si>
  <si>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</si>
  <si>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</si>
  <si>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</si>
  <si>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</si>
  <si>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</si>
  <si>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</si>
  <si>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</si>
  <si>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</si>
  <si>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</si>
  <si>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</si>
  <si>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</si>
  <si>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</si>
  <si>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</si>
  <si>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</si>
  <si>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</si>
  <si>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</si>
  <si>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</si>
  <si>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</si>
  <si>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</si>
  <si>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</si>
  <si>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</si>
  <si>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</si>
  <si>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</si>
  <si>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</si>
  <si>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</si>
  <si>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</si>
  <si>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</si>
  <si>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</si>
  <si>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</si>
  <si>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</si>
  <si>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</si>
  <si>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</si>
  <si>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</si>
  <si>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</si>
  <si>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</si>
  <si>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</si>
  <si>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</si>
  <si>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</si>
  <si>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</si>
  <si>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</si>
  <si>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</si>
  <si>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</si>
  <si>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</si>
  <si>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</si>
  <si>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</si>
  <si>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</si>
  <si>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</si>
  <si>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</si>
  <si>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</si>
  <si>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</si>
  <si>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</si>
  <si>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</si>
  <si>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</si>
  <si>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</si>
  <si>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</si>
  <si>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</si>
  <si>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</si>
  <si>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</si>
  <si>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</si>
  <si>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</si>
  <si>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</si>
  <si>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</si>
  <si>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</si>
  <si>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</si>
  <si>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</si>
  <si>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</si>
  <si>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</si>
  <si>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</si>
  <si>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</si>
  <si>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</si>
  <si>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</si>
  <si>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</si>
  <si>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</si>
  <si>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</si>
  <si>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</si>
  <si>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</si>
  <si>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</si>
  <si>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</si>
  <si>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</si>
  <si>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</si>
  <si>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</si>
  <si>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</si>
  <si>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</si>
  <si>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</si>
  <si>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</si>
  <si>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</si>
  <si>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</si>
  <si>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</si>
  <si>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</si>
  <si>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</si>
  <si>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</si>
  <si>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</si>
  <si>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</si>
  <si>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</si>
  <si>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</si>
  <si>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</si>
  <si>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</si>
  <si>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</si>
  <si>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</si>
  <si>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</si>
  <si>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</si>
  <si>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</si>
  <si>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</si>
  <si>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</si>
  <si>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</si>
  <si>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</si>
  <si>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</si>
  <si>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</si>
  <si>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</si>
  <si>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</si>
  <si>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</si>
  <si>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</si>
  <si>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</si>
  <si>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</si>
  <si>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</si>
  <si>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</si>
  <si>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</si>
  <si>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</si>
  <si>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</si>
  <si>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</si>
  <si>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</si>
  <si>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</si>
  <si>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</si>
  <si>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</si>
  <si>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</si>
  <si>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</si>
  <si>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</si>
  <si>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</si>
  <si>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</si>
  <si>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</si>
  <si>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</si>
  <si>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</si>
  <si>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</si>
  <si>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</si>
  <si>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</si>
  <si>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</si>
  <si>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</si>
  <si>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</si>
  <si>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</si>
  <si>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</si>
  <si>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</si>
  <si>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</si>
  <si>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</si>
  <si>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</si>
  <si>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</si>
  <si>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</si>
  <si>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</si>
  <si>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</si>
  <si>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</si>
  <si>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</si>
  <si>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</si>
  <si>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</si>
  <si>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</si>
  <si>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</si>
  <si>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</si>
  <si>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</si>
  <si>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</si>
  <si>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</si>
  <si>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</si>
  <si>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</si>
  <si>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</si>
  <si>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</si>
  <si>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</si>
  <si>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</si>
  <si>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</si>
  <si>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</si>
  <si>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</si>
  <si>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</si>
  <si>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</si>
  <si>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</si>
  <si>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</si>
  <si>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</si>
  <si>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</si>
  <si>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</si>
  <si>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</si>
  <si>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</si>
  <si>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</si>
  <si>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</si>
  <si>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</si>
  <si>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</si>
  <si>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</si>
  <si>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</si>
  <si>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</si>
  <si>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</si>
  <si>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</si>
  <si>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</si>
  <si>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</si>
  <si>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</si>
  <si>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</si>
  <si>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</si>
  <si>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</si>
  <si>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</si>
  <si>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</si>
  <si>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</si>
  <si>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</si>
  <si>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</si>
  <si>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</si>
  <si>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</si>
  <si>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</si>
  <si>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</si>
  <si>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</si>
  <si>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</si>
  <si>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</si>
  <si>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</si>
  <si>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</si>
  <si>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</si>
  <si>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</si>
  <si>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</si>
  <si>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</si>
  <si>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</si>
  <si>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</si>
  <si>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</si>
  <si>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</si>
  <si>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</si>
  <si>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</si>
  <si>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</si>
  <si>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</si>
  <si>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</si>
  <si>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</si>
  <si>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</si>
  <si>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</si>
  <si>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</si>
  <si>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</si>
  <si>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</si>
  <si>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</si>
  <si>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</si>
  <si>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</si>
  <si>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</si>
  <si>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</si>
  <si>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</si>
  <si>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</si>
  <si>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</si>
  <si>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</si>
  <si>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</si>
  <si>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</si>
  <si>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</si>
  <si>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</si>
  <si>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</si>
  <si>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</si>
  <si>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</si>
  <si>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</si>
  <si>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</si>
  <si>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</si>
  <si>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</si>
  <si>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</si>
  <si>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</si>
  <si>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</si>
  <si>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</si>
  <si>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</si>
  <si>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</si>
  <si>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</si>
  <si>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</si>
  <si>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</si>
  <si>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</si>
  <si>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</si>
  <si>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</si>
  <si>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</si>
  <si>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</si>
  <si>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</si>
  <si>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</si>
  <si>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</si>
  <si>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</si>
  <si>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</si>
  <si>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</si>
  <si>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</si>
  <si>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</si>
  <si>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</si>
  <si>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</si>
  <si>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</si>
  <si>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</si>
  <si>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</si>
  <si>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</si>
  <si>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</si>
  <si>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</si>
  <si>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</si>
  <si>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</si>
  <si>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</si>
  <si>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</si>
  <si>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</si>
  <si>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</si>
  <si>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</si>
  <si>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</si>
  <si>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</si>
  <si>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</si>
  <si>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</si>
  <si>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</si>
  <si>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</si>
  <si>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</si>
  <si>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</si>
  <si>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</si>
  <si>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</si>
  <si>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</si>
  <si>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</si>
  <si>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</si>
  <si>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</si>
  <si>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</si>
  <si>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</si>
  <si>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</si>
  <si>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</si>
  <si>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</si>
  <si>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</si>
  <si>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</si>
  <si>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</si>
  <si>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</si>
  <si>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</si>
  <si>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</si>
  <si>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</si>
  <si>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</si>
  <si>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</si>
  <si>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</si>
  <si>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</si>
  <si>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</si>
  <si>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</si>
  <si>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</si>
  <si>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</si>
  <si>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</si>
  <si>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</si>
  <si>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</si>
  <si>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</si>
  <si>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</si>
  <si>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</si>
  <si>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</si>
  <si>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</si>
  <si>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</si>
  <si>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</si>
  <si>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</si>
  <si>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</si>
  <si>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</si>
  <si>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</si>
  <si>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</si>
  <si>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</si>
  <si>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</si>
  <si>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</si>
  <si>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</si>
  <si>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</si>
  <si>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</si>
  <si>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</si>
  <si>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</si>
  <si>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</si>
  <si>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</si>
  <si>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</si>
  <si>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</si>
  <si>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</si>
  <si>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</si>
  <si>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</si>
  <si>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</si>
  <si>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</si>
  <si>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</si>
  <si>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</si>
  <si>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</si>
  <si>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</si>
  <si>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</si>
  <si>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</si>
  <si>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</si>
  <si>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</si>
  <si>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</si>
  <si>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</si>
  <si>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</si>
  <si>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</si>
  <si>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</si>
  <si>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</si>
  <si>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</si>
  <si>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</si>
  <si>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</si>
  <si>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</si>
  <si>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</si>
  <si>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</si>
  <si>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</si>
  <si>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</si>
  <si>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</si>
  <si>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</si>
  <si>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</si>
  <si>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</si>
  <si>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</si>
  <si>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</si>
  <si>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</si>
  <si>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</si>
  <si>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</si>
  <si>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</si>
  <si>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</si>
  <si>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</si>
  <si>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</si>
  <si>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</si>
  <si>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</si>
  <si>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</si>
  <si>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</si>
  <si>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</si>
  <si>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</si>
  <si>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</si>
  <si>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</si>
  <si>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</si>
  <si>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</si>
  <si>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</si>
  <si>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</si>
  <si>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</si>
  <si>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</si>
  <si>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</si>
  <si>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</si>
  <si>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</si>
  <si>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</si>
  <si>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</si>
  <si>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</si>
  <si>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</si>
  <si>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</si>
  <si>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</si>
  <si>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</si>
  <si>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</si>
  <si>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</si>
  <si>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</si>
  <si>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</si>
  <si>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</si>
  <si>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</si>
  <si>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</si>
  <si>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</si>
  <si>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</si>
  <si>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</si>
  <si>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</si>
  <si>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</si>
  <si>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</si>
  <si>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</si>
  <si>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</si>
  <si>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</si>
  <si>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</si>
  <si>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</si>
  <si>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</si>
  <si>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</si>
  <si>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</si>
  <si>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</si>
  <si>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</si>
  <si>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</si>
  <si>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</si>
  <si>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</si>
  <si>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</si>
  <si>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</si>
  <si>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</si>
  <si>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</si>
  <si>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</si>
  <si>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</si>
  <si>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</si>
  <si>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</si>
  <si>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</si>
  <si>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</si>
  <si>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</si>
  <si>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</si>
  <si>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</si>
  <si>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</si>
  <si>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</si>
  <si>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</si>
  <si>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</si>
  <si>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</si>
  <si>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</si>
  <si>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</si>
  <si>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</si>
  <si>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</si>
  <si>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</si>
  <si>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</si>
  <si>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</si>
  <si>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</si>
  <si>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</si>
  <si>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</si>
  <si>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</si>
  <si>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</si>
  <si>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</si>
  <si>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</si>
  <si>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</si>
  <si>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</si>
  <si>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</si>
  <si>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</si>
  <si>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</si>
  <si>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</si>
  <si>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</si>
  <si>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</si>
  <si>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</si>
  <si>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</si>
  <si>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</si>
  <si>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</si>
  <si>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</si>
  <si>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</si>
  <si>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</si>
  <si>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</si>
  <si>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</si>
  <si>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</si>
  <si>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</si>
  <si>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</si>
  <si>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</si>
  <si>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</si>
  <si>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</si>
  <si>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</si>
  <si>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</si>
  <si>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</si>
  <si>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</si>
  <si>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</si>
  <si>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</si>
  <si>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</si>
  <si>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</si>
  <si>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</si>
  <si>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</si>
  <si>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</si>
  <si>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</si>
  <si>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</si>
  <si>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</si>
  <si>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</si>
  <si>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</si>
  <si>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</si>
  <si>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</si>
  <si>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</si>
  <si>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</si>
  <si>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</si>
  <si>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</si>
  <si>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</si>
  <si>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</si>
  <si>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</si>
  <si>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</si>
  <si>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</si>
  <si>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</si>
  <si>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</si>
  <si>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</si>
  <si>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</si>
  <si>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</si>
  <si>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</si>
  <si>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</si>
  <si>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</si>
  <si>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</si>
  <si>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</si>
  <si>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</si>
  <si>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</si>
  <si>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</si>
  <si>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</si>
  <si>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</si>
  <si>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</si>
  <si>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</si>
  <si>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</si>
  <si>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</si>
  <si>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</si>
  <si>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</si>
  <si>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</si>
  <si>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</si>
  <si>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</si>
  <si>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</si>
  <si>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</si>
  <si>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</si>
  <si>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</si>
  <si>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</si>
  <si>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</si>
  <si>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</si>
  <si>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</si>
  <si>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</si>
  <si>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</si>
  <si>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</si>
  <si>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</si>
  <si>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</si>
  <si>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</si>
  <si>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</si>
  <si>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</si>
  <si>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</si>
  <si>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</si>
  <si>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</si>
  <si>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</si>
  <si>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</si>
  <si>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</si>
  <si>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</si>
  <si>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</si>
  <si>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</si>
  <si>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</si>
  <si>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</si>
  <si>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</si>
  <si>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</si>
  <si>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</si>
  <si>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</si>
  <si>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</si>
  <si>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</si>
  <si>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</si>
  <si>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</si>
  <si>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</si>
  <si>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</si>
  <si>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</si>
  <si>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</si>
  <si>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</si>
  <si>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</si>
  <si>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</si>
  <si>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</si>
  <si>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</si>
  <si>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</si>
  <si>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</si>
  <si>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</si>
  <si>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</si>
  <si>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</si>
  <si>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</si>
  <si>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</si>
  <si>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</si>
  <si>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</si>
  <si>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</si>
  <si>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</si>
  <si>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</si>
  <si>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</si>
  <si>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</si>
  <si>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</si>
  <si>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</si>
  <si>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</si>
  <si>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</si>
  <si>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</si>
  <si>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</si>
  <si>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</si>
  <si>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</si>
  <si>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</si>
  <si>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</si>
  <si>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</si>
  <si>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</si>
  <si>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</si>
  <si>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</si>
  <si>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</si>
  <si>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</si>
  <si>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</si>
  <si>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</si>
  <si>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</si>
  <si>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</si>
  <si>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</si>
  <si>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</si>
  <si>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</si>
  <si>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</si>
  <si>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</si>
  <si>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</si>
  <si>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</si>
  <si>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</si>
  <si>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</si>
  <si>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</si>
  <si>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</si>
  <si>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</si>
  <si>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</si>
  <si>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</si>
  <si>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</si>
  <si>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</si>
  <si>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</si>
  <si>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</si>
  <si>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</si>
  <si>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</si>
  <si>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</si>
  <si>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</si>
  <si>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</si>
  <si>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</si>
  <si>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</si>
  <si>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</si>
  <si>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</si>
  <si>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</si>
  <si>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</si>
  <si>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</si>
  <si>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</si>
  <si>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</si>
  <si>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</si>
  <si>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</si>
  <si>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</si>
  <si>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</si>
  <si>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</si>
  <si>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</si>
  <si>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</si>
  <si>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</si>
  <si>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</si>
  <si>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</si>
  <si>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</si>
  <si>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</si>
  <si>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</si>
  <si>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</si>
  <si>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</si>
  <si>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</si>
  <si>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</si>
  <si>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</si>
  <si>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</si>
  <si>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</si>
  <si>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</si>
  <si>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</si>
  <si>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</si>
  <si>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</si>
  <si>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</si>
  <si>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</si>
  <si>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</si>
  <si>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</si>
  <si>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</si>
  <si>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</si>
  <si>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</si>
  <si>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</si>
  <si>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</si>
  <si>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</si>
  <si>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</si>
  <si>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</si>
  <si>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</si>
  <si>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</si>
  <si>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</si>
  <si>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</si>
  <si>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</si>
  <si>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</si>
  <si>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</si>
  <si>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</si>
  <si>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</si>
  <si>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</si>
  <si>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</si>
  <si>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</si>
  <si>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</si>
  <si>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</si>
  <si>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</si>
  <si>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</si>
  <si>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</si>
  <si>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</si>
  <si>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</si>
  <si>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</si>
  <si>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</si>
  <si>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</si>
  <si>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</si>
  <si>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</si>
  <si>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</si>
  <si>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</si>
  <si>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</si>
  <si>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</si>
  <si>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</si>
  <si>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</si>
  <si>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</si>
  <si>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</si>
  <si>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</si>
  <si>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</si>
  <si>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</si>
  <si>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</si>
  <si>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</si>
  <si>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</si>
  <si>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</si>
  <si>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</si>
  <si>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</si>
  <si>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</si>
  <si>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</si>
  <si>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</si>
  <si>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</si>
  <si>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</si>
  <si>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</si>
  <si>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</si>
  <si>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</si>
  <si>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</si>
  <si>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</si>
  <si>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</si>
  <si>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</si>
  <si>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</si>
  <si>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</si>
  <si>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</si>
  <si>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</si>
  <si>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</si>
  <si>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</si>
  <si>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</si>
  <si>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</si>
  <si>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</si>
  <si>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</si>
  <si>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</si>
  <si>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</si>
  <si>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</si>
  <si>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</si>
  <si>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</si>
  <si>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</si>
  <si>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</si>
  <si>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</si>
  <si>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</si>
  <si>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</si>
  <si>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</si>
  <si>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</si>
  <si>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</si>
  <si>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</si>
  <si>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</si>
  <si>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</si>
  <si>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</si>
  <si>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</si>
  <si>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</si>
  <si>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</si>
  <si>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</si>
  <si>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</si>
  <si>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</si>
  <si>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</si>
  <si>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</si>
  <si>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</si>
  <si>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</si>
  <si>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</si>
  <si>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</si>
  <si>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</si>
  <si>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</si>
  <si>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</si>
  <si>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</si>
  <si>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</si>
  <si>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</si>
  <si>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</si>
  <si>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</si>
  <si>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</si>
  <si>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</si>
  <si>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</si>
  <si>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</si>
  <si>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</si>
  <si>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</si>
  <si>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</si>
  <si>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</si>
  <si>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</si>
  <si>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</si>
  <si>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</si>
  <si>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</si>
  <si>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</si>
  <si>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</si>
  <si>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</si>
  <si>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</si>
  <si>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</si>
  <si>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</si>
  <si>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</si>
  <si>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</si>
  <si>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</si>
  <si>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</si>
  <si>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</si>
  <si>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</si>
  <si>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</si>
  <si>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</si>
  <si>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</si>
  <si>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</si>
  <si>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</si>
  <si>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</si>
  <si>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</si>
  <si>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</si>
  <si>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</si>
  <si>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</si>
  <si>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</si>
  <si>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</si>
  <si>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</si>
  <si>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</si>
  <si>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</si>
  <si>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</si>
  <si>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</si>
  <si>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</si>
  <si>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</si>
  <si>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</si>
  <si>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</si>
  <si>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</si>
  <si>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</si>
  <si>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</si>
  <si>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</si>
  <si>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</si>
  <si>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</si>
  <si>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</si>
  <si>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</si>
  <si>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</si>
  <si>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</si>
  <si>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</si>
  <si>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</si>
  <si>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</si>
  <si>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</si>
  <si>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</si>
  <si>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</si>
  <si>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</si>
  <si>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</si>
  <si>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</si>
  <si>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</si>
  <si>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</si>
  <si>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</si>
  <si>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</si>
  <si>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</si>
  <si>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</si>
  <si>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</si>
  <si>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</si>
  <si>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</si>
  <si>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</si>
  <si>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</si>
  <si>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</si>
  <si>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</si>
  <si>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</si>
  <si>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</si>
  <si>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</si>
  <si>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</si>
  <si>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</si>
  <si>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</si>
  <si>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</si>
  <si>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</si>
  <si>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</si>
  <si>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</si>
  <si>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</si>
  <si>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</si>
  <si>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</si>
  <si>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</si>
  <si>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</si>
  <si>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</si>
  <si>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</si>
  <si>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</si>
  <si>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</si>
  <si>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</si>
  <si>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</si>
  <si>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</si>
  <si>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</si>
  <si>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</si>
  <si>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</si>
  <si>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</si>
  <si>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</si>
  <si>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</si>
  <si>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</si>
  <si>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</si>
  <si>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</si>
  <si>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</si>
  <si>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</si>
  <si>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</si>
  <si>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</si>
  <si>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</si>
  <si>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</si>
  <si>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</si>
  <si>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</si>
  <si>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</si>
  <si>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</si>
  <si>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</si>
  <si>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</si>
  <si>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</si>
  <si>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</si>
  <si>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</si>
  <si>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</si>
  <si>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</si>
  <si>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</si>
  <si>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</si>
  <si>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</si>
  <si>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</si>
  <si>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</si>
  <si>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</si>
  <si>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</si>
  <si>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</si>
  <si>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</si>
  <si>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</si>
  <si>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</si>
  <si>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</si>
  <si>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</si>
  <si>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</si>
  <si>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</si>
  <si>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</si>
  <si>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</si>
  <si>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</si>
  <si>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</si>
  <si>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</si>
  <si>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</si>
  <si>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</si>
  <si>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</si>
  <si>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</si>
  <si>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</si>
  <si>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</si>
  <si>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</si>
  <si>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</si>
  <si>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</si>
  <si>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</si>
  <si>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</si>
  <si>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</si>
  <si>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</si>
  <si>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</si>
  <si>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</si>
  <si>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</si>
  <si>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</si>
  <si>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</si>
  <si>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</si>
  <si>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</si>
  <si>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</si>
  <si>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</si>
  <si>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</si>
  <si>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</si>
  <si>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</si>
  <si>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</si>
  <si>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</si>
  <si>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</si>
  <si>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</si>
  <si>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</si>
  <si>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</si>
  <si>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</si>
  <si>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</si>
  <si>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</si>
  <si>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</si>
  <si>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</si>
  <si>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</si>
  <si>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</si>
  <si>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</si>
  <si>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</si>
  <si>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</si>
  <si>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</si>
  <si>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</si>
  <si>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</si>
  <si>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</si>
  <si>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</si>
  <si>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</si>
  <si>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</si>
  <si>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</si>
  <si>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</si>
  <si>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</si>
  <si>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</si>
  <si>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</si>
  <si>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</si>
  <si>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</si>
  <si>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</si>
  <si>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</si>
  <si>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</si>
  <si>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</si>
  <si>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</si>
  <si>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</si>
  <si>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</si>
  <si>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</si>
  <si>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</si>
  <si>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</si>
  <si>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</si>
  <si>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</si>
  <si>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</si>
  <si>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</si>
  <si>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</si>
  <si>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</si>
  <si>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</si>
  <si>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</si>
  <si>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</si>
  <si>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</si>
  <si>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</si>
  <si>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</si>
  <si>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</si>
  <si>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</si>
  <si>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</si>
  <si>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</si>
  <si>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</si>
  <si>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</si>
  <si>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</si>
  <si>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</si>
  <si>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</si>
  <si>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</si>
  <si>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</si>
  <si>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</si>
  <si>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</si>
  <si>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</si>
  <si>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</si>
  <si>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</si>
  <si>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</si>
  <si>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</si>
  <si>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</si>
  <si>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</si>
  <si>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</si>
  <si>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</si>
  <si>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</si>
  <si>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</si>
  <si>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</si>
  <si>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</si>
  <si>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</si>
  <si>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</si>
  <si>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</si>
  <si>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</si>
  <si>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</si>
  <si>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</si>
  <si>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</si>
  <si>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</si>
  <si>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</si>
  <si>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</si>
  <si>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</si>
  <si>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</si>
  <si>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</si>
  <si>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</si>
  <si>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</si>
  <si>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</si>
  <si>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</si>
  <si>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</si>
  <si>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</si>
  <si>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</si>
  <si>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</si>
  <si>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</si>
  <si>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</si>
  <si>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</si>
  <si>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</si>
  <si>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</si>
  <si>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</si>
  <si>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</si>
  <si>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</si>
  <si>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</si>
  <si>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</si>
  <si>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</si>
  <si>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</si>
  <si>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</si>
  <si>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</si>
  <si>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</si>
  <si>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</si>
  <si>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</si>
  <si>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</si>
  <si>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</si>
  <si>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</si>
  <si>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</si>
  <si>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</si>
  <si>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</si>
  <si>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</si>
  <si>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</si>
  <si>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</si>
  <si>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</si>
  <si>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</si>
  <si>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</si>
  <si>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</si>
  <si>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</si>
  <si>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</si>
  <si>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</si>
  <si>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</si>
  <si>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</si>
  <si>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</si>
  <si>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</si>
  <si>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</si>
  <si>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</si>
  <si>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</si>
  <si>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</si>
  <si>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</si>
  <si>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</si>
  <si>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</si>
  <si>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</si>
  <si>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</si>
  <si>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</si>
  <si>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</si>
  <si>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</si>
  <si>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</si>
  <si>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</si>
  <si>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</si>
  <si>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</si>
  <si>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</si>
  <si>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</si>
  <si>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</si>
  <si>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</si>
  <si>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</si>
  <si>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</si>
  <si>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</si>
  <si>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</si>
  <si>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</si>
  <si>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</si>
  <si>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</si>
  <si>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</si>
  <si>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</si>
  <si>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</si>
  <si>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</si>
  <si>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</si>
  <si>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</si>
  <si>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</si>
  <si>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</si>
  <si>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</si>
  <si>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</si>
  <si>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</si>
  <si>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</si>
  <si>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</si>
  <si>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</si>
  <si>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</si>
  <si>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</si>
  <si>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</si>
  <si>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</si>
  <si>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</si>
  <si>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</si>
  <si>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</si>
  <si>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</si>
  <si>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</si>
  <si>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</si>
  <si>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</si>
  <si>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</si>
  <si>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</si>
  <si>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</si>
  <si>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</si>
  <si>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</si>
  <si>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</si>
  <si>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</si>
  <si>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</si>
  <si>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</si>
  <si>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</si>
  <si>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</si>
  <si>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</si>
  <si>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</si>
  <si>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</si>
  <si>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</si>
  <si>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</si>
  <si>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</si>
  <si>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</si>
  <si>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</si>
  <si>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</si>
  <si>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</si>
  <si>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</si>
  <si>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</si>
  <si>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</si>
  <si>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</si>
  <si>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</si>
  <si>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</si>
  <si>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</si>
  <si>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</si>
  <si>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</si>
  <si>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</si>
  <si>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</si>
  <si>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</si>
  <si>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</si>
  <si>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</si>
  <si>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</si>
  <si>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</si>
  <si>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</si>
  <si>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</si>
  <si>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</si>
  <si>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</si>
  <si>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</si>
  <si>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</si>
  <si>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</si>
  <si>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</si>
  <si>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</si>
  <si>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</si>
  <si>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</si>
  <si>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</si>
  <si>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</si>
  <si>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</si>
  <si>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</si>
  <si>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</si>
  <si>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 Intervalo das 08:40h as 11h</t>
  </si>
  <si>
    <t>Varrição em TBS2</t>
  </si>
  <si>
    <t>TGR-TEX</t>
  </si>
  <si>
    <t>TGRTEX</t>
  </si>
  <si>
    <t>Rodrigo/ Tiburcio</t>
  </si>
  <si>
    <t>Deslocamento de trilheiro ZTP para TAP</t>
  </si>
  <si>
    <t>ZDK3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</si>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</sst>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2" workbookViewId="0">
      <selection activeCell="A201" sqref="A201:XFD205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W1" activePane="topRight" state="frozen"/>
      <selection pane="topRight" activeCell="I742" sqref="I742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 t="s">
        <v>1835</v>
      </c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0.92777777777777803</v>
      </c>
      <c r="BS287" s="15">
        <f t="shared" si="35"/>
        <v>0</v>
      </c>
      <c r="BT287" s="231" t="str">
        <f t="shared" si="36"/>
        <v/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1836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1836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1837</v>
      </c>
      <c r="W288" s="134" t="s">
        <v>1796</v>
      </c>
      <c r="X288" s="151" t="s">
        <v>1005</v>
      </c>
      <c r="Y288" s="129" t="s">
        <v>1008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1838</v>
      </c>
      <c r="BK288" s="14" t="s">
        <v>1839</v>
      </c>
      <c r="BL288" s="13"/>
      <c r="BM288" s="12" t="s">
        <v>1032</v>
      </c>
      <c r="BN288" s="12" t="s">
        <v>1049</v>
      </c>
      <c r="BO288" s="130" t="s">
        <v>1137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1293</v>
      </c>
      <c r="I289" s="134" t="s">
        <v>1293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1565</v>
      </c>
      <c r="W289" s="220" t="s">
        <v>1840</v>
      </c>
      <c r="X289" s="151" t="s">
        <v>1000</v>
      </c>
      <c r="Y289" s="129" t="s">
        <v>1008</v>
      </c>
      <c r="Z289" s="129"/>
      <c r="AA289" s="71" t="s">
        <v>1266</v>
      </c>
      <c r="AB289" s="59" t="s">
        <v>997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1841</v>
      </c>
      <c r="BK289" s="14" t="s">
        <v>1841</v>
      </c>
      <c r="BL289" s="13"/>
      <c r="BM289" s="12" t="s">
        <v>1025</v>
      </c>
      <c r="BN289" s="12" t="s">
        <v>1046</v>
      </c>
      <c r="BO289" s="130" t="s">
        <v>1156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1482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1677</v>
      </c>
      <c r="W290" s="134" t="s">
        <v>1367</v>
      </c>
      <c r="X290" s="151" t="s">
        <v>1005</v>
      </c>
      <c r="Y290" s="129" t="s">
        <v>1008</v>
      </c>
      <c r="Z290" s="129"/>
      <c r="AA290" s="71">
        <v>1</v>
      </c>
      <c r="AB290" s="59" t="s">
        <v>997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1842</v>
      </c>
      <c r="BK290" s="14" t="s">
        <v>1843</v>
      </c>
      <c r="BL290" s="13"/>
      <c r="BM290" s="12" t="s">
        <v>1030</v>
      </c>
      <c r="BN290" s="12" t="s">
        <v>1030</v>
      </c>
      <c r="BO290" s="130" t="s">
        <v>1030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1361</v>
      </c>
      <c r="W291" s="134" t="s">
        <v>1275</v>
      </c>
      <c r="X291" s="151" t="s">
        <v>1005</v>
      </c>
      <c r="Y291" s="129" t="s">
        <v>1008</v>
      </c>
      <c r="Z291" s="129"/>
      <c r="AA291" s="71">
        <v>1</v>
      </c>
      <c r="AB291" s="59" t="s">
        <v>997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1844</v>
      </c>
      <c r="BK291" s="14" t="s">
        <v>1844</v>
      </c>
      <c r="BL291" s="13"/>
      <c r="BM291" s="12" t="s">
        <v>1025</v>
      </c>
      <c r="BN291" s="12" t="s">
        <v>1055</v>
      </c>
      <c r="BO291" s="130" t="s">
        <v>1117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1845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1328</v>
      </c>
      <c r="W292" s="134" t="s">
        <v>1796</v>
      </c>
      <c r="X292" s="151" t="s">
        <v>1005</v>
      </c>
      <c r="Y292" s="129" t="s">
        <v>1008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1846</v>
      </c>
      <c r="BK292" s="14" t="s">
        <v>1847</v>
      </c>
      <c r="BL292" s="13"/>
      <c r="BM292" s="12" t="s">
        <v>1030</v>
      </c>
      <c r="BN292" s="12" t="s">
        <v>1030</v>
      </c>
      <c r="BO292" s="130" t="s">
        <v>1030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1848</v>
      </c>
      <c r="X293" s="151" t="s">
        <v>1005</v>
      </c>
      <c r="Y293" s="129" t="s">
        <v>1008</v>
      </c>
      <c r="Z293" s="129"/>
      <c r="AA293" s="71" t="s">
        <v>1585</v>
      </c>
      <c r="AB293" s="59" t="s">
        <v>997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1849</v>
      </c>
      <c r="BK293" s="14" t="s">
        <v>1850</v>
      </c>
      <c r="BL293" s="13"/>
      <c r="BM293" s="12" t="s">
        <v>1030</v>
      </c>
      <c r="BN293" s="12" t="s">
        <v>1030</v>
      </c>
      <c r="BO293" s="130" t="s">
        <v>1030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1851</v>
      </c>
      <c r="W294" s="134" t="s">
        <v>1852</v>
      </c>
      <c r="X294" s="151" t="s">
        <v>1005</v>
      </c>
      <c r="Y294" s="129"/>
      <c r="Z294" s="129"/>
      <c r="AA294" s="71">
        <v>1</v>
      </c>
      <c r="AB294" s="59" t="s">
        <v>997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1853</v>
      </c>
      <c r="BK294" s="14" t="s">
        <v>1853</v>
      </c>
      <c r="BL294" s="13"/>
      <c r="BM294" s="12" t="s">
        <v>1030</v>
      </c>
      <c r="BN294" s="12" t="s">
        <v>1030</v>
      </c>
      <c r="BO294" s="130" t="s">
        <v>1030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1445</v>
      </c>
      <c r="W295" s="220" t="s">
        <v>1854</v>
      </c>
      <c r="X295" s="151" t="s">
        <v>1005</v>
      </c>
      <c r="Y295" s="129"/>
      <c r="Z295" s="129"/>
      <c r="AA295" s="71">
        <v>1</v>
      </c>
      <c r="AB295" s="59" t="s">
        <v>997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/>
      <c r="BI295" s="14"/>
      <c r="BJ295" s="14" t="s">
        <v>1855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1628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1629</v>
      </c>
      <c r="W297" s="134" t="s">
        <v>1630</v>
      </c>
      <c r="X297" s="151" t="s">
        <v>1005</v>
      </c>
      <c r="Y297" s="129"/>
      <c r="Z297" s="129"/>
      <c r="AA297" s="71">
        <v>1</v>
      </c>
      <c r="AB297" s="59" t="s">
        <v>997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1856</v>
      </c>
      <c r="BK297" s="14" t="s">
        <v>1857</v>
      </c>
      <c r="BL297" s="13"/>
      <c r="BM297" s="12" t="s">
        <v>1030</v>
      </c>
      <c r="BN297" s="12" t="s">
        <v>1030</v>
      </c>
      <c r="BO297" s="130" t="s">
        <v>1030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1274</v>
      </c>
      <c r="W301" s="134" t="s">
        <v>1858</v>
      </c>
      <c r="X301" s="151" t="s">
        <v>1005</v>
      </c>
      <c r="Y301" s="129" t="s">
        <v>1008</v>
      </c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1317</v>
      </c>
      <c r="W303" s="134" t="s">
        <v>1288</v>
      </c>
      <c r="X303" s="151" t="s">
        <v>1005</v>
      </c>
      <c r="Y303" s="129" t="s">
        <v>1008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1313</v>
      </c>
      <c r="W305" s="134" t="s">
        <v>1675</v>
      </c>
      <c r="X305" s="151" t="s">
        <v>1005</v>
      </c>
      <c r="Y305" s="129" t="s">
        <v>1008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/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1859</v>
      </c>
      <c r="N307" s="148" t="s">
        <v>1860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1677</v>
      </c>
      <c r="W307" s="134" t="s">
        <v>1367</v>
      </c>
      <c r="X307" s="151" t="s">
        <v>1005</v>
      </c>
      <c r="Y307" s="129" t="s">
        <v>1008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/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1565</v>
      </c>
      <c r="W308" s="134" t="s">
        <v>1840</v>
      </c>
      <c r="X308" s="151" t="s">
        <v>1005</v>
      </c>
      <c r="Y308" s="129" t="s">
        <v>1008</v>
      </c>
      <c r="Z308" s="129"/>
      <c r="AA308" s="71" t="s">
        <v>1266</v>
      </c>
      <c r="AB308" s="59" t="s">
        <v>997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/>
      <c r="AS308" s="32"/>
      <c r="AT308" s="32"/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/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311" s="134" t="s">
        <v>11</v>
      </c>
      <c r="J311" s="150">
        <v>74</v>
      </c>
      <c r="K311" s="150">
        <v>239.9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1361</v>
      </c>
      <c r="W311" s="134" t="s">
        <v>1275</v>
      </c>
      <c r="X311" s="151" t="s">
        <v>1005</v>
      </c>
      <c r="Y311" s="129" t="s">
        <v>1008</v>
      </c>
      <c r="Z311" s="129"/>
      <c r="AA311" s="71">
        <v>1</v>
      </c>
      <c r="AB311" s="59" t="s">
        <v>997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>
        <f>IF(BS_CONTROLE[[#This Row],[Local - Partida]]=0, "-", BS_CONTROLE[[#This Row],[Local - Partida]])</f>
        <v>239251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>
        <f>IF(BS_CONTROLE[[#This Row],[SB]]=0, "-", BS_CONTROLE[[#This Row],[SB]])</f>
        <v>239251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239.9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1861</v>
      </c>
      <c r="W313" s="134" t="s">
        <v>1514</v>
      </c>
      <c r="X313" s="151" t="s">
        <v>1005</v>
      </c>
      <c r="Y313" s="129" t="s">
        <v>1008</v>
      </c>
      <c r="Z313" s="129"/>
      <c r="AA313" s="71">
        <v>1</v>
      </c>
      <c r="AB313" s="59" t="s">
        <v>997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/>
      <c r="AS313" s="32"/>
      <c r="AT313" s="32"/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/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/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14" s="134" t="s">
        <v>11</v>
      </c>
      <c r="J314" s="150">
        <v>74</v>
      </c>
      <c r="K314" s="150">
        <v>54.53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1328</v>
      </c>
      <c r="W314" s="134" t="s">
        <v>1288</v>
      </c>
      <c r="X314" s="151" t="s">
        <v>1005</v>
      </c>
      <c r="Y314" s="129" t="s">
        <v>1008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K52TQI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TLG-TQI</v>
      </c>
      <c r="AN314" s="166" t="str">
        <f>IF(BS_CONTROLE[[#This Row],[SB]]=0, "-", BS_CONTROLE[[#This Row],[SB]])</f>
        <v>K52TQI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54.53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1294</v>
      </c>
      <c r="W317" s="134" t="s">
        <v>1862</v>
      </c>
      <c r="X317" s="151" t="s">
        <v>1005</v>
      </c>
      <c r="Y317" s="129" t="s">
        <v>1008</v>
      </c>
      <c r="Z317" s="129"/>
      <c r="AA317" s="71" t="s">
        <v>1830</v>
      </c>
      <c r="AB317" s="59" t="s">
        <v>997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1863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1826</v>
      </c>
      <c r="N318" s="148" t="s">
        <v>1827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1624</v>
      </c>
      <c r="W318" s="134" t="s">
        <v>1520</v>
      </c>
      <c r="X318" s="151" t="s">
        <v>1005</v>
      </c>
      <c r="Y318" s="129" t="s">
        <v>1008</v>
      </c>
      <c r="Z318" s="129"/>
      <c r="AA318" s="71">
        <v>1</v>
      </c>
      <c r="AB318" s="59" t="s">
        <v>997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1628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1629</v>
      </c>
      <c r="W319" s="134" t="s">
        <v>1630</v>
      </c>
      <c r="X319" s="151" t="s">
        <v>1005</v>
      </c>
      <c r="Y319" s="129" t="s">
        <v>1008</v>
      </c>
      <c r="Z319" s="129"/>
      <c r="AA319" s="71">
        <v>1</v>
      </c>
      <c r="AB319" s="59" t="s">
        <v>997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390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293:BK294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5:BK729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1865</v>
      </c>
      <c r="E3" s="176" t="s">
        <v>1866</v>
      </c>
      <c r="F3" s="176" t="s">
        <v>1867</v>
      </c>
      <c r="G3" s="176" t="s">
        <v>1868</v>
      </c>
      <c r="H3" s="176" t="s">
        <v>1869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1871</v>
      </c>
      <c r="D12" s="177">
        <v>9049</v>
      </c>
      <c r="E12" s="178">
        <v>46044</v>
      </c>
      <c r="F12" s="180" t="s">
        <v>1872</v>
      </c>
      <c r="G12" s="177" t="s">
        <v>1873</v>
      </c>
      <c r="H12" s="177"/>
    </row>
    <row r="13" spans="3:8">
      <c r="C13" s="177" t="s">
        <v>1871</v>
      </c>
      <c r="D13" s="177">
        <v>9044</v>
      </c>
      <c r="E13" s="178">
        <v>46044</v>
      </c>
      <c r="F13" s="180" t="s">
        <v>1874</v>
      </c>
      <c r="G13" s="177" t="s">
        <v>1875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R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1877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1878</v>
      </c>
      <c r="B3" s="91" t="s">
        <v>1879</v>
      </c>
      <c r="C3" s="91" t="s">
        <v>7</v>
      </c>
      <c r="D3" s="92" t="s">
        <v>1212</v>
      </c>
      <c r="E3" s="92" t="s">
        <v>366</v>
      </c>
      <c r="F3" s="92" t="s">
        <v>1880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1881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1013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125</v>
      </c>
      <c r="V332" s="98">
        <f ca="1">_xlfn.XLOOKUP(G332&amp;$V$3,BS_CONTROLE[CHAVE],BS_CONTROLE[Quantidade_11],"-")</f>
        <v>180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-</v>
      </c>
      <c r="K337" s="96" t="str">
        <f>IF(FN_MC!M311="","*",FN_MC!M311)</f>
        <v>TVI-TJA</v>
      </c>
      <c r="L337" s="186">
        <f>IF(FN_MC!N311="","*",FN_MC!N311)</f>
        <v>239251</v>
      </c>
      <c r="M337" s="97">
        <f>IF(FN_MC!J311="","*",FN_MC!J311)</f>
        <v>74</v>
      </c>
      <c r="N337" s="173">
        <f>IF(FN_MC!K311="","*",FN_MC!K311)</f>
        <v>239.9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1400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3672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K52TQI</v>
      </c>
      <c r="J340" s="96" t="str">
        <f>IF(FN_MC!I314="","*",FN_MC!I314)</f>
        <v>-</v>
      </c>
      <c r="K340" s="96" t="str">
        <f>IF(FN_MC!M314="","*",FN_MC!M314)</f>
        <v>TLG-TQI</v>
      </c>
      <c r="L340" s="186" t="str">
        <f>IF(FN_MC!N314="","*",FN_MC!N314)</f>
        <v>K52TQI</v>
      </c>
      <c r="M340" s="97">
        <f>IF(FN_MC!J314="","*",FN_MC!J314)</f>
        <v>74</v>
      </c>
      <c r="N340" s="173">
        <f>IF(FN_MC!K314="","*",FN_MC!K314)</f>
        <v>54.53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0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0</v>
      </c>
      <c r="V343" s="98">
        <f ca="1">_xlfn.XLOOKUP(G343&amp;$V$3,BS_CONTROLE[CHAVE],BS_CONTROLE[Quantidade_11],"-")</f>
        <v>0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2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*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*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*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1882</v>
      </c>
      <c r="C2" s="83" t="s">
        <v>1197</v>
      </c>
      <c r="D2" s="83" t="s">
        <v>1199</v>
      </c>
      <c r="E2" s="83" t="s">
        <v>1883</v>
      </c>
      <c r="F2" s="83" t="s">
        <v>1884</v>
      </c>
      <c r="G2" s="83" t="s">
        <v>1885</v>
      </c>
      <c r="H2" s="83" t="s">
        <v>1886</v>
      </c>
      <c r="I2" s="83" t="s">
        <v>1887</v>
      </c>
      <c r="J2" s="83" t="s">
        <v>1888</v>
      </c>
      <c r="K2" s="109" t="s">
        <v>1889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>
        <f>IF(FN_MC!H311="","*",FN_MC!H311)</f>
        <v>239251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K52TQI</v>
      </c>
      <c r="F382" s="114" t="str">
        <f>IF(FN_MC!M314="","*",FN_MC!M314)</f>
        <v>TLG-TQI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*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*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*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1890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1891</v>
      </c>
      <c r="C4" s="181" t="s">
        <v>1892</v>
      </c>
      <c r="D4" s="181" t="s">
        <v>1893</v>
      </c>
      <c r="E4" s="181" t="s">
        <v>1894</v>
      </c>
      <c r="F4" s="181" t="s">
        <v>366</v>
      </c>
      <c r="G4" s="181" t="s">
        <v>1895</v>
      </c>
    </row>
    <row r="5" spans="2:7">
      <c r="B5" s="182" t="s">
        <v>1896</v>
      </c>
      <c r="C5" s="182">
        <v>309525</v>
      </c>
      <c r="D5" s="182" t="s">
        <v>1897</v>
      </c>
      <c r="E5" s="182" t="s">
        <v>249</v>
      </c>
      <c r="F5" s="182" t="s">
        <v>1898</v>
      </c>
      <c r="G5" s="183">
        <v>46296</v>
      </c>
    </row>
    <row r="6" spans="2:7">
      <c r="B6" s="182" t="s">
        <v>1899</v>
      </c>
      <c r="C6" s="182">
        <v>257410</v>
      </c>
      <c r="D6" s="182" t="s">
        <v>1900</v>
      </c>
      <c r="E6" s="182" t="s">
        <v>249</v>
      </c>
      <c r="F6" s="182" t="s">
        <v>1898</v>
      </c>
      <c r="G6" s="183"/>
    </row>
    <row r="7" spans="2:7">
      <c r="B7" s="182" t="s">
        <v>1483</v>
      </c>
      <c r="C7" s="182">
        <v>256875</v>
      </c>
      <c r="D7" s="182" t="s">
        <v>1901</v>
      </c>
      <c r="E7" s="182" t="s">
        <v>249</v>
      </c>
      <c r="F7" s="182" t="s">
        <v>1898</v>
      </c>
      <c r="G7" s="183">
        <v>46296</v>
      </c>
    </row>
    <row r="8" spans="2:7">
      <c r="B8" s="182" t="s">
        <v>1902</v>
      </c>
      <c r="C8" s="182">
        <v>257278</v>
      </c>
      <c r="D8" s="182" t="s">
        <v>1903</v>
      </c>
      <c r="E8" s="182" t="s">
        <v>240</v>
      </c>
      <c r="F8" s="182" t="s">
        <v>1904</v>
      </c>
      <c r="G8" s="183">
        <v>46235</v>
      </c>
    </row>
    <row r="9" spans="2:7">
      <c r="B9" s="182" t="s">
        <v>1905</v>
      </c>
      <c r="C9" s="182">
        <v>261794</v>
      </c>
      <c r="D9" s="182" t="s">
        <v>1906</v>
      </c>
      <c r="E9" s="182" t="s">
        <v>240</v>
      </c>
      <c r="F9" s="182" t="s">
        <v>1904</v>
      </c>
      <c r="G9" s="183">
        <v>46082</v>
      </c>
    </row>
    <row r="10" spans="2:7">
      <c r="B10" s="182" t="s">
        <v>1907</v>
      </c>
      <c r="C10" s="182">
        <v>257033</v>
      </c>
      <c r="D10" s="182" t="s">
        <v>1908</v>
      </c>
      <c r="E10" s="182" t="s">
        <v>240</v>
      </c>
      <c r="F10" s="182" t="s">
        <v>480</v>
      </c>
      <c r="G10" s="182" t="s">
        <v>1909</v>
      </c>
    </row>
    <row r="11" spans="2:7">
      <c r="B11" s="182" t="s">
        <v>1910</v>
      </c>
      <c r="C11" s="182">
        <v>396578</v>
      </c>
      <c r="D11" s="182" t="s">
        <v>1911</v>
      </c>
      <c r="E11" s="182" t="s">
        <v>240</v>
      </c>
      <c r="F11" s="182" t="s">
        <v>480</v>
      </c>
      <c r="G11" s="182" t="s">
        <v>1909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1912</v>
      </c>
      <c r="D5" s="273"/>
      <c r="E5" s="273"/>
      <c r="F5" s="273"/>
      <c r="G5" s="273"/>
      <c r="H5" s="273"/>
      <c r="I5" s="273"/>
      <c r="J5" s="274"/>
      <c r="K5" s="275" t="s">
        <v>1913</v>
      </c>
      <c r="L5" s="276"/>
      <c r="M5" s="276"/>
      <c r="N5" s="276"/>
      <c r="O5" s="277" t="s">
        <v>1914</v>
      </c>
      <c r="P5" s="278"/>
      <c r="Q5" s="279"/>
    </row>
    <row r="6" spans="1:17" s="81" customFormat="1" ht="15.75" customHeight="1">
      <c r="A6" s="75" t="s">
        <v>1880</v>
      </c>
      <c r="B6" s="82" t="s">
        <v>1879</v>
      </c>
      <c r="C6" s="83" t="s">
        <v>1212</v>
      </c>
      <c r="D6" s="84" t="s">
        <v>1213</v>
      </c>
      <c r="E6" s="83" t="s">
        <v>1915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1916</v>
      </c>
      <c r="M6" s="116" t="s">
        <v>29</v>
      </c>
      <c r="N6" s="117" t="s">
        <v>1207</v>
      </c>
      <c r="O6" s="159" t="s">
        <v>1250</v>
      </c>
      <c r="P6" s="128"/>
      <c r="Q6" s="138" t="s">
        <v>1917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1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*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*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0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*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>
        <f>IF(FN_MC!H311="","*",FN_MC!H311)</f>
        <v>239251</v>
      </c>
      <c r="G383" s="87" t="str">
        <f>IF(FN_MC!M311="","*",FN_MC!M311)</f>
        <v>TVI-TJA</v>
      </c>
      <c r="H383" s="125">
        <f>IF(FN_MC!K311="","*",FN_MC!K311)</f>
        <v>239.9</v>
      </c>
      <c r="I383" s="110">
        <f>IF(FN_MC!O311="","*",FN_MC!O311)</f>
        <v>0.375</v>
      </c>
      <c r="J383" s="110">
        <f>IF(FN_MC!P311="","*",FN_MC!P311)</f>
        <v>8.3333333333333329E-2</v>
      </c>
      <c r="K383" s="118">
        <f>IF(FN_MC!AK311="","*",FN_MC!AK311)</f>
        <v>239251</v>
      </c>
      <c r="L383" s="118" t="str">
        <f>IF(FN_MC!AM311="","*",FN_MC!AM311)</f>
        <v>TVI-TJA</v>
      </c>
      <c r="M383" s="118">
        <f>IF(FN_MC!AP311="","*",FN_MC!AP311)</f>
        <v>239.9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*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K52TQI</v>
      </c>
      <c r="G386" s="87" t="str">
        <f>IF(FN_MC!M314="","*",FN_MC!M314)</f>
        <v>TLG-TQI</v>
      </c>
      <c r="H386" s="125">
        <f>IF(FN_MC!K314="","*",FN_MC!K314)</f>
        <v>54.53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K52TQI</v>
      </c>
      <c r="L386" s="118" t="str">
        <f>IF(FN_MC!AM314="","*",FN_MC!AM314)</f>
        <v>TLG-TQI</v>
      </c>
      <c r="M386" s="118">
        <f>IF(FN_MC!AP314="","*",FN_MC!AP314)</f>
        <v>54.53</v>
      </c>
      <c r="N386" s="118" t="str">
        <f>IF(FN_MC!AM314="","*",FN_MC!AM314)</f>
        <v>TLG-TQI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0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*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*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*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1918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2026-02-25T21:17:27Z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