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33" documentId="8_{B6337239-1A00-434D-AAD0-422EA1FEB5AE}" xr6:coauthVersionLast="47" xr6:coauthVersionMax="47" xr10:uidLastSave="{FCD77F5F-69CE-40D8-B62E-1AB0CE749D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7" i="1" l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M582" i="1" a="1"/>
  <c r="M582" i="1"/>
  <c r="N589" i="1" a="1"/>
  <c r="N589" i="1"/>
  <c r="M589" i="1" a="1"/>
  <c r="M589" i="1"/>
  <c r="N588" i="1" a="1"/>
  <c r="N588" i="1"/>
  <c r="M588" i="1" a="1"/>
  <c r="M588" i="1"/>
  <c r="N587" i="1" a="1"/>
  <c r="N587" i="1"/>
  <c r="M587" i="1" a="1"/>
  <c r="M587" i="1"/>
  <c r="N586" i="1" a="1"/>
  <c r="N586" i="1"/>
  <c r="M586" i="1" a="1"/>
  <c r="M586" i="1"/>
  <c r="N585" i="1" a="1"/>
  <c r="N585" i="1"/>
  <c r="M585" i="1" a="1"/>
  <c r="M585" i="1"/>
  <c r="N581" i="1" a="1"/>
  <c r="N581" i="1"/>
  <c r="M581" i="1" a="1"/>
  <c r="M581" i="1"/>
  <c r="N580" i="1" a="1"/>
  <c r="N580" i="1"/>
  <c r="M580" i="1" a="1"/>
  <c r="M580" i="1"/>
  <c r="N579" i="1" a="1"/>
  <c r="N579" i="1"/>
  <c r="M579" i="1" a="1"/>
  <c r="M579" i="1"/>
  <c r="N575" i="1" a="1"/>
  <c r="N575" i="1"/>
  <c r="M575" i="1" a="1"/>
  <c r="M575" i="1"/>
  <c r="H575" i="1" a="1"/>
  <c r="H575" i="1"/>
  <c r="N574" i="1" a="1"/>
  <c r="N574" i="1"/>
  <c r="M574" i="1" a="1"/>
  <c r="M574" i="1"/>
  <c r="N573" i="1" a="1"/>
  <c r="N573" i="1"/>
  <c r="M573" i="1" a="1"/>
  <c r="M573" i="1"/>
  <c r="N572" i="1" a="1"/>
  <c r="N572" i="1"/>
  <c r="M572" i="1" a="1"/>
  <c r="M572" i="1"/>
  <c r="N569" i="1" a="1"/>
  <c r="N569" i="1"/>
  <c r="M569" i="1" a="1"/>
  <c r="M569" i="1"/>
  <c r="N568" i="1" a="1"/>
  <c r="N568" i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S600" i="1" a="1"/>
  <c r="S600" i="1"/>
  <c r="T599" i="1" a="1"/>
  <c r="T599" i="1"/>
  <c r="S599" i="1" a="1"/>
  <c r="S599" i="1"/>
  <c r="T598" i="1" a="1"/>
  <c r="T598" i="1"/>
  <c r="S598" i="1" a="1"/>
  <c r="S598" i="1"/>
  <c r="T597" i="1" a="1"/>
  <c r="T597" i="1"/>
  <c r="S597" i="1" a="1"/>
  <c r="S597" i="1"/>
  <c r="T596" i="1" a="1"/>
  <c r="T596" i="1"/>
  <c r="S596" i="1" a="1"/>
  <c r="S596" i="1"/>
  <c r="T595" i="1" a="1"/>
  <c r="T595" i="1"/>
  <c r="S595" i="1" a="1"/>
  <c r="S595" i="1"/>
  <c r="T594" i="1" a="1"/>
  <c r="T594" i="1"/>
  <c r="S594" i="1" a="1"/>
  <c r="S594" i="1"/>
  <c r="T593" i="1" a="1"/>
  <c r="T593" i="1"/>
  <c r="S593" i="1" a="1"/>
  <c r="S593" i="1"/>
  <c r="T592" i="1" a="1"/>
  <c r="T592" i="1"/>
  <c r="S592" i="1" a="1"/>
  <c r="S592" i="1"/>
  <c r="T591" i="1" a="1"/>
  <c r="T591" i="1"/>
  <c r="S591" i="1" a="1"/>
  <c r="S591" i="1"/>
  <c r="T590" i="1" a="1"/>
  <c r="T590" i="1"/>
  <c r="S590" i="1" a="1"/>
  <c r="S590" i="1"/>
  <c r="T589" i="1" a="1"/>
  <c r="T589" i="1"/>
  <c r="S589" i="1" a="1"/>
  <c r="S589" i="1"/>
  <c r="T588" i="1" a="1"/>
  <c r="T588" i="1"/>
  <c r="S588" i="1" a="1"/>
  <c r="S588" i="1"/>
  <c r="T587" i="1" a="1"/>
  <c r="T587" i="1"/>
  <c r="S587" i="1" a="1"/>
  <c r="S587" i="1"/>
  <c r="T586" i="1" a="1"/>
  <c r="T586" i="1"/>
  <c r="S586" i="1" a="1"/>
  <c r="S586" i="1"/>
  <c r="T585" i="1" a="1"/>
  <c r="T585" i="1"/>
  <c r="S585" i="1" a="1"/>
  <c r="S585" i="1"/>
  <c r="T584" i="1" a="1"/>
  <c r="T584" i="1"/>
  <c r="S584" i="1" a="1"/>
  <c r="S584" i="1"/>
  <c r="T583" i="1" a="1"/>
  <c r="T583" i="1"/>
  <c r="S583" i="1" a="1"/>
  <c r="S583" i="1"/>
  <c r="T582" i="1" a="1"/>
  <c r="T582" i="1"/>
  <c r="S582" i="1" a="1"/>
  <c r="S582" i="1"/>
  <c r="T581" i="1" a="1"/>
  <c r="T581" i="1"/>
  <c r="S581" i="1" a="1"/>
  <c r="S581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N599" i="1" a="1"/>
  <c r="N599" i="1"/>
  <c r="N598" i="1" a="1"/>
  <c r="N598" i="1"/>
  <c r="N597" i="1" a="1"/>
  <c r="N597" i="1"/>
  <c r="N596" i="1" a="1"/>
  <c r="N596" i="1"/>
  <c r="N595" i="1" a="1"/>
  <c r="N595" i="1"/>
  <c r="N594" i="1" a="1"/>
  <c r="N594" i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N592" i="1" a="1"/>
  <c r="N592" i="1"/>
  <c r="N591" i="1" a="1"/>
  <c r="N591" i="1"/>
  <c r="N590" i="1" a="1"/>
  <c r="N590" i="1"/>
  <c r="N584" i="1" a="1"/>
  <c r="N584" i="1"/>
  <c r="N583" i="1" a="1"/>
  <c r="N583" i="1"/>
  <c r="N567" i="1" a="1"/>
  <c r="N567" i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S526" i="12" s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00" i="1" l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<sst xmlns="http://schemas.openxmlformats.org/spreadsheetml/2006/main" count="12402" uniqueCount="1819">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</sst>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4" tableBorderDxfId="10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2"/>
    <tableColumn id="8" xr3:uid="{69D5AC3B-4F64-4F8F-AD2A-0AD158918DDD}" name="CORRELATO" dataDxfId="1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567" activePane="bottomRight" state="frozen"/>
      <selection pane="bottomRight" activeCell="Y569" sqref="Y5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3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5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</row>
    <row r="545" spans="1:71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</row>
    <row r="546" spans="1:71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</row>
    <row r="547" spans="1:71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</row>
    <row r="548" spans="1:71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</row>
    <row r="549" spans="1:71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</row>
    <row r="550" spans="1:71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0.625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8.1944444444444486E-2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/>
      <c r="BN550" s="180"/>
      <c r="BO550" s="164"/>
      <c r="BP550" s="18"/>
      <c r="BQ550" s="13" t="str">
        <f t="shared" si="52"/>
        <v>Produção e Intervalo</v>
      </c>
      <c r="BR550" s="19">
        <f t="shared" si="53"/>
        <v>0.98333333333333384</v>
      </c>
      <c r="BS550" s="19">
        <f t="shared" si="54"/>
        <v>0</v>
      </c>
    </row>
    <row r="551" spans="1:71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</row>
    <row r="552" spans="1:71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</row>
    <row r="553" spans="1:71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</row>
    <row r="554" spans="1:71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</row>
    <row r="555" spans="1:71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</row>
    <row r="556" spans="1:71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</row>
    <row r="557" spans="1:71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</row>
    <row r="558" spans="1:71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</row>
    <row r="559" spans="1:71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</row>
    <row r="560" spans="1:71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</row>
    <row r="561" spans="1:71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Produção</v>
      </c>
      <c r="BR561" s="19">
        <f t="shared" si="53"/>
        <v>1</v>
      </c>
      <c r="BS561" s="19">
        <f t="shared" si="54"/>
        <v>0</v>
      </c>
    </row>
    <row r="562" spans="1:71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</row>
    <row r="563" spans="1:71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</row>
    <row r="564" spans="1:71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</row>
    <row r="565" spans="1:71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</row>
    <row r="566" spans="1:71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</row>
    <row r="567" spans="1:7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/>
      <c r="AS567" s="266"/>
      <c r="AT567" s="266"/>
      <c r="AU567" s="268"/>
      <c r="AV567" s="268"/>
      <c r="AW567" s="268"/>
      <c r="AX567" s="242"/>
      <c r="AY567" s="183"/>
      <c r="AZ567" s="161"/>
      <c r="BA567" s="243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1</v>
      </c>
      <c r="BI567" s="244"/>
      <c r="BJ567" s="271"/>
      <c r="BK567" s="245"/>
      <c r="BL567" s="185"/>
      <c r="BM567" s="180"/>
      <c r="BN567" s="180"/>
      <c r="BO567" s="164"/>
      <c r="BP567" s="245"/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</row>
    <row r="568" spans="1:7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/>
      <c r="AS568" s="266"/>
      <c r="AT568" s="266"/>
      <c r="AU568" s="268"/>
      <c r="AV568" s="268"/>
      <c r="AW568" s="268"/>
      <c r="AX568" s="242"/>
      <c r="AY568" s="183"/>
      <c r="AZ568" s="161"/>
      <c r="BA568" s="243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1</v>
      </c>
      <c r="BI568" s="244"/>
      <c r="BJ568" s="271"/>
      <c r="BK568" s="245"/>
      <c r="BL568" s="185"/>
      <c r="BM568" s="180"/>
      <c r="BN568" s="180"/>
      <c r="BO568" s="164"/>
      <c r="BP568" s="245"/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</row>
    <row r="569" spans="1:7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30</v>
      </c>
      <c r="K569" s="212">
        <v>114.3</v>
      </c>
      <c r="L569" s="212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ZGM1</v>
      </c>
      <c r="AN569" s="265" t="str">
        <f>IF(BS_CONTROLE[[#This Row],[SB]]=0, "-", BS_CONTROLE[[#This Row],[SB]])</f>
        <v>ZGM1</v>
      </c>
      <c r="AO569" s="247">
        <f>IF(BS_CONTROLE[[#This Row],[SUB]]=0, "-", BS_CONTROLE[[#This Row],[SUB]])</f>
        <v>30</v>
      </c>
      <c r="AP569" s="248">
        <f>IF(BS_CONTROLE[[#This Row],[KM - Inicio]]=0, "-", BS_CONTROLE[[#This Row],[KM - Inicio]])</f>
        <v>114.3</v>
      </c>
      <c r="AQ569" s="248">
        <f>IF(BS_CONTROLE[[#This Row],[KM - Fim]]=0, "-", BS_CONTROLE[[#This Row],[KM - Fim]])</f>
        <v>115</v>
      </c>
      <c r="AR569" s="266"/>
      <c r="AS569" s="266"/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1</v>
      </c>
      <c r="BI569" s="244"/>
      <c r="BJ569" s="271"/>
      <c r="BK569" s="245"/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</row>
    <row r="570" spans="1:71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</row>
    <row r="571" spans="1:71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</row>
    <row r="572" spans="1:71" ht="23.25" hidden="1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80"/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</row>
    <row r="573" spans="1:71" hidden="1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</row>
    <row r="574" spans="1:71" hidden="1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</row>
    <row r="575" spans="1:71" hidden="1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</row>
    <row r="576" spans="1:71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</row>
    <row r="577" spans="1:71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1749</v>
      </c>
      <c r="X577" s="241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</row>
    <row r="578" spans="1:71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</row>
    <row r="579" spans="1:71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</row>
    <row r="580" spans="1:71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</row>
    <row r="581" spans="1:71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</row>
    <row r="582" spans="1:71" hidden="1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80"/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</row>
    <row r="583" spans="1:71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</row>
    <row r="584" spans="1:71" ht="92.25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1750</v>
      </c>
      <c r="X584" s="241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</row>
    <row r="585" spans="1:71" ht="92.25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1750</v>
      </c>
      <c r="X585" s="241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</row>
    <row r="586" spans="1:71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</row>
    <row r="587" spans="1:71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</row>
    <row r="588" spans="1:71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</row>
    <row r="589" spans="1:71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</row>
    <row r="590" spans="1:71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</row>
    <row r="591" spans="1:71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</row>
    <row r="592" spans="1:71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</row>
    <row r="593" spans="1:71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</row>
    <row r="594" spans="1:71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1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1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1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1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1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1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00" priority="1856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9" priority="18554" operator="equal">
      <formula>"OPORTUNIDADE"</formula>
    </cfRule>
  </conditionalFormatting>
  <conditionalFormatting sqref="AZ6:AZ523">
    <cfRule type="expression" dxfId="98" priority="18549">
      <formula>$BU6=1</formula>
    </cfRule>
  </conditionalFormatting>
  <conditionalFormatting sqref="BQ6:BQ600">
    <cfRule type="cellIs" dxfId="97" priority="18560" operator="equal">
      <formula>"Produção e Intervalo"</formula>
    </cfRule>
    <cfRule type="cellIs" dxfId="96" priority="18561" operator="equal">
      <formula>"Aderente"</formula>
    </cfRule>
    <cfRule type="cellIs" dxfId="95" priority="18562" operator="equal">
      <formula>"Intervalo"</formula>
    </cfRule>
    <cfRule type="cellIs" dxfId="94" priority="18563" operator="equal">
      <formula>"Produção"</formula>
    </cfRule>
    <cfRule type="cellIs" dxfId="93" priority="18564" operator="equal">
      <formula>"ERRO"</formula>
    </cfRule>
  </conditionalFormatting>
  <conditionalFormatting sqref="BR6:BS600">
    <cfRule type="cellIs" dxfId="92" priority="18542" operator="equal">
      <formula>"*"</formula>
    </cfRule>
    <cfRule type="cellIs" dxfId="91" priority="18543" operator="greaterThanOrEqual">
      <formula>1</formula>
    </cfRule>
    <cfRule type="cellIs" dxfId="90" priority="1854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9" priority="18490" operator="equal">
      <formula>"NÃO"</formula>
    </cfRule>
    <cfRule type="cellIs" dxfId="88" priority="18491" operator="equal">
      <formula>"SIM"</formula>
    </cfRule>
  </conditionalFormatting>
  <conditionalFormatting sqref="X478 X480 X483 X488:X489 X499 X506 X511:X512 X517 X520:X521">
    <cfRule type="cellIs" dxfId="87" priority="18489" operator="equal">
      <formula>"OPORTUNIDADE"</formula>
    </cfRule>
  </conditionalFormatting>
  <conditionalFormatting sqref="Z476:Z480 Z487:Z489 Z483:Z484 Z492 Z496:Z499 Z517 Z519:Z523 Z501:Z515">
    <cfRule type="cellIs" dxfId="86" priority="18487" operator="equal">
      <formula>"NÃO"</formula>
    </cfRule>
    <cfRule type="cellIs" dxfId="85" priority="18488" operator="equal">
      <formula>"SIM"</formula>
    </cfRule>
  </conditionalFormatting>
  <conditionalFormatting sqref="Z476:Z480 Z487:Z489 Z483:Z484 Z492 Z496:Z499 Z517 Z519:Z523 Z501:Z515">
    <cfRule type="cellIs" dxfId="84" priority="18486" operator="equal">
      <formula>"OPORTUNIDADE"</formula>
    </cfRule>
  </conditionalFormatting>
  <conditionalFormatting sqref="Y1048576">
    <cfRule type="cellIs" dxfId="83" priority="18371" operator="equal">
      <formula>"OPORTUNIDADE"</formula>
    </cfRule>
  </conditionalFormatting>
  <conditionalFormatting sqref="Y1048576">
    <cfRule type="cellIs" dxfId="82" priority="18369" operator="equal">
      <formula>"NÃO"</formula>
    </cfRule>
    <cfRule type="cellIs" dxfId="81" priority="18370" operator="equal">
      <formula>"SIM"</formula>
    </cfRule>
  </conditionalFormatting>
  <conditionalFormatting sqref="Z524:Z549">
    <cfRule type="cellIs" dxfId="80" priority="18106" operator="equal">
      <formula>"OPORTUNIDADE"</formula>
    </cfRule>
  </conditionalFormatting>
  <conditionalFormatting sqref="Z524:Z549">
    <cfRule type="cellIs" dxfId="79" priority="18104" operator="equal">
      <formula>"NÃO"</formula>
    </cfRule>
    <cfRule type="cellIs" dxfId="78" priority="18105" operator="equal">
      <formula>"SIM"</formula>
    </cfRule>
  </conditionalFormatting>
  <conditionalFormatting sqref="Z550">
    <cfRule type="cellIs" dxfId="77" priority="18089" operator="equal">
      <formula>"NÃO"</formula>
    </cfRule>
    <cfRule type="cellIs" dxfId="76" priority="18090" operator="equal">
      <formula>"SIM"</formula>
    </cfRule>
  </conditionalFormatting>
  <conditionalFormatting sqref="Z550">
    <cfRule type="cellIs" dxfId="75" priority="18088" operator="equal">
      <formula>"OPORTUNIDADE"</formula>
    </cfRule>
  </conditionalFormatting>
  <conditionalFormatting sqref="BI550">
    <cfRule type="iconSet" priority="180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4" priority="18708">
      <formula>$BU493=1</formula>
    </cfRule>
  </conditionalFormatting>
  <conditionalFormatting sqref="AZ526:AZ550">
    <cfRule type="expression" dxfId="73" priority="18868">
      <formula>$BU498=1</formula>
    </cfRule>
  </conditionalFormatting>
  <conditionalFormatting sqref="BI524:BI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71">
      <iconSet showValue="0">
        <cfvo type="percent" val="0"/>
        <cfvo type="num" val="1"/>
        <cfvo type="num" val="1" gte="0"/>
      </iconSet>
    </cfRule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7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72" priority="141" operator="equal">
      <formula>"OPORTUNIDADE"</formula>
    </cfRule>
  </conditionalFormatting>
  <conditionalFormatting sqref="Y158">
    <cfRule type="cellIs" dxfId="71" priority="139" operator="equal">
      <formula>"NÃO"</formula>
    </cfRule>
    <cfRule type="cellIs" dxfId="70" priority="140" operator="equal">
      <formula>"SIM"</formula>
    </cfRule>
  </conditionalFormatting>
  <conditionalFormatting sqref="BO6:BO208 BO528:BO537 BO210:BO526 BO539:BO600">
    <cfRule type="iconSet" priority="1893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41">
      <iconSet showValue="0">
        <cfvo type="percent" val="0"/>
        <cfvo type="num" val="1"/>
        <cfvo type="num" val="1" gte="0"/>
      </iconSet>
    </cfRule>
    <cfRule type="iconSet" priority="1894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9" priority="15" operator="equal">
      <formula>"OPORTUNIDADE"</formula>
    </cfRule>
  </conditionalFormatting>
  <conditionalFormatting sqref="Y560">
    <cfRule type="cellIs" dxfId="68" priority="13" operator="equal">
      <formula>"NÃO"</formula>
    </cfRule>
    <cfRule type="cellIs" dxfId="67" priority="14" operator="equal">
      <formula>"SIM"</formula>
    </cfRule>
  </conditionalFormatting>
  <conditionalFormatting sqref="Y561:Y564">
    <cfRule type="cellIs" dxfId="66" priority="9" operator="equal">
      <formula>"OPORTUNIDADE"</formula>
    </cfRule>
  </conditionalFormatting>
  <conditionalFormatting sqref="Y561:Y564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67:Y569">
    <cfRule type="cellIs" dxfId="63" priority="6" operator="equal">
      <formula>"OPORTUNIDADE"</formula>
    </cfRule>
  </conditionalFormatting>
  <conditionalFormatting sqref="Y567:Y56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67:Y569">
    <cfRule type="cellIs" dxfId="60" priority="3" operator="equal">
      <formula>"OPORTUNIDADE"</formula>
    </cfRule>
  </conditionalFormatting>
  <conditionalFormatting sqref="Y567:Y56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1751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1752</v>
      </c>
      <c r="E3" s="309" t="s">
        <v>1753</v>
      </c>
      <c r="F3" s="309" t="s">
        <v>1754</v>
      </c>
      <c r="G3" s="314" t="s">
        <v>1755</v>
      </c>
      <c r="H3" s="309" t="s">
        <v>1756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1757</v>
      </c>
      <c r="E5" s="311">
        <v>46013</v>
      </c>
      <c r="F5" s="310">
        <v>7000</v>
      </c>
      <c r="G5" s="315" t="s">
        <v>1758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1759</v>
      </c>
      <c r="G6" s="315" t="s">
        <v>1758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1760</v>
      </c>
      <c r="G7" s="316" t="s">
        <v>1761</v>
      </c>
      <c r="H7" s="312" t="s">
        <v>1762</v>
      </c>
    </row>
    <row r="8" spans="3:8">
      <c r="C8" s="310" t="s">
        <v>543</v>
      </c>
      <c r="D8" s="310">
        <v>7663</v>
      </c>
      <c r="E8" s="311">
        <v>46008</v>
      </c>
      <c r="F8" s="310" t="s">
        <v>1763</v>
      </c>
      <c r="G8" s="315" t="s">
        <v>1764</v>
      </c>
      <c r="H8" s="310" t="s">
        <v>1765</v>
      </c>
    </row>
    <row r="9" spans="3:8">
      <c r="C9" s="310" t="s">
        <v>463</v>
      </c>
      <c r="D9" s="310" t="s">
        <v>1766</v>
      </c>
      <c r="E9" s="311">
        <v>45993</v>
      </c>
      <c r="F9" s="310">
        <v>12000</v>
      </c>
      <c r="G9" s="315" t="s">
        <v>1767</v>
      </c>
      <c r="H9" s="310"/>
    </row>
    <row r="10" spans="3:8" ht="29.25">
      <c r="C10" s="310" t="s">
        <v>463</v>
      </c>
      <c r="D10" s="310" t="s">
        <v>1768</v>
      </c>
      <c r="E10" s="311">
        <v>45993</v>
      </c>
      <c r="F10" s="310">
        <v>9000</v>
      </c>
      <c r="G10" s="315" t="s">
        <v>1769</v>
      </c>
      <c r="H10" s="310"/>
    </row>
    <row r="11" spans="3:8" ht="29.25">
      <c r="C11" s="310" t="s">
        <v>463</v>
      </c>
      <c r="D11" s="310" t="s">
        <v>1770</v>
      </c>
      <c r="E11" s="311">
        <v>45993</v>
      </c>
      <c r="F11" s="310">
        <v>10000</v>
      </c>
      <c r="G11" s="315" t="s">
        <v>1769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1771</v>
      </c>
      <c r="G12" s="315" t="s">
        <v>1772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1773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1774</v>
      </c>
      <c r="C4" s="314" t="s">
        <v>1775</v>
      </c>
      <c r="D4" s="314" t="s">
        <v>1776</v>
      </c>
      <c r="E4" s="314" t="s">
        <v>1777</v>
      </c>
      <c r="F4" s="314" t="s">
        <v>8</v>
      </c>
      <c r="G4" s="314" t="s">
        <v>1778</v>
      </c>
    </row>
    <row r="5" spans="2:8">
      <c r="B5" s="317" t="s">
        <v>1153</v>
      </c>
      <c r="C5" s="317">
        <v>314978</v>
      </c>
      <c r="D5" s="317" t="s">
        <v>1779</v>
      </c>
      <c r="E5" s="317" t="s">
        <v>541</v>
      </c>
      <c r="F5" s="317" t="s">
        <v>101</v>
      </c>
      <c r="G5" s="318">
        <v>46143</v>
      </c>
    </row>
    <row r="6" spans="2:8">
      <c r="B6" s="317" t="s">
        <v>1780</v>
      </c>
      <c r="C6" s="317">
        <v>256790</v>
      </c>
      <c r="D6" s="317" t="s">
        <v>1781</v>
      </c>
      <c r="E6" s="317" t="s">
        <v>541</v>
      </c>
      <c r="F6" s="317" t="s">
        <v>1782</v>
      </c>
      <c r="G6" s="318">
        <v>45992</v>
      </c>
    </row>
    <row r="7" spans="2:8">
      <c r="B7" s="317" t="s">
        <v>1783</v>
      </c>
      <c r="C7" s="317">
        <v>265193</v>
      </c>
      <c r="D7" s="317" t="s">
        <v>1784</v>
      </c>
      <c r="E7" s="317" t="s">
        <v>542</v>
      </c>
      <c r="F7" s="317" t="s">
        <v>1500</v>
      </c>
      <c r="G7" s="317" t="s">
        <v>1785</v>
      </c>
    </row>
    <row r="8" spans="2:8">
      <c r="B8" s="317" t="s">
        <v>1786</v>
      </c>
      <c r="C8" s="317">
        <v>293716</v>
      </c>
      <c r="D8" s="317" t="s">
        <v>1787</v>
      </c>
      <c r="E8" s="317" t="s">
        <v>542</v>
      </c>
      <c r="F8" s="317" t="s">
        <v>1500</v>
      </c>
      <c r="G8" s="318">
        <v>46204</v>
      </c>
    </row>
    <row r="9" spans="2:8">
      <c r="B9" s="317" t="s">
        <v>1788</v>
      </c>
      <c r="C9" s="317">
        <v>257258</v>
      </c>
      <c r="D9" s="317" t="s">
        <v>1789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1790</v>
      </c>
      <c r="C10" s="317">
        <v>371147</v>
      </c>
      <c r="D10" s="317" t="s">
        <v>1791</v>
      </c>
      <c r="E10" s="317" t="s">
        <v>543</v>
      </c>
      <c r="F10" s="317" t="s">
        <v>144</v>
      </c>
      <c r="G10" s="317" t="s">
        <v>1785</v>
      </c>
    </row>
    <row r="11" spans="2:8">
      <c r="B11" s="317" t="s">
        <v>1792</v>
      </c>
      <c r="C11" s="317">
        <v>259230</v>
      </c>
      <c r="D11" s="317" t="s">
        <v>1793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1794</v>
      </c>
      <c r="C12" s="317">
        <v>370705</v>
      </c>
      <c r="D12" s="317"/>
      <c r="E12" s="317" t="s">
        <v>543</v>
      </c>
      <c r="F12" s="317" t="s">
        <v>144</v>
      </c>
      <c r="G12" s="317" t="s">
        <v>1785</v>
      </c>
    </row>
    <row r="13" spans="2:8">
      <c r="B13" s="317" t="s">
        <v>1795</v>
      </c>
      <c r="C13" s="317">
        <v>258542</v>
      </c>
      <c r="D13" s="317" t="s">
        <v>1796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1797</v>
      </c>
      <c r="C14" s="317">
        <v>257050</v>
      </c>
      <c r="D14" s="317" t="s">
        <v>1798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1799</v>
      </c>
      <c r="D5" s="382"/>
      <c r="E5" s="382"/>
      <c r="F5" s="382"/>
      <c r="G5" s="382"/>
      <c r="H5" s="382"/>
      <c r="I5" s="382"/>
      <c r="J5" s="383"/>
      <c r="K5" s="384" t="s">
        <v>1800</v>
      </c>
      <c r="L5" s="385"/>
      <c r="M5" s="385"/>
      <c r="N5" s="385"/>
      <c r="O5" s="386" t="s">
        <v>1801</v>
      </c>
      <c r="P5" s="387"/>
      <c r="Q5" s="388"/>
    </row>
    <row r="6" spans="1:17" s="94" customFormat="1" ht="15.75" customHeight="1">
      <c r="A6" s="88" t="s">
        <v>1802</v>
      </c>
      <c r="B6" s="95" t="s">
        <v>1803</v>
      </c>
      <c r="C6" s="96" t="s">
        <v>874</v>
      </c>
      <c r="D6" s="97" t="s">
        <v>875</v>
      </c>
      <c r="E6" s="96" t="s">
        <v>1804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1805</v>
      </c>
      <c r="M6" s="139" t="s">
        <v>335</v>
      </c>
      <c r="N6" s="140" t="s">
        <v>869</v>
      </c>
      <c r="O6" s="234" t="s">
        <v>912</v>
      </c>
      <c r="P6" s="157"/>
      <c r="Q6" s="190" t="s">
        <v>1806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1806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1807</v>
      </c>
      <c r="W1" s="394"/>
      <c r="X1" s="394"/>
      <c r="Y1" s="104"/>
    </row>
    <row r="2" spans="1:25" s="101" customFormat="1" ht="11.25" customHeight="1">
      <c r="A2" s="105" t="s">
        <v>1808</v>
      </c>
      <c r="B2" s="105" t="s">
        <v>1803</v>
      </c>
      <c r="C2" s="105" t="s">
        <v>313</v>
      </c>
      <c r="D2" s="106" t="s">
        <v>874</v>
      </c>
      <c r="E2" s="106" t="s">
        <v>875</v>
      </c>
      <c r="F2" s="106" t="s">
        <v>1802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1809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2" t="str">
        <f>IF(SP_SUL!N569="","*",SP_SUL!N569)</f>
        <v>ZGM1</v>
      </c>
      <c r="M567" s="111">
        <f>IF(SP_SUL!J569="","*",SP_SUL!J569)</f>
        <v>30</v>
      </c>
      <c r="N567" s="258">
        <f>IF(SP_SUL!K569="","*",SP_SUL!K569)</f>
        <v>114.3</v>
      </c>
      <c r="O567" s="258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</v>
      </c>
      <c r="W580" s="112">
        <f ca="1">_xlfn.XLOOKUP(G580&amp;$W$2,BS_CONTROLE[CHAVE],BS_CONTROLE[Quantidade_11],"-")</f>
        <v>1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0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1810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1811</v>
      </c>
      <c r="C2" s="96" t="s">
        <v>859</v>
      </c>
      <c r="D2" s="96" t="s">
        <v>861</v>
      </c>
      <c r="E2" s="96" t="s">
        <v>1812</v>
      </c>
      <c r="F2" s="96" t="s">
        <v>1813</v>
      </c>
      <c r="G2" s="96" t="s">
        <v>1814</v>
      </c>
      <c r="H2" s="96" t="s">
        <v>1815</v>
      </c>
      <c r="I2" s="96" t="s">
        <v>1816</v>
      </c>
      <c r="J2" s="96" t="s">
        <v>1817</v>
      </c>
      <c r="K2" s="131" t="s">
        <v>1818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2025-12-24T19:59:40Z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