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818" documentId="120_S{118792C3-22EF-5104-A093-F22BFE3913F3}" xr6:coauthVersionLast="47" xr6:coauthVersionMax="47" xr10:uidLastSave="{082A2558-7232-4AED-9BCC-8E9865DC8280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7" i="1" l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<sst xmlns="http://schemas.openxmlformats.org/spreadsheetml/2006/main" count="9762" uniqueCount="1784">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</sst>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N493" activePane="topRight" state="frozen"/>
      <selection pane="topRight" activeCell="Q517" sqref="Q5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/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1651</v>
      </c>
      <c r="BK468" s="18"/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1652</v>
      </c>
      <c r="X471" s="103" t="s">
        <v>421</v>
      </c>
      <c r="Y471" s="128" t="s">
        <v>424</v>
      </c>
      <c r="Z471" s="103"/>
      <c r="AA471" s="104" t="s">
        <v>1653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1654</v>
      </c>
      <c r="BK471" s="17" t="s">
        <v>1655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1656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1</v>
      </c>
      <c r="BI472" s="17"/>
      <c r="BJ472" s="17" t="s">
        <v>1657</v>
      </c>
      <c r="BK472" s="17" t="s">
        <v>1657</v>
      </c>
      <c r="BL472" s="16"/>
      <c r="BM472" s="129"/>
      <c r="BN472" s="129"/>
      <c r="BO472" s="129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/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1658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1659</v>
      </c>
      <c r="BK473" s="17" t="s">
        <v>1659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1658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1660</v>
      </c>
      <c r="BK477" s="17" t="s">
        <v>1660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1661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0.54722222222222228</v>
      </c>
      <c r="AU478" s="135"/>
      <c r="AV478" s="135"/>
      <c r="AW478" s="14"/>
      <c r="AX478" s="14"/>
      <c r="AY478" s="160">
        <f t="shared" si="48"/>
        <v>0.10416666666666674</v>
      </c>
      <c r="AZ478" s="151"/>
      <c r="BA478" s="108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1</v>
      </c>
      <c r="BI478" s="17"/>
      <c r="BJ478" s="17" t="s">
        <v>1662</v>
      </c>
      <c r="BK478" s="17" t="s">
        <v>1662</v>
      </c>
      <c r="BL478" s="16"/>
      <c r="BM478" s="129"/>
      <c r="BN478" s="129"/>
      <c r="BO478" s="129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5" t="str">
        <f t="shared" si="53"/>
        <v/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1663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0.54722222222222228</v>
      </c>
      <c r="AU479" s="135"/>
      <c r="AV479" s="135"/>
      <c r="AW479" s="14"/>
      <c r="AX479" s="14"/>
      <c r="AY479" s="160">
        <f t="shared" si="48"/>
        <v>0.10416666666666674</v>
      </c>
      <c r="AZ479" s="151"/>
      <c r="BA479" s="108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1</v>
      </c>
      <c r="BI479" s="17"/>
      <c r="BJ479" s="17" t="s">
        <v>1662</v>
      </c>
      <c r="BK479" s="17" t="s">
        <v>1662</v>
      </c>
      <c r="BL479" s="16"/>
      <c r="BM479" s="129"/>
      <c r="BN479" s="129"/>
      <c r="BO479" s="129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5" t="str">
        <f t="shared" si="53"/>
        <v/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1664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1665</v>
      </c>
      <c r="BK480" s="17" t="s">
        <v>1662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1666</v>
      </c>
      <c r="W481" s="149" t="s">
        <v>1667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0.54722222222222228</v>
      </c>
      <c r="AU481" s="135"/>
      <c r="AV481" s="135"/>
      <c r="AW481" s="14"/>
      <c r="AX481" s="14"/>
      <c r="AY481" s="160">
        <f t="shared" si="48"/>
        <v>0.10416666666666674</v>
      </c>
      <c r="AZ481" s="151"/>
      <c r="BA481" s="108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1</v>
      </c>
      <c r="BI481" s="17"/>
      <c r="BJ481" s="17" t="s">
        <v>1662</v>
      </c>
      <c r="BK481" s="18"/>
      <c r="BL481" s="16"/>
      <c r="BM481" s="129"/>
      <c r="BN481" s="129"/>
      <c r="BO481" s="129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5" t="str">
        <f t="shared" si="53"/>
        <v/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1668</v>
      </c>
      <c r="X482" s="103" t="s">
        <v>421</v>
      </c>
      <c r="Y482" s="128" t="s">
        <v>424</v>
      </c>
      <c r="Z482" s="103"/>
      <c r="AA482" s="104" t="s">
        <v>1669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1670</v>
      </c>
      <c r="BK482" s="17" t="s">
        <v>1670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1671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1672</v>
      </c>
      <c r="N485" s="126" t="s">
        <v>1673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1674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1675</v>
      </c>
      <c r="BK485" s="17" t="s">
        <v>1675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1676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1677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1678</v>
      </c>
      <c r="BK487" s="17" t="s">
        <v>1678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1679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1680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1678</v>
      </c>
      <c r="BK488" s="17" t="s">
        <v>1678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1679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1681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1678</v>
      </c>
      <c r="BK489" s="17" t="s">
        <v>1678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1679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1682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1683</v>
      </c>
      <c r="BK491" s="17" t="s">
        <v>1683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1684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/>
      <c r="AT493" s="107"/>
      <c r="AU493" s="135"/>
      <c r="AV493" s="135"/>
      <c r="AW493" s="14"/>
      <c r="AX493" s="14"/>
      <c r="AY493" s="160">
        <f t="shared" si="48"/>
        <v>0</v>
      </c>
      <c r="AZ493" s="151"/>
      <c r="BA493" s="108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1685</v>
      </c>
      <c r="BK493" s="17" t="s">
        <v>1685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1686</v>
      </c>
      <c r="W494" s="149" t="s">
        <v>1687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1626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1688</v>
      </c>
      <c r="W495" s="149" t="s">
        <v>1687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1626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1689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1690</v>
      </c>
      <c r="BK496" s="17" t="s">
        <v>1690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1692</v>
      </c>
      <c r="BK498" s="17" t="s">
        <v>1692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1693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1694</v>
      </c>
      <c r="BK499" s="17" t="s">
        <v>1694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1695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1696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1697</v>
      </c>
      <c r="W502" s="149" t="s">
        <v>1698</v>
      </c>
      <c r="X502" s="103" t="s">
        <v>416</v>
      </c>
      <c r="Y502" s="128"/>
      <c r="Z502" s="103"/>
      <c r="AA502" s="104" t="s">
        <v>1699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1700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V9346073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814</v>
      </c>
      <c r="E506" s="155">
        <v>162</v>
      </c>
      <c r="F506" s="125" t="s">
        <v>698</v>
      </c>
      <c r="G506" s="140" t="str">
        <f>IF(D506="","*",VLOOKUP(F506,BS_ATIVIDADE[],3,FALSE))</f>
        <v>MECANIZAÇÃO - SOCADORA</v>
      </c>
      <c r="H506" s="104" t="s">
        <v>104</v>
      </c>
      <c r="I506" s="104" t="s">
        <v>104</v>
      </c>
      <c r="J506" s="104">
        <v>56</v>
      </c>
      <c r="K506" s="104">
        <v>204.4</v>
      </c>
      <c r="L506" s="104">
        <v>205.8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5">
        <v>0.375</v>
      </c>
      <c r="P506" s="105">
        <v>8.3333333333333329E-2</v>
      </c>
      <c r="Q506" s="104">
        <v>1020</v>
      </c>
      <c r="R506" s="10" t="str">
        <f>IFERROR(_xlfn.XLOOKUP(F506, BS_ATIVIDADE[ATIVIDADE],BS_ATIVIDADE[UNIDADE] ), "*")</f>
        <v>M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1109</v>
      </c>
      <c r="W506" s="149" t="s">
        <v>1658</v>
      </c>
      <c r="X506" s="103" t="s">
        <v>421</v>
      </c>
      <c r="Y506" s="128"/>
      <c r="Z506" s="103"/>
      <c r="AA506" s="104">
        <v>1</v>
      </c>
      <c r="AB506" s="102" t="s">
        <v>418</v>
      </c>
      <c r="AC506" s="150" t="s">
        <v>419</v>
      </c>
      <c r="AD506" s="106">
        <v>0.33333333333333331</v>
      </c>
      <c r="AE506" s="104">
        <v>7309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4" t="str">
        <f>IF(BS_CONTROLE[[#This Row],[Entre - Estações]]=0, "-", BS_CONTROLE[[#This Row],[Entre - Estações]])</f>
        <v>ZYU-ZST</v>
      </c>
      <c r="AN506" s="104" t="str">
        <f>IF(BS_CONTROLE[[#This Row],[SB]]=0, "-", BS_CONTROLE[[#This Row],[SB]])</f>
        <v>ZYU206</v>
      </c>
      <c r="AO506" s="104">
        <f>IF(BS_CONTROLE[[#This Row],[SUB]]=0, "-", BS_CONTROLE[[#This Row],[SUB]])</f>
        <v>56</v>
      </c>
      <c r="AP506" s="104">
        <f>BS_CONTROLE[[#This Row],[KM - Inicio]]</f>
        <v>204.4</v>
      </c>
      <c r="AQ506" s="104">
        <f>BS_CONTROLE[[#This Row],[KM - Inicio]]</f>
        <v>204.4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/>
      </c>
      <c r="B507" s="101"/>
      <c r="C5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7" s="103"/>
      <c r="E507" s="155">
        <v>373</v>
      </c>
      <c r="F507" s="125"/>
      <c r="G507" s="140" t="str">
        <f>IF(D507="","*",VLOOKUP(F507,BS_ATIVIDADE[],3,FALSE))</f>
        <v>*</v>
      </c>
      <c r="H507" s="104"/>
      <c r="I507" s="104"/>
      <c r="J507" s="104"/>
      <c r="K507" s="104"/>
      <c r="L507" s="104"/>
      <c r="M507" s="126"/>
      <c r="N507" s="126"/>
      <c r="O507" s="105"/>
      <c r="P507" s="105"/>
      <c r="Q507" s="104"/>
      <c r="R507" s="10" t="str">
        <f>IFERROR(_xlfn.XLOOKUP(F507, BS_ATIVIDADE[ATIVIDADE],BS_ATIVIDADE[UNIDADE] ), "*")</f>
        <v>*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4"/>
      <c r="W507" s="149"/>
      <c r="X507" s="103"/>
      <c r="Y507" s="128"/>
      <c r="Z507" s="103"/>
      <c r="AA507" s="104"/>
      <c r="AB507" s="102"/>
      <c r="AC507" s="150"/>
      <c r="AD507" s="106"/>
      <c r="AE507" s="104"/>
      <c r="AF507" s="104"/>
      <c r="AG507" s="104"/>
      <c r="AH507" s="15"/>
      <c r="AI507" s="125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4" t="str">
        <f>IF(BS_CONTROLE[[#This Row],[Entre - Estações]]=0, "-", BS_CONTROLE[[#This Row],[Entre - Estações]])</f>
        <v>-</v>
      </c>
      <c r="AN507" s="104" t="str">
        <f>IF(BS_CONTROLE[[#This Row],[SB]]=0, "-", BS_CONTROLE[[#This Row],[SB]])</f>
        <v>-</v>
      </c>
      <c r="AO507" s="104" t="str">
        <f>IF(BS_CONTROLE[[#This Row],[SUB]]=0, "-", BS_CONTROLE[[#This Row],[SUB]])</f>
        <v>-</v>
      </c>
      <c r="AP507" s="104">
        <f>BS_CONTROLE[[#This Row],[KM - Inicio]]</f>
        <v>0</v>
      </c>
      <c r="AQ507" s="104">
        <f>BS_CONTROLE[[#This Row],[KM - Inicio]]</f>
        <v>0</v>
      </c>
      <c r="AR507" s="107"/>
      <c r="AS507" s="107"/>
      <c r="AT507" s="107"/>
      <c r="AU507" s="135"/>
      <c r="AV507" s="135"/>
      <c r="AW507" s="14"/>
      <c r="AX507" s="14"/>
      <c r="AY507" s="160" t="str">
        <f t="shared" si="48"/>
        <v>*</v>
      </c>
      <c r="AZ507" s="151"/>
      <c r="BA507" s="10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1701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1702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/>
      <c r="W515" s="149"/>
      <c r="X515" s="103"/>
      <c r="Y515" s="128"/>
      <c r="Z515" s="103"/>
      <c r="AA515" s="104"/>
      <c r="AB515" s="102"/>
      <c r="AC515" s="150"/>
      <c r="AD515" s="106"/>
      <c r="AE515" s="104"/>
      <c r="AF515" s="104"/>
      <c r="AG515" s="104"/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/>
      <c r="W516" s="149"/>
      <c r="X516" s="103"/>
      <c r="Y516" s="128"/>
      <c r="Z516" s="103"/>
      <c r="AA516" s="104"/>
      <c r="AB516" s="102"/>
      <c r="AC516" s="150"/>
      <c r="AD516" s="106"/>
      <c r="AE516" s="104"/>
      <c r="AF516" s="104"/>
      <c r="AG516" s="104"/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1663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0.375</v>
      </c>
      <c r="P517" s="105">
        <v>0.125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/>
      <c r="W517" s="149"/>
      <c r="X517" s="103"/>
      <c r="Y517" s="128"/>
      <c r="Z517" s="103"/>
      <c r="AA517" s="104"/>
      <c r="AB517" s="102"/>
      <c r="AC517" s="150"/>
      <c r="AD517" s="106"/>
      <c r="AE517" s="104"/>
      <c r="AF517" s="104"/>
      <c r="AG517" s="104"/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/>
      <c r="E518" s="155">
        <v>512</v>
      </c>
      <c r="F518" s="125"/>
      <c r="G518" s="140" t="str">
        <f>IF(D518="","*",VLOOKUP(F518,BS_ATIVIDADE[],3,FALSE))</f>
        <v>*</v>
      </c>
      <c r="H518" s="105"/>
      <c r="I518" s="105"/>
      <c r="J518" s="104"/>
      <c r="K518" s="104"/>
      <c r="L518" s="104"/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5"/>
      <c r="P518" s="105"/>
      <c r="Q518" s="104"/>
      <c r="R518" s="10" t="str">
        <f>IFERROR(_xlfn.XLOOKUP(F518, BS_ATIVIDADE[ATIVIDADE],BS_ATIVIDADE[UNIDADE] ), "*")</f>
        <v>*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4"/>
      <c r="W518" s="149"/>
      <c r="X518" s="103"/>
      <c r="Y518" s="128"/>
      <c r="Z518" s="103"/>
      <c r="AA518" s="104"/>
      <c r="AB518" s="102"/>
      <c r="AC518" s="150"/>
      <c r="AD518" s="106"/>
      <c r="AE518" s="104"/>
      <c r="AF518" s="104"/>
      <c r="AG518" s="104"/>
      <c r="AH518" s="15"/>
      <c r="AI518" s="125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4" t="str">
        <f>IF(BS_CONTROLE[[#This Row],[Entre - Estações]]=0, "-", BS_CONTROLE[[#This Row],[Entre - Estações]])</f>
        <v>-</v>
      </c>
      <c r="AN518" s="104" t="str">
        <f>IF(BS_CONTROLE[[#This Row],[SB]]=0, "-", BS_CONTROLE[[#This Row],[SB]])</f>
        <v>-</v>
      </c>
      <c r="AO518" s="104" t="str">
        <f>IF(BS_CONTROLE[[#This Row],[SUB]]=0, "-", BS_CONTROLE[[#This Row],[SUB]])</f>
        <v>-</v>
      </c>
      <c r="AP518" s="104">
        <f>BS_CONTROLE[[#This Row],[KM - Inicio]]</f>
        <v>0</v>
      </c>
      <c r="AQ518" s="104">
        <f>BS_CONTROLE[[#This Row],[KM - Inicio]]</f>
        <v>0</v>
      </c>
      <c r="AR518" s="107"/>
      <c r="AS518" s="107"/>
      <c r="AT518" s="107"/>
      <c r="AU518" s="135"/>
      <c r="AV518" s="135"/>
      <c r="AW518" s="14"/>
      <c r="AX518" s="14"/>
      <c r="AY518" s="160" t="str">
        <f t="shared" si="48"/>
        <v>*</v>
      </c>
      <c r="AZ518" s="151"/>
      <c r="BA518" s="10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5" t="str">
        <f t="shared" si="53"/>
        <v/>
      </c>
    </row>
    <row r="519" spans="1:72" hidden="1">
      <c r="A519" s="47" t="str">
        <f t="shared" si="49"/>
        <v>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/>
      <c r="E519" s="155">
        <v>513</v>
      </c>
      <c r="F519" s="125"/>
      <c r="G519" s="140" t="str">
        <f>IF(D519="","*",VLOOKUP(F519,BS_ATIVIDADE[],3,FALSE))</f>
        <v>*</v>
      </c>
      <c r="H519" s="105"/>
      <c r="I519" s="105"/>
      <c r="J519" s="104"/>
      <c r="K519" s="104"/>
      <c r="L519" s="104"/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5"/>
      <c r="P519" s="105"/>
      <c r="Q519" s="104"/>
      <c r="R519" s="10" t="str">
        <f>IFERROR(_xlfn.XLOOKUP(F519, BS_ATIVIDADE[ATIVIDADE],BS_ATIVIDADE[UNIDADE] ), "*")</f>
        <v>*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4"/>
      <c r="W519" s="149"/>
      <c r="X519" s="103"/>
      <c r="Y519" s="128"/>
      <c r="Z519" s="103"/>
      <c r="AA519" s="104"/>
      <c r="AB519" s="102"/>
      <c r="AC519" s="150"/>
      <c r="AD519" s="106"/>
      <c r="AE519" s="104"/>
      <c r="AF519" s="104"/>
      <c r="AG519" s="104"/>
      <c r="AH519" s="15"/>
      <c r="AI519" s="125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4" t="str">
        <f>IF(BS_CONTROLE[[#This Row],[Entre - Estações]]=0, "-", BS_CONTROLE[[#This Row],[Entre - Estações]])</f>
        <v>-</v>
      </c>
      <c r="AN519" s="104" t="str">
        <f>IF(BS_CONTROLE[[#This Row],[SB]]=0, "-", BS_CONTROLE[[#This Row],[SB]])</f>
        <v>-</v>
      </c>
      <c r="AO519" s="104" t="str">
        <f>IF(BS_CONTROLE[[#This Row],[SUB]]=0, "-", BS_CONTROLE[[#This Row],[SUB]])</f>
        <v>-</v>
      </c>
      <c r="AP519" s="104">
        <f>BS_CONTROLE[[#This Row],[KM - Inicio]]</f>
        <v>0</v>
      </c>
      <c r="AQ519" s="104">
        <f>BS_CONTROLE[[#This Row],[KM - Inicio]]</f>
        <v>0</v>
      </c>
      <c r="AR519" s="107"/>
      <c r="AS519" s="107"/>
      <c r="AT519" s="107"/>
      <c r="AU519" s="135"/>
      <c r="AV519" s="135"/>
      <c r="AW519" s="14"/>
      <c r="AX519" s="14"/>
      <c r="AY519" s="160" t="str">
        <f t="shared" ref="AY519:AY582" si="54">IF(D519="","*",IFERROR(IF(ISODD(COUNT(AS519:AX519)),"ERRO",SUM((AT519-AS519),(AV519-AU519),(AX519-AW519))),"ERRO"))</f>
        <v>*</v>
      </c>
      <c r="AZ519" s="151"/>
      <c r="BA519" s="10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1703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1681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1680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1677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1704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1705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1704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1706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1707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1708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>46073</v>
      </c>
      <c r="B532" s="101">
        <v>46073</v>
      </c>
      <c r="C5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>46073</v>
      </c>
      <c r="B533" s="101">
        <v>46073</v>
      </c>
      <c r="C5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1709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1710</v>
      </c>
      <c r="W535" s="149" t="s">
        <v>1711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1712</v>
      </c>
      <c r="N536" s="126" t="s">
        <v>1713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1714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1689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1691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1693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>46073</v>
      </c>
      <c r="B540" s="101">
        <v>46073</v>
      </c>
      <c r="C5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7" operator="equal">
      <formula>"OPORTUNIDADE"</formula>
    </cfRule>
  </conditionalFormatting>
  <conditionalFormatting sqref="Y6:Z27 Y29:Z1001">
    <cfRule type="cellIs" dxfId="170" priority="11513" operator="equal">
      <formula>"NÃO"</formula>
    </cfRule>
    <cfRule type="cellIs" dxfId="169" priority="11514" operator="equal">
      <formula>"SIM"</formula>
    </cfRule>
  </conditionalFormatting>
  <conditionalFormatting sqref="AZ6:AZ1001">
    <cfRule type="expression" dxfId="168" priority="53969">
      <formula>#REF!=1</formula>
    </cfRule>
  </conditionalFormatting>
  <conditionalFormatting sqref="BE6:BE1001 U6:U1001 AY6:AY1001">
    <cfRule type="cellIs" dxfId="167" priority="53953" operator="equal">
      <formula>"ERRO"</formula>
    </cfRule>
  </conditionalFormatting>
  <conditionalFormatting sqref="BQ6:BQ1001">
    <cfRule type="cellIs" dxfId="166" priority="53948" operator="equal">
      <formula>"Produção e Intervalo"</formula>
    </cfRule>
    <cfRule type="cellIs" dxfId="165" priority="53949" operator="equal">
      <formula>"Aderente"</formula>
    </cfRule>
    <cfRule type="cellIs" dxfId="164" priority="53950" operator="equal">
      <formula>"Intervalo"</formula>
    </cfRule>
    <cfRule type="cellIs" dxfId="163" priority="53951" operator="equal">
      <formula>"Produção"</formula>
    </cfRule>
    <cfRule type="cellIs" dxfId="162" priority="53952" operator="equal">
      <formula>"ERRO"</formula>
    </cfRule>
  </conditionalFormatting>
  <conditionalFormatting sqref="BR6:BS1001">
    <cfRule type="cellIs" dxfId="161" priority="53930" operator="equal">
      <formula>"*"</formula>
    </cfRule>
    <cfRule type="cellIs" dxfId="160" priority="53931" operator="greaterThanOrEqual">
      <formula>1</formula>
    </cfRule>
    <cfRule type="cellIs" dxfId="159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6" operator="equal">
      <formula>"OPORTUNIDADE"</formula>
    </cfRule>
  </conditionalFormatting>
  <conditionalFormatting sqref="Z28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8">
    <cfRule type="cellIs" dxfId="155" priority="53" operator="equal">
      <formula>"OPORTUNIDADE"</formula>
    </cfRule>
  </conditionalFormatting>
  <conditionalFormatting sqref="Y28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1715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1716</v>
      </c>
      <c r="C4" s="156" t="s">
        <v>1717</v>
      </c>
      <c r="D4" s="156" t="s">
        <v>1718</v>
      </c>
      <c r="E4" s="156" t="s">
        <v>1719</v>
      </c>
      <c r="F4" s="156" t="s">
        <v>4</v>
      </c>
      <c r="G4" s="156" t="s">
        <v>1720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1721</v>
      </c>
      <c r="C6" s="157">
        <v>407867</v>
      </c>
      <c r="D6" s="157" t="s">
        <v>1722</v>
      </c>
      <c r="E6" s="157" t="s">
        <v>826</v>
      </c>
      <c r="F6" s="157" t="s">
        <v>1723</v>
      </c>
      <c r="G6" s="158"/>
    </row>
    <row r="7" spans="2:7">
      <c r="B7" s="177" t="s">
        <v>1724</v>
      </c>
      <c r="C7" s="177">
        <v>293644</v>
      </c>
      <c r="D7" s="177" t="s">
        <v>1725</v>
      </c>
      <c r="E7" s="177" t="s">
        <v>826</v>
      </c>
      <c r="F7" s="177" t="s">
        <v>1723</v>
      </c>
      <c r="G7" s="178" t="s">
        <v>1726</v>
      </c>
    </row>
    <row r="8" spans="2:7">
      <c r="B8" s="157" t="s">
        <v>1727</v>
      </c>
      <c r="C8" s="157">
        <v>256790</v>
      </c>
      <c r="D8" s="157" t="s">
        <v>1728</v>
      </c>
      <c r="E8" s="157" t="s">
        <v>827</v>
      </c>
      <c r="F8" s="157" t="s">
        <v>1729</v>
      </c>
      <c r="G8" s="158">
        <v>46357</v>
      </c>
    </row>
    <row r="9" spans="2:7" ht="29.25">
      <c r="B9" s="157" t="s">
        <v>1730</v>
      </c>
      <c r="C9" s="157"/>
      <c r="D9" s="157"/>
      <c r="E9" s="157" t="s">
        <v>827</v>
      </c>
      <c r="F9" s="157" t="s">
        <v>1729</v>
      </c>
      <c r="G9" s="158" t="s">
        <v>1731</v>
      </c>
    </row>
    <row r="10" spans="2:7">
      <c r="B10" s="157" t="s">
        <v>1732</v>
      </c>
      <c r="C10" s="157">
        <v>265193</v>
      </c>
      <c r="D10" s="157" t="s">
        <v>1733</v>
      </c>
      <c r="E10" s="157" t="s">
        <v>828</v>
      </c>
      <c r="F10" s="157" t="s">
        <v>54</v>
      </c>
      <c r="G10" s="157" t="s">
        <v>1734</v>
      </c>
    </row>
    <row r="11" spans="2:7">
      <c r="B11" s="157" t="s">
        <v>1735</v>
      </c>
      <c r="C11" s="157">
        <v>293716</v>
      </c>
      <c r="D11" s="157" t="s">
        <v>1736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1737</v>
      </c>
      <c r="C12" s="157">
        <v>257258</v>
      </c>
      <c r="D12" s="157" t="s">
        <v>1738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1739</v>
      </c>
      <c r="C13" s="157">
        <v>371147</v>
      </c>
      <c r="D13" s="157" t="s">
        <v>1740</v>
      </c>
      <c r="E13" s="157" t="s">
        <v>829</v>
      </c>
      <c r="F13" s="157" t="s">
        <v>71</v>
      </c>
      <c r="G13" s="157" t="s">
        <v>1734</v>
      </c>
    </row>
    <row r="14" spans="2:7">
      <c r="B14" s="157" t="s">
        <v>1741</v>
      </c>
      <c r="C14" s="157">
        <v>259230</v>
      </c>
      <c r="D14" s="157" t="s">
        <v>1742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1743</v>
      </c>
      <c r="C15" s="157">
        <v>370705</v>
      </c>
      <c r="D15" s="157"/>
      <c r="E15" s="157" t="s">
        <v>829</v>
      </c>
      <c r="F15" s="157" t="s">
        <v>71</v>
      </c>
      <c r="G15" s="157" t="s">
        <v>1734</v>
      </c>
    </row>
    <row r="16" spans="2:7" ht="29.25">
      <c r="B16" s="157" t="s">
        <v>1744</v>
      </c>
      <c r="C16" s="157">
        <v>258542</v>
      </c>
      <c r="D16" s="157" t="s">
        <v>1745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1746</v>
      </c>
      <c r="C17" s="157">
        <v>257050</v>
      </c>
      <c r="D17" s="157" t="s">
        <v>1747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1748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1749</v>
      </c>
      <c r="D4" s="159" t="s">
        <v>1750</v>
      </c>
      <c r="E4" s="159" t="s">
        <v>1751</v>
      </c>
      <c r="F4" s="156" t="s">
        <v>1752</v>
      </c>
      <c r="G4" s="159" t="s">
        <v>1753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1754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1755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1754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1754</v>
      </c>
      <c r="G9" s="192" t="s">
        <v>1756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1754</v>
      </c>
      <c r="G10" s="162"/>
    </row>
    <row r="11" spans="2:7" ht="19.5" customHeight="1">
      <c r="B11" s="162" t="s">
        <v>1757</v>
      </c>
      <c r="C11" s="162">
        <v>9038</v>
      </c>
      <c r="D11" s="163">
        <v>46070</v>
      </c>
      <c r="E11" s="162">
        <v>9637</v>
      </c>
      <c r="F11" s="164" t="s">
        <v>1758</v>
      </c>
      <c r="G11" s="162"/>
    </row>
    <row r="12" spans="2:7" ht="19.5" customHeight="1">
      <c r="B12" s="162" t="s">
        <v>752</v>
      </c>
      <c r="C12" s="162" t="s">
        <v>1759</v>
      </c>
      <c r="D12" s="163">
        <v>46066</v>
      </c>
      <c r="E12" s="162">
        <v>9500</v>
      </c>
      <c r="F12" s="164" t="s">
        <v>1760</v>
      </c>
      <c r="G12" s="162"/>
    </row>
    <row r="13" spans="2:7" ht="19.5" customHeight="1">
      <c r="B13" s="162" t="s">
        <v>752</v>
      </c>
      <c r="C13" s="162" t="s">
        <v>1761</v>
      </c>
      <c r="D13" s="163">
        <v>46066</v>
      </c>
      <c r="E13" s="162">
        <v>10500</v>
      </c>
      <c r="F13" s="164" t="s">
        <v>1760</v>
      </c>
      <c r="G13" s="162"/>
    </row>
    <row r="14" spans="2:7" ht="19.5" customHeight="1">
      <c r="B14" s="162" t="s">
        <v>752</v>
      </c>
      <c r="C14" s="162" t="s">
        <v>1762</v>
      </c>
      <c r="D14" s="163">
        <v>46066</v>
      </c>
      <c r="E14" s="162">
        <v>9000</v>
      </c>
      <c r="F14" s="164" t="s">
        <v>1760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1763</v>
      </c>
      <c r="D5" s="238"/>
      <c r="E5" s="238"/>
      <c r="F5" s="238"/>
      <c r="G5" s="238"/>
      <c r="H5" s="238"/>
      <c r="I5" s="238"/>
      <c r="J5" s="239"/>
      <c r="K5" s="240" t="s">
        <v>1764</v>
      </c>
      <c r="L5" s="241"/>
      <c r="M5" s="241"/>
      <c r="N5" s="241"/>
      <c r="O5" s="242" t="s">
        <v>1765</v>
      </c>
      <c r="P5" s="243"/>
    </row>
    <row r="6" spans="1:16" s="73" customFormat="1" ht="15" customHeight="1">
      <c r="A6" s="65" t="s">
        <v>1766</v>
      </c>
      <c r="B6" s="74" t="s">
        <v>1767</v>
      </c>
      <c r="C6" s="75" t="s">
        <v>995</v>
      </c>
      <c r="D6" s="76" t="s">
        <v>996</v>
      </c>
      <c r="E6" s="75" t="s">
        <v>1768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1769</v>
      </c>
      <c r="M6" s="79" t="s">
        <v>611</v>
      </c>
      <c r="N6" s="80" t="s">
        <v>990</v>
      </c>
      <c r="O6" s="154" t="s">
        <v>1033</v>
      </c>
      <c r="P6" s="132" t="s">
        <v>1770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>*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1</v>
      </c>
      <c r="P472" s="145" t="str">
        <f>IF($A$2=1,IF(SP_SUL!BJ472="","*",SP_SUL!BJ472),IF(SP_SUL!BK472="","*",SP_SUL!BK472))</f>
        <v>Equipe no local, previsão de pronto 10:30, em intervalo 11:58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1</v>
      </c>
      <c r="P478" s="145" t="str">
        <f>IF($A$2=1,IF(SP_SUL!BJ478="","*",SP_SUL!BJ478),IF(SP_SUL!BK478="","*",SP_SUL!BK478))</f>
        <v>Equipe pronta 09:40, aguarda oportunidade, em intervalo 10:38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1</v>
      </c>
      <c r="P479" s="145" t="str">
        <f>IF($A$2=1,IF(SP_SUL!BJ479="","*",SP_SUL!BJ479),IF(SP_SUL!BK479="","*",SP_SUL!BK479))</f>
        <v>Equipe pronta 09:40, aguarda oportunidade, em intervalo 10:38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1</v>
      </c>
      <c r="P481" s="145" t="str">
        <f>IF($A$2=1,IF(SP_SUL!BJ481="","*",SP_SUL!BJ481),IF(SP_SUL!BK481="","*",SP_SUL!BK481))</f>
        <v>*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V93</v>
      </c>
      <c r="F506" s="82" t="str">
        <f>IF(SP_SUL!H506="","*",SP_SUL!H506)</f>
        <v>ZYU1</v>
      </c>
      <c r="G506" s="82" t="str">
        <f>IF(SP_SUL!M506="","*",SP_SUL!M506)</f>
        <v>ZYU-ZST</v>
      </c>
      <c r="H506" s="115">
        <f>IF(SP_SUL!K506="","*",SP_SUL!K506)</f>
        <v>204.4</v>
      </c>
      <c r="I506" s="112">
        <f>IF(SP_SUL!O506="","*",SP_SUL!O506)</f>
        <v>0.375</v>
      </c>
      <c r="J506" s="112">
        <f>IF(SP_SUL!P506="","*",SP_SUL!P506)</f>
        <v>8.3333333333333329E-2</v>
      </c>
      <c r="K506" s="82" t="str">
        <f>IF(SP_SUL!AK506="","*",SP_SUL!AK506)</f>
        <v>ZYU1</v>
      </c>
      <c r="L506" s="82" t="str">
        <f>IF(SP_SUL!AM506="","*",SP_SUL!AM506)</f>
        <v>ZYU-ZST</v>
      </c>
      <c r="M506" s="82">
        <f>IF(SP_SUL!AP506="","*",SP_SUL!AP506)</f>
        <v>204.4</v>
      </c>
      <c r="N506" s="82" t="str">
        <f>IF(SP_SUL!AM506="","*",SP_SUL!AM506)</f>
        <v>ZYU-ZST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 t="str">
        <f>IF(SP_SUL!B507="","*",SP_SUL!B507)</f>
        <v>*</v>
      </c>
      <c r="B507" s="82" t="str">
        <f>IF(SP_SUL!X507="","*",SP_SUL!X507)</f>
        <v>*</v>
      </c>
      <c r="C507" s="82" t="str">
        <f>IF(SP_SUL!S507="","*",SP_SUL!S507)</f>
        <v>-</v>
      </c>
      <c r="D507" s="82" t="str">
        <f>IF(SP_SUL!T507="","*",SP_SUL!T507)</f>
        <v>-</v>
      </c>
      <c r="E507" s="82" t="str">
        <f>IF(SP_SUL!D507="","*",SP_SUL!D507)</f>
        <v>*</v>
      </c>
      <c r="F507" s="82" t="str">
        <f>IF(SP_SUL!H507="","*",SP_SUL!H507)</f>
        <v>*</v>
      </c>
      <c r="G507" s="82" t="str">
        <f>IF(SP_SUL!M507="","*",SP_SUL!M507)</f>
        <v>*</v>
      </c>
      <c r="H507" s="115" t="str">
        <f>IF(SP_SUL!K507="","*",SP_SUL!K507)</f>
        <v>*</v>
      </c>
      <c r="I507" s="112" t="str">
        <f>IF(SP_SUL!O507="","*",SP_SUL!O507)</f>
        <v>*</v>
      </c>
      <c r="J507" s="112" t="str">
        <f>IF(SP_SUL!P507="","*",SP_SUL!P507)</f>
        <v>*</v>
      </c>
      <c r="K507" s="82">
        <f>IF(SP_SUL!AK507="","*",SP_SUL!AK507)</f>
        <v>0</v>
      </c>
      <c r="L507" s="82" t="str">
        <f>IF(SP_SUL!AM507="","*",SP_SUL!AM507)</f>
        <v>-</v>
      </c>
      <c r="M507" s="82">
        <f>IF(SP_SUL!AP507="","*",SP_SUL!AP507)</f>
        <v>0</v>
      </c>
      <c r="N507" s="82" t="str">
        <f>IF(SP_SUL!AM507="","*",SP_SUL!AM507)</f>
        <v>-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*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*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*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0.375</v>
      </c>
      <c r="J517" s="112">
        <f>IF(SP_SUL!P517="","*",SP_SUL!P517)</f>
        <v>0.125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*</v>
      </c>
      <c r="C518" s="82" t="str">
        <f>IF(SP_SUL!S518="","*",SP_SUL!S518)</f>
        <v>-</v>
      </c>
      <c r="D518" s="82" t="str">
        <f>IF(SP_SUL!T518="","*",SP_SUL!T518)</f>
        <v>-</v>
      </c>
      <c r="E518" s="82" t="str">
        <f>IF(SP_SUL!D518="","*",SP_SUL!D518)</f>
        <v>*</v>
      </c>
      <c r="F518" s="82" t="str">
        <f>IF(SP_SUL!H518="","*",SP_SUL!H518)</f>
        <v>*</v>
      </c>
      <c r="G518" s="82" t="str">
        <f>IF(SP_SUL!M518="","*",SP_SUL!M518)</f>
        <v>-</v>
      </c>
      <c r="H518" s="115" t="str">
        <f>IF(SP_SUL!K518="","*",SP_SUL!K518)</f>
        <v>*</v>
      </c>
      <c r="I518" s="112" t="str">
        <f>IF(SP_SUL!O518="","*",SP_SUL!O518)</f>
        <v>*</v>
      </c>
      <c r="J518" s="112" t="str">
        <f>IF(SP_SUL!P518="","*",SP_SUL!P518)</f>
        <v>*</v>
      </c>
      <c r="K518" s="82">
        <f>IF(SP_SUL!AK518="","*",SP_SUL!AK518)</f>
        <v>0</v>
      </c>
      <c r="L518" s="82" t="str">
        <f>IF(SP_SUL!AM518="","*",SP_SUL!AM518)</f>
        <v>-</v>
      </c>
      <c r="M518" s="82">
        <f>IF(SP_SUL!AP518="","*",SP_SUL!AP518)</f>
        <v>0</v>
      </c>
      <c r="N518" s="82" t="str">
        <f>IF(SP_SUL!AM518="","*",SP_SUL!AM518)</f>
        <v>-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*</v>
      </c>
      <c r="C519" s="82" t="str">
        <f>IF(SP_SUL!S519="","*",SP_SUL!S519)</f>
        <v>-</v>
      </c>
      <c r="D519" s="82" t="str">
        <f>IF(SP_SUL!T519="","*",SP_SUL!T519)</f>
        <v>-</v>
      </c>
      <c r="E519" s="82" t="str">
        <f>IF(SP_SUL!D519="","*",SP_SUL!D519)</f>
        <v>*</v>
      </c>
      <c r="F519" s="82" t="str">
        <f>IF(SP_SUL!H519="","*",SP_SUL!H519)</f>
        <v>*</v>
      </c>
      <c r="G519" s="82" t="str">
        <f>IF(SP_SUL!M519="","*",SP_SUL!M519)</f>
        <v>-</v>
      </c>
      <c r="H519" s="115" t="str">
        <f>IF(SP_SUL!K519="","*",SP_SUL!K519)</f>
        <v>*</v>
      </c>
      <c r="I519" s="112" t="str">
        <f>IF(SP_SUL!O519="","*",SP_SUL!O519)</f>
        <v>*</v>
      </c>
      <c r="J519" s="112" t="str">
        <f>IF(SP_SUL!P519="","*",SP_SUL!P519)</f>
        <v>*</v>
      </c>
      <c r="K519" s="82">
        <f>IF(SP_SUL!AK519="","*",SP_SUL!AK519)</f>
        <v>0</v>
      </c>
      <c r="L519" s="82" t="str">
        <f>IF(SP_SUL!AM519="","*",SP_SUL!AM519)</f>
        <v>-</v>
      </c>
      <c r="M519" s="82">
        <f>IF(SP_SUL!AP519="","*",SP_SUL!AP519)</f>
        <v>0</v>
      </c>
      <c r="N519" s="82" t="str">
        <f>IF(SP_SUL!AM519="","*",SP_SUL!AM519)</f>
        <v>-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>
        <f>IF(SP_SUL!B532="","*",SP_SUL!B532)</f>
        <v>46073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>
        <f>IF(SP_SUL!B533="","*",SP_SUL!B533)</f>
        <v>46073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>
        <f>IF(SP_SUL!B540="","*",SP_SUL!B540)</f>
        <v>46073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1771</v>
      </c>
      <c r="V1" s="249"/>
      <c r="W1" s="249"/>
    </row>
    <row r="2" spans="1:23" ht="15" customHeight="1">
      <c r="A2" s="86" t="s">
        <v>1772</v>
      </c>
      <c r="B2" s="86" t="s">
        <v>1767</v>
      </c>
      <c r="C2" s="86" t="s">
        <v>411</v>
      </c>
      <c r="D2" s="87" t="s">
        <v>995</v>
      </c>
      <c r="E2" s="87" t="s">
        <v>4</v>
      </c>
      <c r="F2" s="87" t="s">
        <v>1766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1773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V93</v>
      </c>
      <c r="H503" s="143" t="str">
        <f>IF(SP_SUL!F506="","*",SP_SUL!F506)</f>
        <v>MECANIZAÇÃO - SOCADORA</v>
      </c>
      <c r="I503" s="143" t="str">
        <f>IF(SP_SUL!H506="","*",SP_SUL!H506)</f>
        <v>ZYU1</v>
      </c>
      <c r="J503" s="143" t="str">
        <f>IF(SP_SUL!I506="","*",SP_SUL!I506)</f>
        <v>ZYU1</v>
      </c>
      <c r="K503" s="138" t="str">
        <f>IF(SP_SUL!M506="","*",SP_SUL!M506)</f>
        <v>ZYU-ZST</v>
      </c>
      <c r="L503" s="138" t="str">
        <f>IF(SP_SUL!N506="","*",SP_SUL!N506)</f>
        <v>ZYU206</v>
      </c>
      <c r="M503" s="139">
        <f>IF(SP_SUL!J506="","*",SP_SUL!J506)</f>
        <v>56</v>
      </c>
      <c r="N503" s="142">
        <f>IF(SP_SUL!K506="","*",SP_SUL!K506)</f>
        <v>204.4</v>
      </c>
      <c r="O503" s="142">
        <f>IF(SP_SUL!L506="","*",SP_SUL!L506)</f>
        <v>205.8</v>
      </c>
      <c r="P503" s="141">
        <f>IF(SP_SUL!O506="","*",SP_SUL!O506)</f>
        <v>0.375</v>
      </c>
      <c r="Q503" s="141">
        <f>IF(SP_SUL!P506="","*",SP_SUL!P506)</f>
        <v>8.3333333333333329E-2</v>
      </c>
      <c r="R503" s="143" t="str">
        <f>IF(SP_SUL!Q506="","*",CONCATENATE(SP_SUL!Q506," ",SP_SUL!R506))</f>
        <v>1020 M</v>
      </c>
      <c r="S503" s="143" t="str">
        <f>IF(SP_SUL!V506="","*",SP_SUL!V506)</f>
        <v>Moises</v>
      </c>
      <c r="T503" s="143" t="str">
        <f>IF(SP_SUL!W506="","*",SP_SUL!W506)</f>
        <v>Socaria mecanizada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229</v>
      </c>
    </row>
    <row r="504" spans="1:23" hidden="1">
      <c r="A504" s="144" t="str">
        <f>IF(SP_SUL!Y507="","*",SP_SUL!Y507)</f>
        <v>*</v>
      </c>
      <c r="B504" s="144" t="str">
        <f>IF(SP_SUL!X507="","*",SP_SUL!X507)</f>
        <v>*</v>
      </c>
      <c r="C504" s="144" t="str">
        <f>IF(SP_SUL!Z507="","*",SP_SUL!Z507)</f>
        <v>*</v>
      </c>
      <c r="D504" s="138" t="str">
        <f>IF(SP_SUL!S507="","*",SP_SUL!S507)</f>
        <v>-</v>
      </c>
      <c r="E504" s="138" t="str">
        <f>IF(SP_SUL!T507="","*",SP_SUL!T507)</f>
        <v>-</v>
      </c>
      <c r="F504" s="143" t="str">
        <f>IF(SP_SUL!B507="","*",SP_SUL!B507)</f>
        <v>*</v>
      </c>
      <c r="G504" s="143" t="str">
        <f>IF(SP_SUL!D507="","*",SP_SUL!D507)</f>
        <v>*</v>
      </c>
      <c r="H504" s="143" t="str">
        <f>IF(SP_SUL!F507="","*",SP_SUL!F507)</f>
        <v>*</v>
      </c>
      <c r="I504" s="143" t="str">
        <f>IF(SP_SUL!H507="","*",SP_SUL!H507)</f>
        <v>*</v>
      </c>
      <c r="J504" s="143" t="str">
        <f>IF(SP_SUL!I507="","*",SP_SUL!I507)</f>
        <v>*</v>
      </c>
      <c r="K504" s="138" t="str">
        <f>IF(SP_SUL!M507="","*",SP_SUL!M507)</f>
        <v>*</v>
      </c>
      <c r="L504" s="138" t="str">
        <f>IF(SP_SUL!N507="","*",SP_SUL!N507)</f>
        <v>*</v>
      </c>
      <c r="M504" s="139" t="str">
        <f>IF(SP_SUL!J507="","*",SP_SUL!J507)</f>
        <v>*</v>
      </c>
      <c r="N504" s="142" t="str">
        <f>IF(SP_SUL!K507="","*",SP_SUL!K507)</f>
        <v>*</v>
      </c>
      <c r="O504" s="142" t="str">
        <f>IF(SP_SUL!L507="","*",SP_SUL!L507)</f>
        <v>*</v>
      </c>
      <c r="P504" s="141" t="str">
        <f>IF(SP_SUL!O507="","*",SP_SUL!O507)</f>
        <v>*</v>
      </c>
      <c r="Q504" s="141" t="str">
        <f>IF(SP_SUL!P507="","*",SP_SUL!P507)</f>
        <v>*</v>
      </c>
      <c r="R504" s="143" t="str">
        <f>IF(SP_SUL!Q507="","*",CONCATENATE(SP_SUL!Q507," ",SP_SUL!R507))</f>
        <v>*</v>
      </c>
      <c r="S504" s="143" t="str">
        <f>IF(SP_SUL!V507="","*",SP_SUL!V507)</f>
        <v>*</v>
      </c>
      <c r="T504" s="143" t="str">
        <f>IF(SP_SUL!W507="","*",SP_SUL!W507)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*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*</v>
      </c>
      <c r="T512" s="143" t="str">
        <f>IF(SP_SUL!W515="","*",SP_SUL!W515)</f>
        <v>*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*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>*</v>
      </c>
      <c r="T513" s="143" t="str">
        <f>IF(SP_SUL!W516="","*",SP_SUL!W516)</f>
        <v>*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*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0.375</v>
      </c>
      <c r="Q514" s="141">
        <f>IF(SP_SUL!P517="","*",SP_SUL!P517)</f>
        <v>0.125</v>
      </c>
      <c r="R514" s="143" t="str">
        <f>IF(SP_SUL!Q517="","*",CONCATENATE(SP_SUL!Q517," ",SP_SUL!R517))</f>
        <v>1 Nº DE SOLDA</v>
      </c>
      <c r="S514" s="143" t="str">
        <f>IF(SP_SUL!V517="","*",SP_SUL!V517)</f>
        <v>*</v>
      </c>
      <c r="T514" s="143" t="str">
        <f>IF(SP_SUL!W517="","*",SP_SUL!W517)</f>
        <v>*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*</v>
      </c>
      <c r="C515" s="144" t="str">
        <f>IF(SP_SUL!Z518="","*",SP_SUL!Z518)</f>
        <v>*</v>
      </c>
      <c r="D515" s="138" t="str">
        <f>IF(SP_SUL!S518="","*",SP_SUL!S518)</f>
        <v>-</v>
      </c>
      <c r="E515" s="138" t="str">
        <f>IF(SP_SUL!T518="","*",SP_SUL!T518)</f>
        <v>-</v>
      </c>
      <c r="F515" s="143">
        <f>IF(SP_SUL!B518="","*",SP_SUL!B518)</f>
        <v>46073</v>
      </c>
      <c r="G515" s="143" t="str">
        <f>IF(SP_SUL!D518="","*",SP_SUL!D518)</f>
        <v>*</v>
      </c>
      <c r="H515" s="143" t="str">
        <f>IF(SP_SUL!F518="","*",SP_SUL!F518)</f>
        <v>*</v>
      </c>
      <c r="I515" s="143" t="str">
        <f>IF(SP_SUL!H518="","*",SP_SUL!H518)</f>
        <v>*</v>
      </c>
      <c r="J515" s="143" t="str">
        <f>IF(SP_SUL!I518="","*",SP_SUL!I518)</f>
        <v>*</v>
      </c>
      <c r="K515" s="138" t="str">
        <f>IF(SP_SUL!M518="","*",SP_SUL!M518)</f>
        <v>-</v>
      </c>
      <c r="L515" s="138" t="str">
        <f>IF(SP_SUL!N518="","*",SP_SUL!N518)</f>
        <v>-</v>
      </c>
      <c r="M515" s="139" t="str">
        <f>IF(SP_SUL!J518="","*",SP_SUL!J518)</f>
        <v>*</v>
      </c>
      <c r="N515" s="142" t="str">
        <f>IF(SP_SUL!K518="","*",SP_SUL!K518)</f>
        <v>*</v>
      </c>
      <c r="O515" s="142" t="str">
        <f>IF(SP_SUL!L518="","*",SP_SUL!L518)</f>
        <v>*</v>
      </c>
      <c r="P515" s="141" t="str">
        <f>IF(SP_SUL!O518="","*",SP_SUL!O518)</f>
        <v>*</v>
      </c>
      <c r="Q515" s="141" t="str">
        <f>IF(SP_SUL!P518="","*",SP_SUL!P518)</f>
        <v>*</v>
      </c>
      <c r="R515" s="143" t="str">
        <f>IF(SP_SUL!Q518="","*",CONCATENATE(SP_SUL!Q518," ",SP_SUL!R518))</f>
        <v>*</v>
      </c>
      <c r="S515" s="143" t="str">
        <f>IF(SP_SUL!V518="","*",SP_SUL!V518)</f>
        <v>*</v>
      </c>
      <c r="T515" s="143" t="str">
        <f>IF(SP_SUL!W518="","*",SP_SUL!W518)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*</v>
      </c>
      <c r="B516" s="144" t="str">
        <f>IF(SP_SUL!X519="","*",SP_SUL!X519)</f>
        <v>*</v>
      </c>
      <c r="C516" s="144" t="str">
        <f>IF(SP_SUL!Z519="","*",SP_SUL!Z519)</f>
        <v>*</v>
      </c>
      <c r="D516" s="138" t="str">
        <f>IF(SP_SUL!S519="","*",SP_SUL!S519)</f>
        <v>-</v>
      </c>
      <c r="E516" s="138" t="str">
        <f>IF(SP_SUL!T519="","*",SP_SUL!T519)</f>
        <v>-</v>
      </c>
      <c r="F516" s="143">
        <f>IF(SP_SUL!B519="","*",SP_SUL!B519)</f>
        <v>46073</v>
      </c>
      <c r="G516" s="143" t="str">
        <f>IF(SP_SUL!D519="","*",SP_SUL!D519)</f>
        <v>*</v>
      </c>
      <c r="H516" s="143" t="str">
        <f>IF(SP_SUL!F519="","*",SP_SUL!F519)</f>
        <v>*</v>
      </c>
      <c r="I516" s="143" t="str">
        <f>IF(SP_SUL!H519="","*",SP_SUL!H519)</f>
        <v>*</v>
      </c>
      <c r="J516" s="143" t="str">
        <f>IF(SP_SUL!I519="","*",SP_SUL!I519)</f>
        <v>*</v>
      </c>
      <c r="K516" s="138" t="str">
        <f>IF(SP_SUL!M519="","*",SP_SUL!M519)</f>
        <v>-</v>
      </c>
      <c r="L516" s="138" t="str">
        <f>IF(SP_SUL!N519="","*",SP_SUL!N519)</f>
        <v>-</v>
      </c>
      <c r="M516" s="139" t="str">
        <f>IF(SP_SUL!J519="","*",SP_SUL!J519)</f>
        <v>*</v>
      </c>
      <c r="N516" s="142" t="str">
        <f>IF(SP_SUL!K519="","*",SP_SUL!K519)</f>
        <v>*</v>
      </c>
      <c r="O516" s="142" t="str">
        <f>IF(SP_SUL!L519="","*",SP_SUL!L519)</f>
        <v>*</v>
      </c>
      <c r="P516" s="141" t="str">
        <f>IF(SP_SUL!O519="","*",SP_SUL!O519)</f>
        <v>*</v>
      </c>
      <c r="Q516" s="141" t="str">
        <f>IF(SP_SUL!P519="","*",SP_SUL!P519)</f>
        <v>*</v>
      </c>
      <c r="R516" s="143" t="str">
        <f>IF(SP_SUL!Q519="","*",CONCATENATE(SP_SUL!Q519," ",SP_SUL!R519))</f>
        <v>*</v>
      </c>
      <c r="S516" s="143" t="str">
        <f>IF(SP_SUL!V519="","*",SP_SUL!V519)</f>
        <v>*</v>
      </c>
      <c r="T516" s="143" t="str">
        <f>IF(SP_SUL!W519="","*",SP_SUL!W519)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>
        <f>IF(SP_SUL!B532="","*",SP_SUL!B532)</f>
        <v>46073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>
        <f>IF(SP_SUL!B533="","*",SP_SUL!B533)</f>
        <v>46073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>
        <f>IF(SP_SUL!B540="","*",SP_SUL!B540)</f>
        <v>46073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1774</v>
      </c>
      <c r="C2" s="120" t="s">
        <v>1775</v>
      </c>
      <c r="D2" s="75" t="s">
        <v>982</v>
      </c>
      <c r="E2" s="75" t="s">
        <v>1776</v>
      </c>
      <c r="F2" s="98" t="s">
        <v>1777</v>
      </c>
      <c r="G2" s="75" t="s">
        <v>1778</v>
      </c>
      <c r="H2" s="75" t="s">
        <v>1779</v>
      </c>
      <c r="I2" s="75" t="s">
        <v>1780</v>
      </c>
      <c r="J2" s="75" t="s">
        <v>1781</v>
      </c>
      <c r="K2" s="77" t="s">
        <v>1782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V93</v>
      </c>
      <c r="E502" s="93" t="str">
        <f>IF(SP_SUL!H506="","*",SP_SUL!H506)</f>
        <v>ZYU1</v>
      </c>
      <c r="F502" s="99" t="str">
        <f>IF(SP_SUL!M506="","*",SP_SUL!M506)</f>
        <v>ZYU-ZST</v>
      </c>
      <c r="G502" s="94" t="str">
        <f>IF(SP_SUL!I506="","*",SP_SUL!I506)</f>
        <v>ZYU1</v>
      </c>
      <c r="H502" s="94" t="str">
        <f>IF(SP_SUL!AB506="","*",SP_SUL!AB506)</f>
        <v>ESCALA</v>
      </c>
      <c r="I502" s="94" t="str">
        <f>IF(SP_SUL!AC506="","*",SP_SUL!AC506)</f>
        <v>AGD ACIONAMENTO PCM</v>
      </c>
      <c r="J502" s="95">
        <f>IF(SP_SUL!AA506="","*",SP_SUL!AA506)</f>
        <v>1</v>
      </c>
      <c r="K502" s="96">
        <f>IF(SP_SUL!AD506="","*",SP_SUL!AD506)</f>
        <v>0.33333333333333331</v>
      </c>
    </row>
    <row r="503" spans="2:11" hidden="1">
      <c r="B503" s="93" t="str">
        <f>IF(SP_SUL!Y507="","*",SP_SUL!Y507)</f>
        <v>*</v>
      </c>
      <c r="C503" s="94" t="str">
        <f>IF(SP_SUL!B507="","*",SP_SUL!B507)</f>
        <v>*</v>
      </c>
      <c r="D503" s="93" t="str">
        <f>IF(SP_SUL!D507="","*",SP_SUL!D507)</f>
        <v>*</v>
      </c>
      <c r="E503" s="93" t="str">
        <f>IF(SP_SUL!H507="","*",SP_SUL!H507)</f>
        <v>*</v>
      </c>
      <c r="F503" s="99" t="str">
        <f>IF(SP_SUL!M507="","*",SP_SUL!M507)</f>
        <v>*</v>
      </c>
      <c r="G503" s="94" t="str">
        <f>IF(SP_SUL!I507="","*",SP_SUL!I507)</f>
        <v>*</v>
      </c>
      <c r="H503" s="94" t="str">
        <f>IF(SP_SUL!AB507="","*",SP_SUL!AB507)</f>
        <v>*</v>
      </c>
      <c r="I503" s="94" t="str">
        <f>IF(SP_SUL!AC507="","*",SP_SUL!AC507)</f>
        <v>*</v>
      </c>
      <c r="J503" s="95" t="str">
        <f>IF(SP_SUL!AA507="","*",SP_SUL!AA507)</f>
        <v>*</v>
      </c>
      <c r="K503" s="96" t="str">
        <f>IF(SP_SUL!AD507="","*",SP_SUL!AD507)</f>
        <v>*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*</v>
      </c>
      <c r="I511" s="94" t="str">
        <f>IF(SP_SUL!AC515="","*",SP_SUL!AC515)</f>
        <v>*</v>
      </c>
      <c r="J511" s="95" t="str">
        <f>IF(SP_SUL!AA515="","*",SP_SUL!AA515)</f>
        <v>*</v>
      </c>
      <c r="K511" s="96" t="str">
        <f>IF(SP_SUL!AD515="","*",SP_SUL!AD515)</f>
        <v>*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*</v>
      </c>
      <c r="K512" s="96" t="str">
        <f>IF(SP_SUL!AD516="","*",SP_SUL!AD516)</f>
        <v>*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*</v>
      </c>
      <c r="K513" s="96" t="str">
        <f>IF(SP_SUL!AD517="","*",SP_SUL!AD517)</f>
        <v>*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*</v>
      </c>
      <c r="E514" s="93" t="str">
        <f>IF(SP_SUL!H518="","*",SP_SUL!H518)</f>
        <v>*</v>
      </c>
      <c r="F514" s="99" t="str">
        <f>IF(SP_SUL!M518="","*",SP_SUL!M518)</f>
        <v>-</v>
      </c>
      <c r="G514" s="94" t="str">
        <f>IF(SP_SUL!I518="","*",SP_SUL!I518)</f>
        <v>*</v>
      </c>
      <c r="H514" s="94" t="str">
        <f>IF(SP_SUL!AB518="","*",SP_SUL!AB518)</f>
        <v>*</v>
      </c>
      <c r="I514" s="94" t="str">
        <f>IF(SP_SUL!AC518="","*",SP_SUL!AC518)</f>
        <v>*</v>
      </c>
      <c r="J514" s="95" t="str">
        <f>IF(SP_SUL!AA518="","*",SP_SUL!AA518)</f>
        <v>*</v>
      </c>
      <c r="K514" s="96" t="str">
        <f>IF(SP_SUL!AD518="","*",SP_SUL!AD518)</f>
        <v>*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*</v>
      </c>
      <c r="E515" s="93" t="str">
        <f>IF(SP_SUL!H519="","*",SP_SUL!H519)</f>
        <v>*</v>
      </c>
      <c r="F515" s="99" t="str">
        <f>IF(SP_SUL!M519="","*",SP_SUL!M519)</f>
        <v>-</v>
      </c>
      <c r="G515" s="94" t="str">
        <f>IF(SP_SUL!I519="","*",SP_SUL!I519)</f>
        <v>*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*</v>
      </c>
      <c r="K515" s="96" t="str">
        <f>IF(SP_SUL!AD519="","*",SP_SUL!AD519)</f>
        <v>*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>
        <f>IF(SP_SUL!B532="","*",SP_SUL!B532)</f>
        <v>46073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>
        <f>IF(SP_SUL!B533="","*",SP_SUL!B533)</f>
        <v>46073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>
        <f>IF(SP_SUL!B540="","*",SP_SUL!B540)</f>
        <v>46073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1783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2026-02-19T17:17:00Z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