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98" documentId="8_{B6337239-1A00-434D-AAD0-422EA1FEB5AE}" xr6:coauthVersionLast="47" xr6:coauthVersionMax="47" xr10:uidLastSave="{8D539CA6-5D18-4F0F-9D75-ED958C746CAB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<sst xmlns="http://schemas.openxmlformats.org/spreadsheetml/2006/main" count="4398" uniqueCount="1367">
  <si>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</si>
  <si>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</si>
  <si>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</si>
  <si>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</si>
  <si>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</si>
  <si>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</si>
  <si>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</si>
  <si>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</si>
  <si>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</si>
  <si>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</si>
  <si>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</si>
  <si>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</si>
  <si>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</si>
  <si>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</si>
  <si>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</si>
  <si>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</si>
  <si>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</si>
  <si>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</si>
  <si>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</si>
  <si>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</si>
  <si>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</si>
  <si>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</si>
  <si>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</si>
  <si>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</si>
  <si>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</si>
  <si>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</si>
  <si>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</si>
  <si>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</si>
  <si>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</si>
  <si>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</si>
  <si>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</si>
  <si>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</si>
  <si>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</si>
  <si>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</si>
  <si>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</si>
  <si>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</si>
  <si>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</si>
  <si>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</si>
  <si>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</si>
  <si>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</si>
  <si>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</si>
  <si>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</si>
  <si>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</si>
  <si>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</si>
  <si>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</si>
  <si>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</si>
  <si>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</si>
  <si>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</si>
  <si>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</si>
  <si>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</si>
  <si>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</si>
  <si>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</si>
  <si>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</si>
  <si>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</si>
  <si>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</si>
  <si>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</si>
  <si>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</si>
  <si>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</si>
  <si>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</si>
  <si>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</si>
  <si>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</si>
  <si>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</si>
  <si>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</si>
  <si>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</si>
  <si>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</si>
  <si>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</si>
  <si>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</si>
  <si>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</si>
  <si>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</si>
  <si>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</si>
  <si>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</si>
  <si>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</si>
  <si>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</si>
  <si>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</si>
  <si>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</si>
  <si>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</si>
  <si>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</si>
  <si>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</si>
  <si>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</si>
  <si>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</si>
  <si>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</si>
  <si>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</si>
  <si>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</si>
  <si>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</si>
  <si>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</si>
  <si>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</si>
  <si>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</si>
  <si>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</si>
  <si>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</si>
  <si>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</si>
  <si>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</si>
  <si>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</si>
  <si>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</si>
  <si>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</si>
  <si>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</si>
  <si>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</si>
  <si>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</si>
  <si>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</si>
  <si>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</si>
  <si>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</si>
  <si>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</si>
  <si>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</si>
  <si>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</si>
  <si>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</si>
  <si>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</si>
  <si>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</si>
  <si>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</si>
  <si>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</si>
  <si>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</si>
  <si>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</si>
  <si>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</si>
  <si>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</si>
  <si>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</si>
  <si>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</si>
  <si>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</si>
  <si>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</si>
  <si>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</si>
  <si>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</si>
  <si>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</si>
  <si>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</si>
  <si>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</si>
  <si>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</si>
  <si>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</si>
  <si>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</si>
  <si>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</si>
  <si>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</si>
  <si>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</si>
  <si>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</si>
  <si>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</si>
  <si>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</si>
  <si>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</si>
  <si>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</si>
  <si>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</si>
  <si>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</si>
  <si>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</si>
  <si>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</si>
  <si>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</si>
  <si>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</si>
  <si>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</si>
  <si>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</si>
  <si>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</si>
  <si>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</si>
  <si>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</si>
  <si>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</si>
  <si>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</si>
  <si>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</si>
  <si>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</si>
  <si>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</si>
  <si>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</si>
  <si>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</si>
  <si>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</si>
  <si>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</si>
  <si>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</si>
  <si>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</si>
  <si>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</si>
  <si>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</si>
  <si>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</si>
  <si>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</si>
  <si>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</si>
  <si>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</si>
  <si>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</si>
  <si>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</si>
  <si>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</si>
  <si>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</si>
  <si>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</si>
  <si>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</si>
  <si>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</si>
  <si>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</si>
  <si>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</si>
  <si>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</si>
  <si>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</si>
  <si>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</si>
  <si>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</si>
  <si>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</si>
  <si>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</si>
  <si>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</si>
  <si>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</si>
  <si>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</si>
  <si>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</si>
  <si>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</si>
  <si>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</si>
  <si>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</si>
  <si>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</si>
  <si>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</si>
  <si>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</si>
  <si>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</si>
  <si>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</si>
  <si>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</si>
  <si>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</si>
  <si>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</si>
  <si>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</si>
  <si>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</si>
  <si>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</si>
  <si>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</si>
  <si>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</si>
  <si>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</si>
  <si>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</si>
  <si>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</si>
  <si>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</si>
  <si>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</si>
  <si>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</si>
  <si>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</si>
  <si>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</si>
  <si>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</si>
  <si>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</si>
  <si>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</si>
  <si>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</si>
  <si>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</si>
  <si>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</si>
  <si>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</si>
  <si>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</si>
  <si>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</si>
  <si>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</si>
  <si>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</si>
  <si>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</si>
  <si>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</si>
  <si>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</si>
  <si>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</si>
  <si>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</si>
  <si>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</si>
  <si>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</si>
  <si>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</si>
  <si>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</si>
  <si>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</si>
  <si>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</si>
  <si>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</si>
  <si>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</si>
  <si>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</si>
  <si>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</si>
  <si>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</si>
  <si>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</si>
  <si>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</si>
  <si>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</si>
  <si>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</si>
  <si>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</si>
  <si>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</si>
  <si>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</si>
  <si>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</si>
  <si>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</si>
  <si>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</si>
  <si>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</si>
  <si>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</si>
  <si>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</si>
  <si>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</si>
  <si>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</si>
  <si>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</si>
  <si>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</si>
  <si>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</si>
  <si>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</si>
  <si>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</si>
  <si>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</si>
  <si>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</si>
  <si>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</si>
  <si>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</si>
  <si>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</si>
  <si>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</si>
  <si>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</si>
  <si>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</si>
  <si>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</si>
  <si>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</si>
  <si>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</si>
  <si>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</si>
  <si>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</si>
  <si>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</si>
  <si>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</si>
  <si>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</si>
  <si>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</si>
  <si>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</si>
  <si>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</si>
  <si>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</si>
  <si>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</si>
  <si>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</si>
  <si>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</si>
  <si>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</si>
  <si>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</si>
  <si>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</si>
  <si>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</si>
  <si>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</si>
  <si>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</si>
  <si>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</si>
  <si>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</si>
  <si>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</si>
  <si>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</si>
  <si>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</si>
  <si>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</si>
  <si>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</si>
  <si>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</si>
  <si>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</si>
  <si>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</si>
  <si>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</si>
  <si>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</si>
  <si>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</si>
  <si>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</si>
  <si>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</si>
  <si>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</si>
  <si>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</si>
  <si>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</si>
  <si>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</si>
  <si>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</si>
  <si>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</si>
  <si>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</si>
  <si>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</si>
  <si>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</si>
  <si>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</si>
  <si>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</si>
  <si>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</si>
  <si>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</si>
  <si>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</si>
  <si>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</si>
  <si>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</si>
  <si>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</si>
  <si>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</si>
  <si>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</si>
  <si>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</si>
  <si>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</si>
  <si>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</si>
  <si>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</si>
  <si>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</si>
  <si>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</si>
  <si>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</si>
  <si>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</si>
  <si>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</si>
  <si>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</si>
  <si>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</si>
  <si>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</si>
  <si>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</si>
  <si>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</si>
  <si>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</si>
  <si>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</si>
  <si>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</si>
  <si>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</si>
  <si>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</si>
  <si>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</si>
  <si>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</si>
  <si>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</si>
  <si>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</si>
  <si>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</si>
  <si>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</si>
  <si>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</si>
  <si>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</si>
  <si>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</si>
  <si>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</si>
  <si>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</si>
  <si>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</si>
  <si>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</si>
  <si>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</si>
  <si>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</si>
  <si>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</si>
  <si>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</si>
  <si>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</si>
  <si>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</si>
  <si>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</si>
  <si>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</si>
  <si>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</si>
  <si>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</si>
  <si>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</si>
  <si>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</si>
  <si>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</si>
  <si>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</si>
  <si>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</si>
  <si>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</si>
  <si>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</si>
  <si>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</si>
  <si>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</si>
  <si>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</si>
  <si>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</si>
  <si>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</si>
  <si>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</si>
  <si>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</si>
  <si>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</si>
  <si>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</si>
  <si>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</si>
  <si>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</si>
  <si>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</si>
  <si>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</si>
  <si>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</si>
  <si>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</si>
  <si>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</si>
  <si>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</si>
  <si>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</si>
  <si>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</si>
  <si>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</si>
  <si>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</si>
  <si>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</si>
  <si>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</si>
  <si>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</si>
  <si>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</si>
  <si>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</si>
  <si>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</si>
  <si>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</si>
  <si>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</si>
  <si>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</si>
  <si>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</si>
  <si>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</si>
  <si>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</si>
  <si>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</si>
  <si>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</si>
  <si>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</si>
  <si>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</si>
  <si>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</si>
  <si>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</si>
  <si>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</si>
  <si>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</si>
  <si>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</si>
  <si>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</si>
  <si>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</si>
  <si>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</si>
  <si>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</si>
  <si>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</si>
  <si>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</si>
  <si>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</si>
  <si>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</si>
  <si>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</si>
  <si>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</si>
  <si>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</si>
  <si>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</si>
  <si>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</si>
  <si>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</si>
  <si>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</si>
  <si>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</si>
  <si>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</si>
  <si>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</si>
  <si>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</si>
  <si>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</si>
  <si>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</si>
  <si>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</si>
  <si>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</si>
  <si>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</si>
  <si>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</si>
  <si>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</si>
  <si>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</si>
  <si>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</si>
  <si>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</si>
  <si>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</si>
  <si>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</si>
  <si>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</si>
  <si>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</si>
  <si>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</si>
  <si>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</si>
  <si>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</si>
  <si>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</si>
  <si>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</si>
  <si>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</si>
  <si>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</si>
  <si>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</si>
  <si>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</si>
  <si>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</si>
  <si>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</si>
  <si>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</si>
  <si>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</si>
  <si>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</si>
  <si>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</si>
  <si>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</si>
  <si>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</si>
  <si>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</si>
  <si>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</si>
  <si>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</si>
  <si>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</si>
  <si>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</si>
  <si>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</si>
  <si>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</si>
  <si>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</si>
  <si>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</si>
  <si>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</si>
  <si>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</si>
  <si>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</si>
  <si>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</si>
  <si>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</si>
  <si>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</si>
  <si>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</si>
  <si>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</si>
  <si>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</si>
  <si>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</si>
  <si>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</si>
  <si>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</si>
  <si>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</si>
  <si>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</si>
  <si>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</si>
  <si>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</si>
  <si>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</si>
  <si>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</si>
  <si>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</si>
  <si>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</si>
  <si>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</si>
  <si>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</si>
  <si>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</si>
  <si>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</si>
  <si>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</si>
  <si>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</si>
  <si>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</si>
  <si>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</si>
  <si>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</si>
  <si>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</si>
  <si>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</si>
  <si>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</si>
  <si>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</si>
  <si>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</si>
  <si>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</si>
  <si>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</si>
  <si>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</si>
  <si>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</si>
  <si>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</si>
  <si>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</si>
  <si>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</si>
  <si>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</si>
  <si>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</si>
  <si>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</si>
  <si>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</si>
  <si>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</si>
  <si>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</si>
  <si>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</si>
  <si>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</si>
  <si>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</si>
  <si>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</si>
  <si>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</si>
  <si>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</si>
  <si>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</si>
  <si>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</si>
  <si>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</si>
  <si>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</si>
  <si>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</si>
  <si>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</si>
  <si>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</si>
  <si>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</si>
  <si>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</si>
  <si>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</si>
  <si>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</si>
  <si>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</si>
  <si>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</si>
  <si>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</si>
  <si>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</si>
  <si>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</si>
  <si>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</si>
  <si>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</si>
  <si>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</si>
  <si>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</si>
  <si>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</si>
  <si>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</si>
  <si>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</si>
  <si>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</si>
  <si>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</si>
  <si>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</si>
  <si>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</si>
  <si>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</si>
  <si>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</si>
  <si>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</si>
  <si>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</si>
  <si>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</si>
  <si>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</si>
  <si>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</si>
  <si>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</si>
  <si>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</si>
  <si>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</si>
  <si>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</si>
  <si>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</si>
  <si>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</si>
  <si>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</si>
  <si>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</si>
  <si>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</si>
  <si>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</si>
  <si>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</si>
  <si>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</si>
  <si>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</si>
  <si>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</si>
  <si>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</si>
  <si>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</si>
  <si>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</si>
  <si>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</si>
  <si>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</si>
  <si>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</si>
  <si>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</si>
  <si>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</si>
  <si>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</si>
  <si>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</si>
  <si>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</si>
  <si>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</si>
  <si>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</si>
  <si>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</si>
  <si>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</si>
  <si>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</si>
  <si>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</si>
  <si>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</si>
  <si>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</si>
  <si>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</si>
  <si>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</si>
  <si>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</si>
  <si>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</si>
  <si>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</si>
  <si>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</si>
  <si>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</si>
  <si>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</si>
  <si>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</si>
  <si>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</si>
  <si>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</si>
  <si>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</si>
  <si>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</si>
  <si>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</si>
  <si>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</si>
  <si>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</si>
  <si>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</si>
  <si>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</si>
  <si>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</si>
  <si>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</si>
  <si>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</si>
  <si>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</si>
  <si>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</si>
  <si>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</si>
  <si>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</si>
  <si>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</si>
  <si>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</si>
  <si>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</si>
  <si>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</si>
  <si>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</si>
  <si>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</si>
  <si>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</si>
  <si>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</si>
  <si>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</si>
  <si>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</si>
  <si>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</si>
  <si>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</si>
  <si>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</si>
  <si>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</si>
  <si>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</si>
  <si>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</si>
  <si>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</si>
  <si>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</si>
  <si>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</si>
  <si>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</si>
  <si>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</si>
  <si>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</si>
  <si>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</si>
  <si>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</si>
  <si>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</si>
  <si>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</si>
  <si>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</si>
  <si>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</si>
  <si>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</si>
  <si>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</si>
  <si>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</si>
  <si>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</si>
  <si>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</si>
  <si>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</si>
  <si>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</si>
  <si>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</si>
  <si>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</si>
  <si>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</si>
  <si>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</si>
  <si>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</si>
  <si>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</si>
  <si>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</si>
  <si>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</si>
  <si>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</si>
  <si>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</si>
  <si>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</si>
  <si>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</si>
  <si>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</si>
  <si>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</si>
  <si>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</si>
  <si>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</si>
  <si>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</si>
  <si>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</si>
  <si>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</si>
  <si>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</si>
  <si>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</si>
  <si>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</si>
  <si>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</si>
  <si>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</si>
  <si>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</si>
  <si>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</si>
  <si>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</si>
  <si>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</si>
  <si>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</si>
  <si>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</si>
  <si>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</si>
  <si>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</si>
  <si>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</si>
  <si>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</si>
  <si>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</si>
  <si>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</si>
  <si>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</si>
  <si>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</si>
  <si>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</si>
  <si>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</si>
  <si>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</si>
  <si>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</si>
  <si>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</si>
  <si>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</si>
  <si>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</si>
  <si>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</si>
  <si>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</si>
  <si>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</si>
  <si>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</si>
  <si>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</si>
  <si>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</si>
  <si>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</si>
  <si>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</si>
  <si>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</si>
  <si>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</si>
  <si>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</si>
  <si>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</si>
  <si>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</si>
  <si>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</si>
  <si>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</si>
  <si>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</si>
  <si>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</si>
  <si>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</si>
  <si>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</si>
  <si>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</si>
  <si>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</si>
  <si>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</si>
  <si>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</si>
  <si>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</si>
  <si>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</si>
  <si>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</si>
  <si>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</si>
  <si>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</si>
  <si>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</si>
  <si>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</si>
  <si>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</si>
  <si>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</si>
  <si>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</si>
  <si>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</si>
  <si>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</si>
  <si>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</si>
  <si>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</si>
  <si>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</si>
  <si>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</si>
  <si>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</si>
  <si>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</si>
  <si>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</si>
  <si>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</si>
  <si>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</si>
  <si>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</si>
  <si>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</si>
  <si>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</si>
  <si>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</si>
  <si>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</si>
  <si>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</si>
  <si>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</si>
  <si>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</si>
  <si>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</si>
  <si>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</si>
  <si>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</si>
  <si>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</si>
  <si>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</si>
  <si>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</si>
  <si>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</si>
  <si>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</si>
  <si>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</si>
  <si>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</si>
  <si>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</si>
  <si>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</si>
  <si>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</si>
  <si>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</si>
  <si>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</si>
  <si>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</si>
  <si>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</si>
  <si>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</si>
  <si>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</si>
  <si>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</si>
  <si>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</si>
  <si>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</si>
  <si>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</si>
  <si>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</si>
  <si>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</si>
  <si>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</si>
  <si>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</si>
  <si>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</si>
  <si>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</si>
  <si>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</si>
  <si>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</si>
  <si>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</si>
  <si>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</si>
  <si>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</si>
  <si>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</si>
  <si>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</si>
  <si>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</si>
  <si>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</si>
  <si>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</si>
  <si>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</si>
  <si>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</si>
  <si>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</si>
  <si>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</si>
  <si>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</si>
  <si>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</si>
  <si>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</si>
  <si>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</si>
  <si>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</si>
  <si>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</si>
  <si>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</si>
  <si>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</si>
  <si>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</si>
  <si>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</si>
  <si>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</si>
  <si>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</si>
  <si>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</si>
  <si>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</si>
  <si>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</si>
  <si>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</si>
  <si>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</si>
  <si>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</si>
  <si>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</si>
  <si>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</si>
  <si>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</si>
  <si>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</si>
  <si>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</si>
  <si>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</si>
  <si>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</si>
  <si>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</si>
  <si>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</si>
  <si>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</si>
  <si>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</si>
  <si>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</si>
  <si>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</si>
  <si>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</si>
  <si>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</si>
  <si>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</si>
  <si>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</si>
  <si>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</si>
  <si>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</si>
  <si>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</si>
  <si>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</si>
  <si>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</si>
  <si>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</si>
  <si>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</si>
  <si>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</si>
  <si>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</si>
  <si>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</si>
  <si>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</si>
  <si>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</si>
  <si>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</si>
  <si>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</si>
  <si>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</si>
  <si>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</si>
  <si>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</si>
  <si>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</si>
  <si>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</si>
  <si>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</si>
  <si>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</si>
  <si>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</si>
  <si>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</si>
  <si>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</si>
  <si>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</si>
  <si>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</si>
  <si>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</si>
  <si>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</si>
  <si>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</si>
  <si>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</si>
  <si>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</si>
  <si>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</si>
  <si>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</si>
  <si>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</si>
  <si>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</si>
  <si>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</si>
  <si>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</si>
  <si>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</si>
  <si>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</si>
  <si>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</si>
  <si>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</si>
  <si>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</si>
  <si>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</si>
  <si>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</si>
  <si>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</si>
  <si>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</si>
  <si>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</si>
  <si>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</si>
  <si>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</si>
  <si>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</si>
  <si>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</si>
  <si>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</si>
  <si>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</si>
  <si>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</si>
  <si>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</si>
  <si>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</si>
  <si>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</si>
  <si>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</si>
  <si>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</si>
  <si>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</si>
  <si>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</si>
  <si>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</si>
  <si>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</si>
  <si>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</si>
  <si>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</si>
  <si>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</si>
  <si>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</si>
  <si>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</si>
  <si>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</si>
  <si>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</si>
  <si>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</si>
  <si>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</si>
  <si>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</si>
  <si>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</si>
  <si>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</si>
  <si>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</si>
  <si>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</si>
  <si>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</si>
  <si>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</si>
  <si>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</si>
  <si>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</si>
  <si>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</si>
  <si>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</si>
  <si>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</si>
  <si>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</si>
  <si>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</si>
  <si>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</si>
  <si>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</si>
  <si>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</si>
  <si>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</si>
  <si>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</si>
  <si>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</si>
  <si>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</si>
  <si>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</si>
  <si>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</si>
  <si>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</si>
  <si>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</si>
  <si>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</si>
  <si>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</si>
  <si>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</si>
  <si>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</si>
  <si>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</si>
  <si>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</si>
  <si>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</si>
  <si>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</si>
  <si>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</si>
  <si>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</si>
  <si>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</si>
  <si>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</si>
  <si>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</si>
  <si>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</si>
  <si>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</si>
  <si>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</si>
  <si>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</si>
  <si>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</si>
  <si>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</si>
  <si>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</si>
  <si>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</si>
  <si>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</si>
  <si>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</si>
  <si>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</si>
  <si>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</si>
  <si>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</si>
  <si>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</si>
  <si>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</si>
  <si>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</si>
  <si>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</si>
  <si>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</si>
  <si>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</si>
  <si>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</si>
  <si>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</si>
  <si>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</si>
  <si>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</si>
  <si>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</si>
  <si>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</si>
  <si>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</si>
  <si>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</si>
  <si>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</si>
  <si>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</si>
  <si>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</si>
  <si>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</si>
  <si>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</si>
  <si>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</si>
  <si>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</si>
  <si>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</si>
  <si>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</si>
  <si>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</si>
  <si>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</si>
  <si>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</si>
  <si>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</si>
  <si>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</si>
  <si>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</si>
  <si>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</si>
  <si>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</si>
  <si>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</si>
  <si>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</si>
  <si>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</si>
  <si>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</si>
  <si>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</si>
  <si>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</si>
  <si>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</si>
  <si>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</si>
  <si>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</si>
  <si>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</si>
  <si>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</si>
  <si>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</si>
  <si>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</si>
  <si>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</si>
  <si>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</si>
  <si>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</si>
  <si>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</si>
  <si>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</si>
  <si>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</si>
  <si>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</si>
  <si>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</si>
  <si>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</si>
  <si>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</si>
  <si>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</si>
  <si>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</si>
  <si>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</si>
  <si>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</si>
  <si>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</si>
  <si>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</si>
  <si>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</si>
  <si>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</si>
  <si>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</si>
  <si>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</si>
  <si>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</si>
  <si>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</si>
  <si>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</si>
  <si>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</si>
  <si>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</si>
  <si>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</si>
  <si>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</si>
  <si>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</si>
  <si>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</si>
  <si>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</si>
  <si>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</si>
  <si>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</si>
  <si>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</si>
  <si>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</si>
  <si>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</si>
  <si>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</si>
  <si>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</si>
  <si>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</si>
  <si>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</si>
  <si>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</si>
  <si>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</si>
  <si>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</si>
  <si>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</si>
  <si>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</si>
  <si>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</si>
  <si>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</si>
  <si>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</si>
  <si>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</si>
  <si>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</si>
  <si>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</si>
  <si>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</si>
  <si>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</si>
  <si>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</si>
  <si>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</si>
  <si>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</si>
  <si>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</si>
  <si>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</si>
  <si>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</si>
  <si>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</si>
  <si>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</si>
  <si>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</si>
  <si>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</si>
  <si>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</si>
  <si>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</si>
  <si>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</si>
  <si>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</si>
  <si>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</si>
  <si>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</si>
  <si>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</si>
  <si>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</si>
  <si>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</si>
  <si>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</si>
  <si>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</si>
  <si>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</si>
  <si>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</si>
  <si>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</si>
  <si>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</si>
  <si>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</si>
  <si>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</si>
  <si>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</si>
  <si>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</si>
  <si>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</si>
  <si>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</si>
  <si>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</si>
  <si>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</si>
  <si>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</si>
  <si>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</si>
  <si>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</si>
  <si>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</si>
  <si>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</si>
  <si>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</si>
  <si>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</si>
  <si>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</si>
  <si>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</si>
  <si>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</si>
  <si>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</si>
  <si>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</si>
  <si>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</si>
  <si>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</si>
  <si>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</si>
  <si>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</si>
  <si>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</si>
  <si>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</si>
  <si>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</si>
  <si>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</si>
  <si>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</si>
  <si>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</si>
  <si>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</si>
  <si>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</si>
  <si>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</si>
  <si>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</si>
  <si>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</si>
  <si>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</si>
  <si>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</si>
  <si>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</si>
  <si>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</si>
  <si>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</si>
  <si>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</si>
  <si>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</si>
  <si>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</si>
  <si>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</si>
  <si>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</si>
  <si>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</si>
  <si>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</si>
  <si>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</si>
  <si>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</si>
  <si>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</si>
  <si>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</si>
  <si>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</si>
  <si>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</si>
  <si>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</si>
  <si>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</si>
  <si>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</si>
  <si>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</si>
  <si>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</si>
  <si>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</si>
  <si>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</si>
  <si>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</si>
  <si>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</si>
  <si>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</si>
  <si>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</si>
  <si>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</si>
  <si>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</si>
  <si>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</si>
  <si>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</si>
  <si>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</si>
  <si>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</si>
  <si>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</si>
  <si>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</si>
  <si>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</si>
  <si>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</si>
  <si>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</si>
  <si>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</si>
  <si>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</si>
  <si>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</si>
  <si>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</si>
  <si>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</si>
  <si>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</si>
  <si>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</si>
  <si>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</si>
  <si>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</si>
  <si>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</si>
  <si>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</si>
  <si>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</si>
  <si>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</si>
  <si>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</si>
  <si>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</si>
  <si>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</si>
  <si>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</si>
  <si>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</si>
  <si>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</si>
  <si>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</si>
  <si>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</si>
  <si>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</si>
  <si>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</si>
  <si>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</si>
  <si>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</si>
  <si>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</si>
  <si>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</si>
  <si>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</si>
  <si>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</si>
  <si>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</si>
  <si>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</si>
  <si>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</si>
  <si>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</si>
  <si>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</si>
  <si>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</si>
  <si>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</si>
  <si>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</si>
  <si>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</si>
  <si>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</si>
  <si>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</si>
  <si>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</si>
  <si>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</si>
  <si>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</si>
  <si>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</si>
  <si>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</si>
  <si>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</si>
  <si>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</si>
  <si>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</si>
  <si>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</si>
  <si>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</si>
  <si>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</si>
  <si>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</si>
  <si>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</si>
  <si>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</si>
  <si>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</si>
  <si>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</si>
  <si>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</si>
  <si>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</si>
  <si>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</si>
  <si>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</si>
  <si>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</si>
  <si>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</si>
  <si>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</si>
  <si>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</si>
  <si>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</si>
  <si>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</si>
  <si>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</si>
  <si>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</si>
  <si>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</si>
  <si>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</si>
  <si>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</si>
  <si>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</si>
  <si>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</si>
  <si>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</si>
  <si>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</si>
  <si>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</si>
  <si>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</si>
  <si>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</si>
  <si>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</si>
  <si>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</si>
  <si>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</si>
  <si>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</si>
  <si>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</si>
  <si>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</si>
  <si>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</si>
  <si>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</si>
  <si>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</si>
  <si>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</si>
  <si>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</si>
  <si>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</si>
  <si>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</si>
  <si>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</si>
  <si>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</si>
  <si>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</si>
  <si>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</si>
  <si>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</si>
  <si>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</si>
  <si>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</si>
  <si>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</si>
  <si>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</si>
  <si>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</si>
  <si>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</si>
  <si>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</si>
  <si>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</si>
  <si>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</si>
  <si>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</si>
  <si>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</si>
  <si>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</si>
  <si>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</si>
  <si>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</si>
  <si>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</si>
  <si>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</si>
  <si>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</si>
  <si>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</si>
  <si>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</si>
  <si>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</si>
  <si>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</si>
  <si>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</si>
  <si>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</si>
  <si>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</si>
  <si>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</si>
  <si>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</si>
  <si>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</si>
  <si>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</si>
  <si>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</si>
  <si>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</si>
  <si>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</si>
  <si>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</si>
  <si>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</si>
  <si>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</si>
  <si>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</si>
  <si>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</si>
  <si>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</si>
  <si>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</si>
  <si>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</si>
  <si>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</si>
  <si>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</si>
  <si>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</si>
  <si>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</si>
  <si>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</si>
  <si>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</si>
  <si>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</si>
  <si>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</si>
  <si>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</si>
  <si>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</si>
  <si>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</si>
  <si>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</si>
  <si>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</si>
  <si>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</si>
  <si>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</si>
  <si>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</si>
  <si>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</si>
  <si>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</si>
  <si>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</si>
  <si>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</si>
  <si>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</si>
  <si>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</si>
  <si>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</si>
  <si>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</si>
  <si>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</si>
  <si>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</si>
  <si>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</si>
  <si>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</si>
  <si>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</si>
  <si>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</si>
  <si>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</si>
  <si>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</si>
  <si>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</si>
  <si>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TID-TMI</t>
  </si>
  <si>
    <t>TIDTMI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</si>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</sst>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zoomScaleNormal="100" workbookViewId="0">
      <pane xSplit="6" topLeftCell="P1" activePane="topRight" state="frozen"/>
      <selection pane="topRight" activeCell="B27" sqref="B27:B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3" t="s">
        <v>1132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25"/>
      <c r="AT1" s="225"/>
      <c r="AU1" s="225"/>
      <c r="AV1" s="225"/>
      <c r="AW1" s="225"/>
      <c r="AX1" s="224"/>
      <c r="AY1" s="224"/>
      <c r="AZ1" s="224"/>
      <c r="BA1" s="224"/>
      <c r="BB1" s="224"/>
      <c r="BC1" s="224"/>
      <c r="BD1" s="224"/>
      <c r="BE1" s="224"/>
      <c r="BF1" s="226"/>
      <c r="BG1" s="3"/>
      <c r="BH1" s="227" t="s">
        <v>1133</v>
      </c>
      <c r="BI1" s="228"/>
      <c r="BJ1" s="229"/>
      <c r="BK1" s="230"/>
      <c r="BL1" s="43"/>
      <c r="BM1" s="220" t="s">
        <v>1134</v>
      </c>
      <c r="BN1" s="221"/>
      <c r="BO1" s="221"/>
      <c r="BP1" s="221"/>
      <c r="BQ1" s="221"/>
      <c r="BR1" s="221"/>
      <c r="BS1" s="22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3" t="s">
        <v>1135</v>
      </c>
      <c r="AJ2" s="224"/>
      <c r="AK2" s="224"/>
      <c r="AL2" s="224"/>
      <c r="AM2" s="224"/>
      <c r="AN2" s="224"/>
      <c r="AO2" s="224"/>
      <c r="AP2" s="224"/>
      <c r="AQ2" s="226"/>
      <c r="AR2" s="159"/>
      <c r="AS2" s="238" t="s">
        <v>1138</v>
      </c>
      <c r="AT2" s="225"/>
      <c r="AU2" s="225"/>
      <c r="AV2" s="225"/>
      <c r="AW2" s="225"/>
      <c r="AX2" s="224"/>
      <c r="AY2" s="226"/>
      <c r="AZ2" s="4"/>
      <c r="BA2" s="217" t="s">
        <v>1139</v>
      </c>
      <c r="BB2" s="219"/>
      <c r="BC2" s="223" t="s">
        <v>1136</v>
      </c>
      <c r="BD2" s="224"/>
      <c r="BE2" s="224"/>
      <c r="BF2" s="226"/>
      <c r="BG2" s="3"/>
      <c r="BH2" s="231"/>
      <c r="BI2" s="232"/>
      <c r="BJ2" s="233"/>
      <c r="BK2" s="234"/>
      <c r="BL2" s="43"/>
      <c r="BM2" s="235"/>
      <c r="BN2" s="236"/>
      <c r="BO2" s="236"/>
      <c r="BP2" s="236"/>
      <c r="BQ2" s="236"/>
      <c r="BR2" s="236"/>
      <c r="BS2" s="23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7" t="s">
        <v>1140</v>
      </c>
      <c r="AJ3" s="219"/>
      <c r="AK3" s="217" t="s">
        <v>1141</v>
      </c>
      <c r="AL3" s="218"/>
      <c r="AM3" s="218"/>
      <c r="AN3" s="218"/>
      <c r="AO3" s="218"/>
      <c r="AP3" s="218"/>
      <c r="AQ3" s="219"/>
      <c r="AR3" s="160"/>
      <c r="AS3" s="241" t="s">
        <v>1147</v>
      </c>
      <c r="AT3" s="242"/>
      <c r="AU3" s="241" t="s">
        <v>1148</v>
      </c>
      <c r="AV3" s="242"/>
      <c r="AW3" s="241" t="s">
        <v>1149</v>
      </c>
      <c r="AX3" s="243"/>
      <c r="AY3" s="57" t="s">
        <v>1150</v>
      </c>
      <c r="AZ3" s="57"/>
      <c r="BA3" s="239"/>
      <c r="BB3" s="240"/>
      <c r="BC3" s="217" t="s">
        <v>1143</v>
      </c>
      <c r="BD3" s="218"/>
      <c r="BE3" s="218"/>
      <c r="BF3" s="219"/>
      <c r="BG3" s="56"/>
      <c r="BH3" s="231"/>
      <c r="BI3" s="232"/>
      <c r="BJ3" s="233"/>
      <c r="BK3" s="234"/>
      <c r="BL3" s="43"/>
      <c r="BM3" s="220" t="s">
        <v>1151</v>
      </c>
      <c r="BN3" s="221"/>
      <c r="BO3" s="221"/>
      <c r="BP3" s="222"/>
      <c r="BQ3" s="220" t="s">
        <v>751</v>
      </c>
      <c r="BR3" s="221"/>
      <c r="BS3" s="22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/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960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1247</v>
      </c>
      <c r="BK15" s="14" t="s">
        <v>1248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1257</v>
      </c>
      <c r="BK17" s="14" t="s">
        <v>1257</v>
      </c>
      <c r="BL17" s="13"/>
      <c r="BM17" s="12" t="s">
        <v>975</v>
      </c>
      <c r="BN17" s="12" t="s">
        <v>998</v>
      </c>
      <c r="BO17" s="130" t="s">
        <v>1062</v>
      </c>
      <c r="BP17" s="14" t="s">
        <v>1258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1259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1260</v>
      </c>
      <c r="W18" s="135" t="s">
        <v>1261</v>
      </c>
      <c r="X18" s="152" t="s">
        <v>966</v>
      </c>
      <c r="Y18" s="129" t="s">
        <v>960</v>
      </c>
      <c r="Z18" s="129"/>
      <c r="AA18" s="71" t="s">
        <v>1262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1263</v>
      </c>
      <c r="BK18" s="14" t="s">
        <v>1264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1265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1266</v>
      </c>
      <c r="BK19" s="14" t="s">
        <v>1267</v>
      </c>
      <c r="BL19" s="13"/>
      <c r="BM19" s="12" t="s">
        <v>986</v>
      </c>
      <c r="BN19" s="12" t="s">
        <v>1016</v>
      </c>
      <c r="BO19" s="130" t="s">
        <v>1068</v>
      </c>
      <c r="BP19" s="14" t="s">
        <v>1268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1269</v>
      </c>
      <c r="W20" s="135" t="s">
        <v>1270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1271</v>
      </c>
      <c r="BK20" s="14" t="s">
        <v>1272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1273</v>
      </c>
      <c r="BK21" s="14" t="s">
        <v>1274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1275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1276</v>
      </c>
      <c r="W22" s="135" t="s">
        <v>1277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1278</v>
      </c>
      <c r="BK22" s="14" t="s">
        <v>1279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1280</v>
      </c>
      <c r="N23" s="151" t="s">
        <v>1281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1283</v>
      </c>
      <c r="BK23" s="14" t="s">
        <v>1283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1284</v>
      </c>
      <c r="W24" s="135" t="s">
        <v>1285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/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1</v>
      </c>
      <c r="BI24" s="14"/>
      <c r="BJ24" s="215" t="s">
        <v>1286</v>
      </c>
      <c r="BK24" s="216" t="s">
        <v>1286</v>
      </c>
      <c r="BL24" s="13"/>
      <c r="BM24" s="12"/>
      <c r="BN24" s="12"/>
      <c r="BO24" s="130"/>
      <c r="BP24" s="14"/>
      <c r="BQ24" s="10" t="str">
        <f>IF(AND(BR24&lt;1,BS24&lt;1),"Produção e Intervalo",IF(BR24&lt;1,"Intervalo",IF(BS24&lt;1,"Produção","Aderente")))</f>
        <v>Produção</v>
      </c>
      <c r="BR24" s="15">
        <f>IF(OR(B24="",F24=""),"*",AY24/P24)</f>
        <v>1.0000000000000004</v>
      </c>
      <c r="BS24" s="15">
        <f>IF(OR(B24="",F24=""),"*",BA24/Q24)</f>
        <v>0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1287</v>
      </c>
      <c r="W25" s="135" t="s">
        <v>1285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1288</v>
      </c>
      <c r="BK25" s="14" t="s">
        <v>1289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1290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1291</v>
      </c>
      <c r="N27" s="149" t="s">
        <v>1292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1293</v>
      </c>
      <c r="W27" s="135" t="s">
        <v>1294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1295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1296</v>
      </c>
      <c r="W32" s="135" t="s">
        <v>1297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1244</v>
      </c>
      <c r="W34" s="135" t="s">
        <v>1298</v>
      </c>
      <c r="X34" s="152" t="s">
        <v>966</v>
      </c>
      <c r="Y34" s="129"/>
      <c r="Z34" s="129"/>
      <c r="AA34" s="71" t="s">
        <v>1246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1249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1299</v>
      </c>
      <c r="W38" s="135" t="s">
        <v>1300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1269</v>
      </c>
      <c r="W39" s="135" t="s">
        <v>1301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1269</v>
      </c>
      <c r="W40" s="213" t="s">
        <v>1302</v>
      </c>
      <c r="X40" s="152" t="s">
        <v>966</v>
      </c>
      <c r="Y40" s="129" t="s">
        <v>969</v>
      </c>
      <c r="Z40" s="129"/>
      <c r="AA40" s="71" t="s">
        <v>1303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/>
      </c>
      <c r="B41" s="20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/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205"/>
      <c r="W41" s="206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207" t="str">
        <f>IF(BS_CONTROLE[[#This Row],[Local - Partida]]=0, "-", BS_CONTROLE[[#This Row],[Local - Partida]])</f>
        <v>-</v>
      </c>
      <c r="AL41" s="207" t="str">
        <f>IF(BS_CONTROLE[[#This Row],[Local - Encerramento]]=0, "-", BS_CONTROLE[[#This Row],[Local - Encerramento]])</f>
        <v>-</v>
      </c>
      <c r="AM41" s="207" t="str">
        <f>IF(BS_CONTROLE[[#This Row],[Entre - Estações]]=0, "-", BS_CONTROLE[[#This Row],[Entre - Estações]])</f>
        <v>-</v>
      </c>
      <c r="AN41" s="207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208"/>
      <c r="AS41" s="208"/>
      <c r="AT41" s="208"/>
      <c r="AU41" s="208"/>
      <c r="AV41" s="208"/>
      <c r="AW41" s="208"/>
      <c r="AX41" s="32"/>
      <c r="AY41" s="18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209"/>
      <c r="BK41" s="14"/>
      <c r="BL41" s="13"/>
      <c r="BM41" s="12"/>
      <c r="BN41" s="12"/>
      <c r="BO41" s="130"/>
      <c r="BP41" s="14"/>
      <c r="BQ41" s="10" t="str">
        <f>IF(AND(BR41&lt;1,BS41&lt;1),"Produção e Intervalo",IF(BR41&lt;1,"Intervalo",IF(BS41&lt;1,"Produção","Aderente")))</f>
        <v>Aderente</v>
      </c>
      <c r="BR41" s="15" t="str">
        <f>IF(OR(B41="",F41=""),"*",AY41/P41)</f>
        <v>*</v>
      </c>
      <c r="BS41" s="15" t="str">
        <f>IF(OR(B41="",F41=""),"*",BA41/Q41)</f>
        <v>*</v>
      </c>
      <c r="BT41" s="157"/>
    </row>
    <row r="42" spans="1:72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1304</v>
      </c>
      <c r="J44" s="151">
        <v>74</v>
      </c>
      <c r="K44" s="151">
        <v>190.3</v>
      </c>
      <c r="L44" s="71">
        <v>1</v>
      </c>
      <c r="M44" s="149" t="s">
        <v>1305</v>
      </c>
      <c r="N44" s="149" t="s">
        <v>1306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1307</v>
      </c>
      <c r="W44" s="135" t="s">
        <v>1308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1275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1276</v>
      </c>
      <c r="W46" s="135" t="s">
        <v>1277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1309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1310</v>
      </c>
      <c r="W48" s="135" t="s">
        <v>1311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1312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4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4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4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4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M6:BM804 BO21 BN15:BO1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22:BO804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4" t="s">
        <v>1313</v>
      </c>
      <c r="D1" s="244"/>
      <c r="E1" s="244"/>
      <c r="F1" s="244"/>
      <c r="G1" s="244"/>
      <c r="H1" s="244"/>
    </row>
    <row r="2" spans="3:8">
      <c r="C2" s="244"/>
      <c r="D2" s="244"/>
      <c r="E2" s="244"/>
      <c r="F2" s="244"/>
      <c r="G2" s="244"/>
      <c r="H2" s="244"/>
    </row>
    <row r="3" spans="3:8">
      <c r="C3" s="186" t="s">
        <v>695</v>
      </c>
      <c r="D3" s="186" t="s">
        <v>1314</v>
      </c>
      <c r="E3" s="186" t="s">
        <v>1315</v>
      </c>
      <c r="F3" s="186" t="s">
        <v>1316</v>
      </c>
      <c r="G3" s="186" t="s">
        <v>1317</v>
      </c>
      <c r="H3" s="186" t="s">
        <v>1318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1320</v>
      </c>
      <c r="D10" s="187">
        <v>9049</v>
      </c>
      <c r="E10" s="188">
        <v>46044</v>
      </c>
      <c r="F10" s="187" t="s">
        <v>1321</v>
      </c>
      <c r="G10" s="187" t="s">
        <v>1322</v>
      </c>
      <c r="H10" s="187"/>
    </row>
    <row r="11" spans="3:8">
      <c r="C11" s="187" t="s">
        <v>1320</v>
      </c>
      <c r="D11" s="187">
        <v>9044</v>
      </c>
      <c r="E11" s="188">
        <v>46044</v>
      </c>
      <c r="F11" s="187" t="s">
        <v>1323</v>
      </c>
      <c r="G11" s="187" t="s">
        <v>1324</v>
      </c>
      <c r="H11" s="187"/>
    </row>
    <row r="12" spans="3:8">
      <c r="C12" s="187" t="s">
        <v>1320</v>
      </c>
      <c r="D12" s="187">
        <v>762</v>
      </c>
      <c r="E12" s="188">
        <v>46044</v>
      </c>
      <c r="F12" s="187" t="s">
        <v>1325</v>
      </c>
      <c r="G12" s="187" t="s">
        <v>1324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5" t="s">
        <v>1326</v>
      </c>
      <c r="C2" s="245"/>
      <c r="D2" s="245"/>
      <c r="E2" s="245"/>
      <c r="F2" s="245"/>
      <c r="G2" s="245"/>
    </row>
    <row r="3" spans="2:7">
      <c r="B3" s="246"/>
      <c r="C3" s="246"/>
      <c r="D3" s="246"/>
      <c r="E3" s="246"/>
      <c r="F3" s="246"/>
      <c r="G3" s="246"/>
    </row>
    <row r="4" spans="2:7" ht="40.5">
      <c r="B4" s="191" t="s">
        <v>1327</v>
      </c>
      <c r="C4" s="191" t="s">
        <v>1328</v>
      </c>
      <c r="D4" s="191" t="s">
        <v>1329</v>
      </c>
      <c r="E4" s="191" t="s">
        <v>1330</v>
      </c>
      <c r="F4" s="191" t="s">
        <v>4</v>
      </c>
      <c r="G4" s="191" t="s">
        <v>1331</v>
      </c>
    </row>
    <row r="5" spans="2:7">
      <c r="B5" s="192" t="s">
        <v>1332</v>
      </c>
      <c r="C5" s="192">
        <v>309525</v>
      </c>
      <c r="D5" s="192" t="s">
        <v>1333</v>
      </c>
      <c r="E5" s="192" t="s">
        <v>840</v>
      </c>
      <c r="F5" s="192" t="s">
        <v>1334</v>
      </c>
      <c r="G5" s="193">
        <v>46296</v>
      </c>
    </row>
    <row r="6" spans="2:7">
      <c r="B6" s="192" t="s">
        <v>1335</v>
      </c>
      <c r="C6" s="192">
        <v>257410</v>
      </c>
      <c r="D6" s="192" t="s">
        <v>1336</v>
      </c>
      <c r="E6" s="192" t="s">
        <v>840</v>
      </c>
      <c r="F6" s="192" t="s">
        <v>1334</v>
      </c>
      <c r="G6" s="193"/>
    </row>
    <row r="7" spans="2:7">
      <c r="B7" s="192" t="s">
        <v>1255</v>
      </c>
      <c r="C7" s="192">
        <v>256875</v>
      </c>
      <c r="D7" s="192" t="s">
        <v>1337</v>
      </c>
      <c r="E7" s="192" t="s">
        <v>840</v>
      </c>
      <c r="F7" s="192" t="s">
        <v>1334</v>
      </c>
      <c r="G7" s="193">
        <v>46296</v>
      </c>
    </row>
    <row r="8" spans="2:7">
      <c r="B8" s="192" t="s">
        <v>1338</v>
      </c>
      <c r="C8" s="192">
        <v>257278</v>
      </c>
      <c r="D8" s="192" t="s">
        <v>1339</v>
      </c>
      <c r="E8" s="192" t="s">
        <v>831</v>
      </c>
      <c r="F8" s="192" t="s">
        <v>1340</v>
      </c>
      <c r="G8" s="193">
        <v>46235</v>
      </c>
    </row>
    <row r="9" spans="2:7">
      <c r="B9" s="192" t="s">
        <v>1341</v>
      </c>
      <c r="C9" s="192">
        <v>261794</v>
      </c>
      <c r="D9" s="192" t="s">
        <v>1342</v>
      </c>
      <c r="E9" s="192" t="s">
        <v>831</v>
      </c>
      <c r="F9" s="192" t="s">
        <v>1340</v>
      </c>
      <c r="G9" s="193">
        <v>46082</v>
      </c>
    </row>
    <row r="10" spans="2:7">
      <c r="B10" s="192" t="s">
        <v>1343</v>
      </c>
      <c r="C10" s="192">
        <v>257033</v>
      </c>
      <c r="D10" s="192" t="s">
        <v>1344</v>
      </c>
      <c r="E10" s="192" t="s">
        <v>831</v>
      </c>
      <c r="F10" s="192" t="s">
        <v>21</v>
      </c>
      <c r="G10" s="192" t="s">
        <v>1345</v>
      </c>
    </row>
    <row r="11" spans="2:7">
      <c r="B11" s="192" t="s">
        <v>1346</v>
      </c>
      <c r="C11" s="192">
        <v>396578</v>
      </c>
      <c r="D11" s="192" t="s">
        <v>1347</v>
      </c>
      <c r="E11" s="192" t="s">
        <v>831</v>
      </c>
      <c r="F11" s="192" t="s">
        <v>21</v>
      </c>
      <c r="G11" s="192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H35" sqref="H35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1348</v>
      </c>
      <c r="C2" s="83" t="s">
        <v>1157</v>
      </c>
      <c r="D2" s="83" t="s">
        <v>1159</v>
      </c>
      <c r="E2" s="83" t="s">
        <v>1349</v>
      </c>
      <c r="F2" s="83" t="s">
        <v>1350</v>
      </c>
      <c r="G2" s="83" t="s">
        <v>1351</v>
      </c>
      <c r="H2" s="83" t="s">
        <v>1352</v>
      </c>
      <c r="I2" s="83" t="s">
        <v>1353</v>
      </c>
      <c r="J2" s="83" t="s">
        <v>1354</v>
      </c>
      <c r="K2" s="109" t="s">
        <v>1355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7"/>
      <c r="B1" s="248"/>
      <c r="C1" s="24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0" t="s">
        <v>1220</v>
      </c>
      <c r="Q1" s="251"/>
      <c r="R1" s="88"/>
      <c r="S1" s="88"/>
      <c r="T1" s="89"/>
      <c r="U1" s="252" t="s">
        <v>1356</v>
      </c>
      <c r="V1" s="252"/>
      <c r="W1" s="25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1357</v>
      </c>
      <c r="B2" s="91" t="s">
        <v>1358</v>
      </c>
      <c r="C2" s="91" t="s">
        <v>598</v>
      </c>
      <c r="D2" s="92" t="s">
        <v>1172</v>
      </c>
      <c r="E2" s="92" t="s">
        <v>4</v>
      </c>
      <c r="F2" s="92" t="s">
        <v>1359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3" t="s">
        <v>1361</v>
      </c>
      <c r="D5" s="254"/>
      <c r="E5" s="254"/>
      <c r="F5" s="254"/>
      <c r="G5" s="254"/>
      <c r="H5" s="254"/>
      <c r="I5" s="254"/>
      <c r="J5" s="255"/>
      <c r="K5" s="256" t="s">
        <v>1362</v>
      </c>
      <c r="L5" s="257"/>
      <c r="M5" s="257"/>
      <c r="N5" s="257"/>
      <c r="O5" s="258" t="s">
        <v>1363</v>
      </c>
      <c r="P5" s="259"/>
      <c r="Q5" s="260"/>
    </row>
    <row r="6" spans="1:17" s="81" customFormat="1" ht="15.75" customHeight="1">
      <c r="A6" s="75" t="s">
        <v>1359</v>
      </c>
      <c r="B6" s="82" t="s">
        <v>1358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2026-03-03T02:23:26Z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