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84" documentId="120_S{118792C3-22EF-5104-A093-F22BFE3913F3}" xr6:coauthVersionLast="47" xr6:coauthVersionMax="47" xr10:uidLastSave="{74831A38-4B18-47A4-A859-83EEC26EA199}"/>
  <bookViews>
    <workbookView xWindow="-60" yWindow="-60" windowWidth="15480" windowHeight="11640" firstSheet="6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23" i="1" l="1" a="1"/>
  <c r="R223" i="1"/>
  <c r="S223" i="1" a="1"/>
  <c r="S223" i="1"/>
  <c r="R224" i="1" a="1"/>
  <c r="R224" i="1"/>
  <c r="S224" i="1" a="1"/>
  <c r="S224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6" i="15" s="1"/>
  <c r="L219" i="1" a="1"/>
  <c r="L219" i="1" s="1"/>
  <c r="K216" i="15" s="1"/>
  <c r="A219" i="1"/>
  <c r="C219" i="1"/>
  <c r="F219" i="1"/>
  <c r="Q219" i="1"/>
  <c r="R216" i="15" s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5" i="15" s="1"/>
  <c r="A218" i="1"/>
  <c r="C218" i="1"/>
  <c r="F218" i="1"/>
  <c r="Q218" i="1"/>
  <c r="R215" i="15" s="1"/>
  <c r="R218" i="1" a="1"/>
  <c r="R218" i="1"/>
  <c r="D215" i="15" s="1"/>
  <c r="S218" i="1" a="1"/>
  <c r="S218" i="1"/>
  <c r="E215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3" i="15" s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2" i="1" a="1"/>
  <c r="M222" i="1" s="1"/>
  <c r="L219" i="15" s="1"/>
  <c r="L222" i="1" a="1"/>
  <c r="L222" i="1" s="1"/>
  <c r="K219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7" i="1" a="1"/>
  <c r="M217" i="1" s="1"/>
  <c r="L214" i="15" s="1"/>
  <c r="L217" i="1" a="1"/>
  <c r="L217" i="1" s="1"/>
  <c r="K214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Q210" i="1"/>
  <c r="Q211" i="1"/>
  <c r="Q212" i="1"/>
  <c r="Q213" i="1"/>
  <c r="R210" i="15" s="1"/>
  <c r="Q214" i="1"/>
  <c r="R211" i="15" s="1"/>
  <c r="Q215" i="1"/>
  <c r="R212" i="15" s="1"/>
  <c r="Q217" i="1"/>
  <c r="R214" i="15" s="1"/>
  <c r="Q221" i="1"/>
  <c r="R218" i="15" s="1"/>
  <c r="Q222" i="1"/>
  <c r="R219" i="15" s="1"/>
  <c r="Q223" i="1"/>
  <c r="R220" i="15" s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K220" i="15"/>
  <c r="L220" i="15"/>
  <c r="D220" i="15"/>
  <c r="E220" i="15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21" i="15" s="1"/>
  <c r="M224" i="1" a="1"/>
  <c r="M224" i="1" s="1"/>
  <c r="L221" i="15" s="1"/>
  <c r="D221" i="15"/>
  <c r="E221" i="15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<sst xmlns="http://schemas.openxmlformats.org/spreadsheetml/2006/main" count="5754" uniqueCount="1447">
  <si>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</si>
  <si>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</si>
  <si>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</si>
  <si>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</si>
  <si>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</si>
  <si>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</si>
  <si>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</si>
  <si>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</si>
  <si>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</si>
  <si>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</si>
  <si>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</si>
  <si>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</si>
  <si>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</si>
  <si>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</si>
  <si>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</si>
  <si>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</si>
  <si>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</si>
  <si>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</si>
  <si>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</si>
  <si>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</si>
  <si>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</si>
  <si>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</si>
  <si>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</si>
  <si>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</si>
  <si>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</si>
  <si>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</si>
  <si>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</si>
  <si>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</si>
  <si>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</si>
  <si>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</si>
  <si>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</si>
  <si>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</si>
  <si>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</si>
  <si>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</si>
  <si>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</si>
  <si>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</si>
  <si>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</si>
  <si>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</si>
  <si>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</si>
  <si>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</si>
  <si>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</si>
  <si>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</si>
  <si>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</si>
  <si>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</si>
  <si>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</si>
  <si>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</si>
  <si>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</si>
  <si>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</si>
  <si>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</si>
  <si>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</si>
  <si>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</si>
  <si>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</si>
  <si>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</si>
  <si>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</si>
  <si>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</si>
  <si>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</si>
  <si>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</si>
  <si>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</si>
  <si>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</si>
  <si>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</si>
  <si>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</si>
  <si>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</si>
  <si>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</si>
  <si>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</si>
  <si>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</si>
  <si>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</si>
  <si>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</si>
  <si>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</si>
  <si>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</si>
  <si>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</si>
  <si>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</si>
  <si>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</si>
  <si>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</si>
  <si>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</si>
  <si>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</si>
  <si>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</si>
  <si>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</si>
  <si>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</si>
  <si>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</si>
  <si>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</si>
  <si>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</si>
  <si>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</si>
  <si>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</si>
  <si>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</si>
  <si>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</si>
  <si>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</si>
  <si>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</si>
  <si>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</si>
  <si>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</si>
  <si>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</si>
  <si>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</si>
  <si>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</si>
  <si>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</si>
  <si>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</si>
  <si>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</si>
  <si>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</si>
  <si>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</si>
  <si>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</si>
  <si>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</si>
  <si>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</si>
  <si>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</si>
  <si>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</si>
  <si>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</si>
  <si>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</si>
  <si>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</si>
  <si>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</si>
  <si>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</si>
  <si>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</si>
  <si>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</si>
  <si>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</si>
  <si>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</si>
  <si>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</si>
  <si>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</si>
  <si>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</si>
  <si>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</si>
  <si>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</si>
  <si>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</si>
  <si>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</si>
  <si>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</si>
  <si>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</si>
  <si>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</si>
  <si>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</si>
  <si>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</si>
  <si>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</si>
  <si>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</si>
  <si>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</si>
  <si>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</si>
  <si>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</si>
  <si>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</si>
  <si>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</si>
  <si>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</si>
  <si>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</si>
  <si>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</si>
  <si>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</si>
  <si>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</si>
  <si>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</si>
  <si>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</si>
  <si>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</si>
  <si>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</si>
  <si>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</si>
  <si>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</si>
  <si>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</si>
  <si>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</si>
  <si>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</si>
  <si>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</si>
  <si>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</si>
  <si>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</si>
  <si>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</si>
  <si>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</si>
  <si>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</si>
  <si>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</si>
  <si>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</si>
  <si>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</si>
  <si>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</si>
  <si>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</si>
  <si>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</si>
  <si>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</si>
  <si>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</si>
  <si>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</si>
  <si>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</si>
  <si>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</si>
  <si>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</si>
  <si>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</si>
  <si>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</si>
  <si>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</si>
  <si>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</si>
  <si>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</si>
  <si>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</si>
  <si>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</si>
  <si>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</si>
  <si>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</si>
  <si>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</si>
  <si>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</si>
  <si>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</si>
  <si>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</si>
  <si>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</si>
  <si>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</si>
  <si>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</si>
  <si>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</si>
  <si>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</si>
  <si>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</si>
  <si>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</si>
  <si>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</si>
  <si>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</si>
  <si>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</si>
  <si>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</si>
  <si>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</si>
  <si>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</si>
  <si>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</si>
  <si>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</si>
  <si>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</si>
  <si>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</si>
  <si>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</si>
  <si>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</si>
  <si>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</si>
  <si>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</si>
  <si>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</si>
  <si>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</si>
  <si>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</si>
  <si>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</si>
  <si>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</si>
  <si>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</si>
  <si>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</si>
  <si>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</si>
  <si>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</si>
  <si>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</si>
  <si>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</si>
  <si>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</si>
  <si>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</si>
  <si>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</si>
  <si>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</si>
  <si>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</si>
  <si>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</si>
  <si>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</si>
  <si>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</si>
  <si>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</si>
  <si>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</si>
  <si>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</si>
  <si>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</si>
  <si>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</si>
  <si>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</si>
  <si>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</si>
  <si>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</si>
  <si>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</si>
  <si>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</si>
  <si>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</si>
  <si>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</si>
  <si>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</si>
  <si>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</si>
  <si>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</si>
  <si>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</si>
  <si>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</si>
  <si>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</si>
  <si>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</si>
  <si>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</si>
  <si>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</si>
  <si>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</si>
  <si>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</si>
  <si>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</si>
  <si>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</si>
  <si>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</si>
  <si>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</si>
  <si>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</si>
  <si>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</si>
  <si>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</si>
  <si>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</si>
  <si>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</si>
  <si>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</si>
  <si>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</si>
  <si>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</si>
  <si>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</si>
  <si>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</si>
  <si>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</si>
  <si>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</si>
  <si>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</si>
  <si>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</si>
  <si>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</si>
  <si>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</si>
  <si>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</si>
  <si>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</si>
  <si>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</si>
  <si>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</si>
  <si>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</si>
  <si>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</si>
  <si>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</si>
  <si>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</si>
  <si>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</si>
  <si>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</si>
  <si>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</si>
  <si>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</si>
  <si>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</si>
  <si>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</si>
  <si>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</si>
  <si>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</si>
  <si>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</si>
  <si>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</si>
  <si>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</si>
  <si>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</si>
  <si>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</si>
  <si>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</si>
  <si>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</si>
  <si>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</si>
  <si>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</si>
  <si>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</si>
  <si>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</si>
  <si>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</si>
  <si>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</si>
  <si>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</si>
  <si>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</si>
  <si>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</si>
  <si>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</si>
  <si>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</si>
  <si>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</si>
  <si>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</si>
  <si>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</si>
  <si>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</si>
  <si>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</si>
  <si>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</si>
  <si>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</si>
  <si>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</si>
  <si>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</si>
  <si>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</si>
  <si>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</si>
  <si>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</si>
  <si>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</si>
  <si>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</si>
  <si>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</si>
  <si>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</si>
  <si>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</si>
  <si>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</si>
  <si>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</si>
  <si>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</si>
  <si>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</si>
  <si>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</si>
  <si>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</si>
  <si>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</si>
  <si>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</si>
  <si>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</si>
  <si>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</si>
  <si>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</si>
  <si>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</si>
  <si>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</si>
  <si>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</si>
  <si>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</si>
  <si>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</si>
  <si>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</si>
  <si>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</si>
  <si>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</si>
  <si>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</si>
  <si>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</si>
  <si>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</si>
  <si>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</si>
  <si>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</si>
  <si>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</si>
  <si>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</si>
  <si>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</si>
  <si>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</si>
  <si>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</si>
  <si>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</si>
  <si>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</si>
  <si>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</si>
  <si>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</si>
  <si>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</si>
  <si>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</si>
  <si>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</si>
  <si>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</si>
  <si>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</si>
  <si>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</si>
  <si>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</si>
  <si>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</si>
  <si>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</si>
  <si>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</si>
  <si>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</si>
  <si>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</si>
  <si>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</si>
  <si>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</si>
  <si>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</si>
  <si>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</si>
  <si>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</si>
  <si>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</si>
  <si>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</si>
  <si>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</si>
  <si>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</si>
  <si>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</si>
  <si>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</si>
  <si>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</si>
  <si>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</si>
  <si>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</si>
  <si>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</si>
  <si>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</si>
  <si>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</si>
  <si>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</si>
  <si>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</si>
  <si>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</si>
  <si>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</si>
  <si>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</si>
  <si>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</si>
  <si>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</si>
  <si>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</si>
  <si>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</si>
  <si>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</si>
  <si>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</si>
  <si>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</si>
  <si>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</si>
  <si>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</si>
  <si>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</si>
  <si>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</si>
  <si>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</si>
  <si>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</si>
  <si>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</si>
  <si>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</si>
  <si>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</si>
  <si>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</si>
  <si>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</si>
  <si>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</si>
  <si>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</si>
  <si>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</si>
  <si>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</si>
  <si>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</si>
  <si>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</si>
  <si>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</si>
  <si>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</si>
  <si>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</si>
  <si>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</si>
  <si>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</si>
  <si>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</si>
  <si>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</si>
  <si>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</si>
  <si>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</si>
  <si>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</si>
  <si>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</si>
  <si>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</si>
  <si>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</si>
  <si>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</si>
  <si>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</si>
  <si>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</si>
  <si>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</si>
  <si>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</si>
  <si>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</si>
  <si>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</si>
  <si>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</si>
  <si>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</si>
  <si>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</si>
  <si>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</si>
  <si>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</si>
  <si>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</si>
  <si>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</si>
  <si>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</si>
  <si>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</si>
  <si>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</si>
  <si>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</si>
  <si>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</si>
  <si>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</si>
  <si>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</si>
  <si>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</si>
  <si>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</si>
  <si>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</si>
  <si>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</si>
  <si>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</si>
  <si>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</si>
  <si>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</si>
  <si>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</si>
  <si>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</si>
  <si>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</si>
  <si>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</si>
  <si>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</si>
  <si>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</si>
  <si>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</si>
  <si>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</si>
  <si>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</si>
  <si>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</si>
  <si>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</si>
  <si>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</si>
  <si>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</si>
  <si>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</si>
  <si>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</si>
  <si>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</si>
  <si>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</si>
  <si>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</si>
  <si>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</si>
  <si>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</si>
  <si>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</si>
  <si>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</si>
  <si>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</si>
  <si>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</si>
  <si>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</si>
  <si>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</si>
  <si>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</si>
  <si>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</si>
  <si>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</si>
  <si>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</si>
  <si>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</si>
  <si>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</si>
  <si>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</si>
  <si>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</si>
  <si>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</si>
  <si>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</si>
  <si>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</si>
  <si>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</si>
  <si>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</si>
  <si>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</si>
  <si>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</si>
  <si>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</si>
  <si>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</si>
  <si>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</si>
  <si>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</si>
  <si>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</si>
  <si>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</si>
  <si>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</si>
  <si>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</si>
  <si>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</si>
  <si>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</si>
  <si>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</si>
  <si>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</si>
  <si>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</si>
  <si>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</si>
  <si>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</si>
  <si>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</si>
  <si>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</si>
  <si>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</si>
  <si>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</si>
  <si>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</si>
  <si>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</si>
  <si>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</si>
  <si>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</si>
  <si>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</si>
  <si>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</si>
  <si>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</si>
  <si>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</si>
  <si>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</si>
  <si>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</si>
  <si>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</si>
  <si>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</si>
  <si>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</si>
  <si>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</si>
  <si>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</si>
  <si>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</si>
  <si>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</si>
  <si>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</si>
  <si>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</si>
  <si>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</si>
  <si>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</si>
  <si>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</si>
  <si>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</si>
  <si>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</si>
  <si>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</si>
  <si>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</si>
  <si>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</si>
  <si>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</si>
  <si>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</si>
  <si>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</si>
  <si>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</si>
  <si>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</si>
  <si>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</si>
  <si>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</si>
  <si>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</si>
  <si>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</si>
  <si>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</si>
  <si>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</si>
  <si>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</si>
  <si>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</si>
  <si>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</si>
  <si>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</si>
  <si>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</si>
  <si>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</si>
  <si>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</si>
  <si>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</si>
  <si>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</si>
  <si>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</si>
  <si>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</si>
  <si>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</si>
  <si>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</si>
  <si>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</si>
  <si>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</si>
  <si>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</si>
  <si>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</si>
  <si>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</si>
  <si>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</si>
  <si>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</si>
  <si>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</si>
  <si>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</si>
  <si>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</si>
  <si>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</si>
  <si>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</si>
  <si>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</si>
  <si>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</si>
  <si>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</si>
  <si>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</si>
  <si>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</si>
  <si>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</si>
  <si>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</si>
  <si>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</si>
  <si>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</si>
  <si>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</si>
  <si>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</si>
  <si>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</si>
  <si>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</si>
  <si>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</si>
  <si>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</si>
  <si>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</si>
  <si>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</si>
  <si>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</si>
  <si>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</si>
  <si>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</si>
  <si>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</si>
  <si>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</si>
  <si>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</si>
  <si>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</si>
  <si>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</si>
  <si>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</si>
  <si>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</si>
  <si>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</si>
  <si>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</si>
  <si>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</si>
  <si>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</si>
  <si>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</si>
  <si>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</si>
  <si>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</si>
  <si>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</si>
  <si>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</si>
  <si>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</si>
  <si>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</si>
  <si>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</si>
  <si>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</si>
  <si>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</si>
  <si>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</si>
  <si>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</si>
  <si>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</si>
  <si>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</si>
  <si>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</si>
  <si>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</si>
  <si>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</si>
  <si>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</si>
  <si>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</si>
  <si>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</si>
  <si>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</si>
  <si>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</si>
  <si>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</si>
  <si>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</si>
  <si>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</si>
  <si>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</si>
  <si>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</si>
  <si>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</si>
  <si>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</si>
  <si>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</si>
  <si>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</si>
  <si>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</si>
  <si>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</si>
  <si>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</si>
  <si>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</si>
  <si>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</si>
  <si>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</si>
  <si>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</si>
  <si>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</si>
  <si>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</si>
  <si>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</si>
  <si>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</si>
  <si>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</si>
  <si>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</si>
  <si>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</si>
  <si>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</si>
  <si>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</si>
  <si>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</si>
  <si>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</si>
  <si>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</si>
  <si>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</si>
  <si>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</si>
  <si>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</si>
  <si>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</si>
  <si>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</si>
  <si>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</si>
  <si>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</si>
  <si>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</si>
  <si>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</si>
  <si>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</si>
  <si>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</si>
  <si>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</si>
  <si>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</si>
  <si>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</si>
  <si>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</si>
  <si>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</si>
  <si>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</si>
  <si>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</si>
  <si>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</si>
  <si>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</si>
  <si>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</si>
  <si>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</si>
  <si>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</si>
  <si>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</si>
  <si>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</si>
  <si>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</si>
  <si>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</si>
  <si>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</si>
  <si>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</si>
  <si>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</si>
  <si>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</si>
  <si>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</si>
  <si>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</si>
  <si>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</si>
  <si>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</si>
  <si>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</si>
  <si>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</si>
  <si>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</si>
  <si>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</si>
  <si>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</si>
  <si>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</si>
  <si>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</si>
  <si>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</si>
  <si>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</si>
  <si>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</si>
  <si>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</si>
  <si>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</si>
  <si>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</si>
  <si>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</si>
  <si>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</si>
  <si>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</si>
  <si>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</si>
  <si>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</si>
  <si>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</si>
  <si>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</si>
  <si>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</si>
  <si>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</si>
  <si>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</si>
  <si>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</si>
  <si>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</si>
  <si>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</si>
  <si>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</si>
  <si>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</si>
  <si>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</si>
  <si>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</si>
  <si>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</si>
  <si>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</si>
  <si>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</si>
  <si>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</si>
  <si>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</si>
  <si>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</si>
  <si>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</si>
  <si>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</si>
  <si>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</si>
  <si>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</si>
  <si>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</si>
  <si>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</si>
  <si>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</si>
  <si>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</si>
  <si>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</si>
  <si>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</si>
  <si>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</si>
  <si>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</si>
  <si>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</si>
  <si>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</si>
  <si>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</si>
  <si>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</si>
  <si>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</si>
  <si>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</si>
  <si>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</si>
  <si>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</si>
  <si>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</si>
  <si>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</si>
  <si>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</si>
  <si>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</si>
  <si>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</si>
  <si>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</si>
  <si>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</si>
  <si>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</si>
  <si>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</si>
  <si>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</si>
  <si>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</si>
  <si>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</si>
  <si>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</si>
  <si>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</si>
  <si>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</si>
  <si>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</si>
  <si>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</si>
  <si>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</si>
  <si>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</si>
  <si>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</si>
  <si>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</si>
  <si>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</si>
  <si>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</si>
  <si>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</si>
  <si>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</si>
  <si>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</si>
  <si>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</si>
  <si>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</si>
  <si>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</si>
  <si>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</si>
  <si>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</si>
  <si>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</si>
  <si>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</si>
  <si>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</si>
  <si>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</si>
  <si>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</si>
  <si>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</si>
  <si>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</si>
  <si>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</si>
  <si>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</si>
  <si>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</si>
  <si>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</si>
  <si>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</si>
  <si>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</si>
  <si>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</si>
  <si>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</si>
  <si>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</si>
  <si>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</si>
  <si>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</si>
  <si>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</si>
  <si>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</si>
  <si>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</si>
  <si>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</si>
  <si>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</si>
  <si>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</si>
  <si>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</si>
  <si>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</si>
  <si>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</si>
  <si>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</si>
  <si>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</si>
  <si>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</si>
  <si>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</si>
  <si>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</si>
  <si>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</si>
  <si>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</si>
  <si>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</si>
  <si>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</si>
  <si>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</si>
  <si>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</si>
  <si>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</si>
  <si>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</si>
  <si>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</si>
  <si>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</si>
  <si>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</si>
  <si>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</si>
  <si>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</si>
  <si>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</si>
  <si>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</si>
  <si>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</si>
  <si>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</si>
  <si>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</si>
  <si>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</si>
  <si>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</si>
  <si>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</si>
  <si>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</si>
  <si>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</si>
  <si>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</si>
  <si>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</si>
  <si>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</si>
  <si>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</si>
  <si>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</si>
  <si>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</si>
  <si>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</si>
  <si>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</si>
  <si>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</si>
  <si>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</si>
  <si>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</si>
  <si>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</si>
  <si>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</si>
  <si>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</si>
  <si>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</si>
  <si>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</si>
  <si>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</si>
  <si>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</si>
  <si>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</si>
  <si>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</si>
  <si>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</si>
  <si>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</si>
  <si>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</si>
  <si>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</si>
  <si>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</si>
  <si>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</si>
  <si>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</si>
  <si>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</si>
  <si>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</si>
  <si>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</si>
  <si>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</si>
  <si>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</si>
  <si>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</si>
  <si>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</si>
  <si>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</si>
  <si>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</si>
  <si>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</si>
  <si>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</si>
  <si>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</si>
  <si>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</si>
  <si>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</si>
  <si>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</si>
  <si>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</si>
  <si>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</si>
  <si>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</si>
  <si>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</si>
  <si>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</si>
  <si>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</si>
  <si>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</si>
  <si>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</si>
  <si>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</si>
  <si>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</si>
  <si>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</si>
  <si>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</si>
  <si>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</si>
  <si>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</si>
  <si>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</si>
  <si>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</si>
  <si>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</si>
  <si>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</si>
  <si>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</si>
  <si>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</si>
  <si>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</si>
  <si>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</si>
  <si>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</si>
  <si>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</si>
  <si>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</si>
  <si>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</si>
  <si>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</si>
  <si>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</si>
  <si>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</si>
  <si>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</si>
  <si>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</si>
  <si>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</si>
  <si>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</si>
  <si>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</si>
  <si>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</si>
  <si>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</si>
  <si>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</si>
  <si>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</si>
  <si>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</si>
  <si>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</si>
  <si>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</si>
  <si>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</si>
  <si>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</si>
  <si>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</si>
  <si>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</si>
  <si>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</si>
  <si>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</si>
  <si>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</si>
  <si>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</si>
  <si>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</si>
  <si>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</si>
  <si>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</si>
  <si>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</si>
  <si>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</si>
  <si>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</si>
  <si>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</si>
  <si>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</si>
  <si>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</si>
  <si>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</si>
  <si>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</si>
  <si>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</si>
  <si>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</si>
  <si>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</si>
  <si>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</si>
  <si>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</si>
  <si>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</si>
  <si>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</si>
  <si>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</si>
  <si>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</si>
  <si>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</si>
  <si>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</si>
  <si>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</si>
  <si>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</si>
  <si>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</si>
  <si>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</si>
  <si>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</si>
  <si>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</si>
  <si>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</si>
  <si>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</si>
  <si>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</si>
  <si>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</si>
  <si>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</si>
  <si>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</si>
  <si>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</si>
  <si>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</si>
  <si>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</si>
  <si>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</si>
  <si>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</si>
  <si>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</si>
  <si>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</si>
  <si>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</si>
  <si>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</si>
  <si>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</si>
  <si>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</si>
  <si>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</si>
  <si>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</si>
  <si>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</si>
  <si>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</si>
  <si>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</si>
  <si>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</si>
  <si>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</si>
  <si>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</si>
  <si>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</si>
  <si>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</si>
  <si>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</si>
  <si>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</si>
  <si>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</si>
  <si>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</si>
  <si>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</si>
  <si>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</si>
  <si>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</si>
  <si>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</si>
  <si>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</si>
  <si>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</si>
  <si>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</si>
  <si>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</si>
  <si>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</si>
  <si>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</si>
  <si>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</si>
  <si>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</si>
  <si>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</si>
  <si>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</si>
  <si>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</si>
  <si>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</si>
  <si>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</si>
  <si>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</si>
  <si>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</si>
  <si>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</si>
  <si>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</si>
  <si>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</si>
  <si>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</si>
  <si>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</si>
  <si>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</si>
  <si>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</si>
  <si>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</si>
  <si>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</si>
  <si>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</si>
  <si>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</si>
  <si>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</si>
  <si>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</si>
  <si>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</si>
  <si>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</si>
  <si>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</si>
  <si>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</si>
  <si>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</si>
  <si>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</si>
  <si>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</si>
  <si>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</si>
  <si>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</si>
  <si>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</si>
  <si>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</si>
  <si>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</si>
  <si>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</si>
  <si>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</si>
  <si>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</si>
  <si>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</si>
  <si>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</si>
  <si>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</si>
  <si>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</si>
  <si>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</si>
  <si>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</si>
  <si>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</si>
  <si>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</si>
  <si>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</si>
  <si>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</si>
  <si>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</si>
  <si>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</si>
  <si>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</si>
  <si>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</si>
  <si>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</si>
  <si>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</si>
  <si>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</si>
  <si>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</si>
  <si>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</si>
  <si>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</si>
  <si>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</si>
  <si>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</si>
  <si>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</si>
  <si>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</si>
  <si>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</si>
  <si>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</si>
  <si>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</si>
  <si>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</si>
  <si>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</si>
  <si>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</si>
  <si>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</si>
  <si>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</si>
  <si>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</si>
  <si>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</si>
  <si>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</si>
  <si>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</si>
  <si>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</si>
  <si>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</si>
  <si>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</si>
  <si>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</si>
  <si>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</si>
  <si>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</si>
  <si>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</si>
  <si>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</si>
  <si>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</si>
  <si>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</si>
  <si>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</si>
  <si>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</si>
  <si>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</si>
  <si>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</si>
  <si>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</si>
  <si>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</si>
  <si>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</si>
  <si>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</si>
  <si>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</si>
  <si>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</si>
  <si>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</si>
  <si>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</si>
  <si>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</si>
  <si>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</si>
  <si>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</si>
  <si>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</si>
  <si>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</si>
  <si>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</si>
  <si>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</si>
  <si>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</si>
  <si>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</si>
  <si>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</si>
  <si>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</si>
  <si>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</si>
  <si>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</si>
  <si>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</si>
  <si>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</si>
  <si>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</si>
  <si>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</si>
  <si>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</si>
  <si>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</si>
  <si>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</si>
  <si>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</si>
  <si>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</si>
  <si>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</si>
  <si>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</si>
  <si>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</si>
  <si>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</si>
  <si>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</si>
  <si>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</si>
  <si>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</si>
  <si>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</si>
  <si>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</si>
  <si>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</si>
  <si>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</si>
  <si>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</si>
  <si>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</si>
  <si>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</si>
  <si>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</si>
  <si>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</si>
  <si>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</si>
  <si>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</si>
  <si>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</si>
  <si>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</si>
  <si>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</si>
  <si>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</si>
  <si>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</si>
  <si>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</si>
  <si>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</si>
  <si>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</si>
  <si>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</si>
  <si>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</si>
  <si>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</si>
  <si>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</si>
  <si>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</si>
  <si>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</si>
  <si>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</si>
  <si>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</si>
  <si>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</si>
  <si>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</si>
  <si>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</si>
  <si>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</si>
  <si>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</si>
  <si>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</si>
  <si>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</si>
  <si>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</si>
  <si>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</si>
  <si>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</si>
  <si>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</si>
  <si>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</si>
  <si>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</si>
  <si>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</si>
  <si>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</si>
  <si>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</si>
  <si>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</si>
  <si>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</si>
  <si>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</si>
  <si>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</si>
  <si>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</si>
  <si>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</si>
  <si>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</si>
  <si>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</si>
  <si>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</si>
  <si>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</si>
  <si>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</si>
  <si>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</si>
  <si>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</si>
  <si>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</si>
  <si>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</si>
  <si>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</si>
  <si>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</si>
  <si>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</si>
  <si>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</si>
  <si>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</si>
  <si>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</si>
  <si>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</si>
  <si>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</si>
  <si>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</si>
  <si>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</si>
  <si>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</si>
  <si>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</si>
  <si>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</si>
  <si>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</si>
  <si>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</si>
  <si>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</si>
  <si>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</si>
  <si>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</si>
  <si>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</si>
  <si>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</si>
  <si>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</si>
  <si>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</si>
  <si>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</si>
  <si>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</si>
  <si>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</si>
  <si>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</si>
  <si>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</si>
  <si>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</si>
  <si>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</si>
  <si>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</si>
  <si>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</si>
  <si>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</si>
  <si>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</si>
  <si>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</si>
  <si>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</si>
  <si>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</si>
  <si>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</si>
  <si>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</si>
  <si>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</si>
  <si>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</si>
  <si>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</si>
  <si>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</si>
  <si>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</si>
  <si>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</si>
  <si>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</si>
  <si>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</si>
  <si>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</si>
  <si>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</si>
  <si>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</si>
  <si>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</si>
  <si>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</si>
  <si>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</si>
  <si>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</si>
  <si>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</si>
  <si>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</si>
  <si>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</si>
  <si>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</si>
  <si>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</si>
  <si>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</si>
  <si>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</si>
  <si>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</si>
  <si>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</si>
  <si>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</si>
  <si>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</si>
  <si>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</si>
  <si>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</si>
  <si>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</si>
  <si>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</si>
  <si>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</si>
  <si>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</si>
  <si>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</si>
  <si>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</si>
  <si>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</si>
  <si>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</si>
  <si>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</si>
  <si>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</si>
  <si>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</si>
  <si>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</si>
  <si>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</si>
  <si>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</si>
  <si>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</si>
  <si>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</si>
  <si>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</si>
  <si>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</si>
  <si>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</si>
  <si>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</si>
  <si>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</si>
  <si>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</si>
  <si>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</si>
  <si>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</si>
  <si>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</si>
  <si>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</si>
  <si>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</si>
  <si>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</si>
  <si>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</si>
  <si>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</si>
  <si>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</si>
  <si>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</si>
  <si>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</si>
  <si>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</si>
  <si>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</si>
  <si>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</si>
  <si>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</si>
  <si>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</si>
  <si>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</si>
  <si>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</si>
  <si>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</si>
  <si>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</si>
  <si>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</si>
  <si>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</si>
  <si>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</si>
  <si>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</si>
  <si>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</si>
  <si>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</si>
  <si>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</si>
  <si>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</si>
  <si>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</si>
  <si>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</si>
  <si>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</si>
  <si>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</si>
  <si>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</si>
  <si>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</si>
  <si>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</si>
  <si>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</si>
  <si>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</si>
  <si>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</si>
  <si>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</si>
  <si>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</si>
  <si>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</si>
  <si>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</si>
  <si>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</si>
  <si>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</si>
  <si>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</si>
  <si>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</si>
  <si>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</si>
  <si>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</si>
  <si>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</si>
  <si>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</si>
  <si>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</si>
  <si>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</si>
  <si>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</si>
  <si>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</si>
  <si>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</si>
  <si>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</si>
  <si>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</si>
  <si>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</si>
  <si>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</si>
  <si>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</si>
  <si>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</si>
  <si>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</si>
  <si>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</si>
  <si>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</si>
  <si>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</si>
  <si>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</si>
  <si>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</si>
  <si>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</si>
  <si>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</si>
  <si>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</si>
  <si>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</si>
  <si>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</si>
  <si>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</si>
  <si>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</si>
  <si>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</si>
  <si>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</si>
  <si>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</si>
  <si>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</si>
  <si>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</si>
  <si>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</si>
  <si>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</si>
  <si>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</si>
  <si>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</si>
  <si>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</si>
  <si>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</si>
  <si>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</si>
  <si>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</si>
  <si>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</si>
  <si>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</si>
  <si>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</si>
  <si>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</si>
  <si>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</si>
  <si>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</si>
  <si>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</si>
  <si>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</si>
  <si>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</si>
  <si>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</si>
  <si>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</si>
  <si>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</si>
  <si>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</si>
  <si>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</si>
  <si>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</si>
  <si>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</si>
  <si>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</si>
  <si>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</si>
  <si>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</si>
  <si>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</si>
  <si>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</si>
  <si>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</si>
  <si>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</si>
  <si>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</si>
  <si>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</si>
  <si>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</si>
  <si>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</si>
  <si>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</si>
  <si>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</si>
  <si>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</si>
  <si>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</si>
  <si>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</si>
  <si>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</si>
  <si>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</si>
  <si>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</si>
  <si>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</si>
  <si>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</si>
  <si>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</si>
  <si>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</si>
  <si>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</si>
  <si>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</si>
  <si>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</si>
  <si>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</si>
  <si>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</si>
  <si>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</si>
  <si>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</si>
  <si>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</si>
  <si>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</si>
  <si>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</si>
  <si>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</si>
  <si>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</si>
  <si>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</si>
  <si>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V19</t>
  </si>
  <si>
    <t>ZAR-ZEH</t>
  </si>
  <si>
    <t>ZARZEH</t>
  </si>
  <si>
    <t>Deslocamento de ZAR pra ZEH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</si>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</sst>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tabSelected="1" zoomScaleNormal="100" workbookViewId="0">
      <pane xSplit="5" topLeftCell="I209" activePane="topRight" state="frozen"/>
      <selection pane="topRight" activeCell="B223" sqref="B22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1366</v>
      </c>
      <c r="BK191" s="15"/>
      <c r="BL191" s="130" t="s">
        <v>472</v>
      </c>
      <c r="BM191" s="130" t="s">
        <v>501</v>
      </c>
      <c r="BN191" s="130" t="s">
        <v>552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1367</v>
      </c>
      <c r="M192" s="127" t="s">
        <v>1368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1370</v>
      </c>
      <c r="BJ192" s="16" t="s">
        <v>1371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1372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1373</v>
      </c>
      <c r="BJ193" s="16" t="s">
        <v>1373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1374</v>
      </c>
      <c r="BJ194" s="16" t="s">
        <v>1374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1375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1376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1377</v>
      </c>
      <c r="BJ195" s="16" t="s">
        <v>1378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1379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1366</v>
      </c>
      <c r="BK196" s="15"/>
      <c r="BL196" s="130" t="s">
        <v>474</v>
      </c>
      <c r="BM196" s="130" t="s">
        <v>501</v>
      </c>
      <c r="BN196" s="130" t="s">
        <v>552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1380</v>
      </c>
      <c r="BJ197" s="16" t="s">
        <v>1381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1382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1383</v>
      </c>
      <c r="BJ198" s="16" t="s">
        <v>1383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1384</v>
      </c>
      <c r="BJ199" s="16" t="s">
        <v>1384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1385</v>
      </c>
      <c r="W200" s="104" t="s">
        <v>452</v>
      </c>
      <c r="X200" s="129" t="s">
        <v>455</v>
      </c>
      <c r="Y200" s="104"/>
      <c r="Z200" s="189" t="s">
        <v>1386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1387</v>
      </c>
      <c r="BJ200" s="16" t="s">
        <v>1387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1388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1389</v>
      </c>
      <c r="BJ201" s="16" t="s">
        <v>1389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1390</v>
      </c>
      <c r="BJ202" s="16" t="s">
        <v>1390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1000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4"/>
        <v/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4"/>
        <v/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1391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1392</v>
      </c>
      <c r="M209" s="127" t="s">
        <v>1393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1394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/>
      <c r="AR209" s="108"/>
      <c r="AS209" s="108"/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0</v>
      </c>
      <c r="AY209" s="153"/>
      <c r="AZ209" s="109"/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Produção e Intervalo</v>
      </c>
      <c r="BQ209" s="18">
        <f>IF(OR(B209="",E209=""),"*",AX209/O209)</f>
        <v>0</v>
      </c>
      <c r="BR209" s="18">
        <f>IF(OR(B209="",E209=""),"*",AZ209/P209)</f>
        <v>0</v>
      </c>
      <c r="BS209" s="7" t="str">
        <f t="shared" si="10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1395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1396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/>
      <c r="M223" s="127"/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5">IF(BM224="","",SUBSTITUTE(BL224," ","")&amp;SUBSTITUTE(BM224," ",""))</f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5"/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5"/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5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6">IF(BM237="","",SUBSTITUTE(BL237," ","")&amp;SUBSTITUTE(BM237," ",""))</f>
        <v/>
      </c>
    </row>
    <row r="238" spans="1:7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>
      <c r="A252" s="45" t="str">
        <f t="shared" ref="A252:A315" si="17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8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9">IF(BM252="","",SUBSTITUTE(BL252," ","")&amp;SUBSTITUTE(BM252," ",""))</f>
        <v/>
      </c>
    </row>
    <row r="253" spans="1:71">
      <c r="A253" s="45" t="str">
        <f t="shared" si="17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8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9"/>
        <v/>
      </c>
    </row>
    <row r="254" spans="1:71">
      <c r="A254" s="45" t="str">
        <f t="shared" si="17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8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9"/>
        <v/>
      </c>
    </row>
    <row r="255" spans="1:71">
      <c r="A255" s="45" t="str">
        <f t="shared" si="17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8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9"/>
        <v/>
      </c>
    </row>
    <row r="256" spans="1:7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>
      <c r="A316" s="45" t="str">
        <f t="shared" ref="A316:A379" si="20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21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2">IF(BM316="","",SUBSTITUTE(BL316," ","")&amp;SUBSTITUTE(BM316," ",""))</f>
        <v/>
      </c>
    </row>
    <row r="317" spans="1:71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2"/>
        <v/>
      </c>
    </row>
    <row r="318" spans="1:7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2"/>
        <v/>
      </c>
    </row>
    <row r="319" spans="1:7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2"/>
        <v/>
      </c>
    </row>
    <row r="320" spans="1:7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>
      <c r="A380" s="45" t="str">
        <f t="shared" ref="A380:A443" si="23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4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5">IF(BM380="","",SUBSTITUTE(BL380," ","")&amp;SUBSTITUTE(BM380," ",""))</f>
        <v/>
      </c>
    </row>
    <row r="381" spans="1:71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5"/>
        <v/>
      </c>
    </row>
    <row r="382" spans="1:7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5"/>
        <v/>
      </c>
    </row>
    <row r="383" spans="1:7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5"/>
        <v/>
      </c>
    </row>
    <row r="384" spans="1:7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>
      <c r="A444" s="45" t="str">
        <f t="shared" ref="A444:A507" si="26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7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8">IF(BM444="","",SUBSTITUTE(BL444," ","")&amp;SUBSTITUTE(BM444," ",""))</f>
        <v/>
      </c>
    </row>
    <row r="445" spans="1:71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8"/>
        <v/>
      </c>
    </row>
    <row r="446" spans="1:7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8"/>
        <v/>
      </c>
    </row>
    <row r="447" spans="1:7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8"/>
        <v/>
      </c>
    </row>
    <row r="448" spans="1:7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>
      <c r="A508" s="45" t="str">
        <f t="shared" ref="A508:A571" si="29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30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31">IF(BM508="","",SUBSTITUTE(BL508," ","")&amp;SUBSTITUTE(BM508," ",""))</f>
        <v/>
      </c>
    </row>
    <row r="509" spans="1:71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31"/>
        <v/>
      </c>
    </row>
    <row r="510" spans="1:7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31"/>
        <v/>
      </c>
    </row>
    <row r="511" spans="1:7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31"/>
        <v/>
      </c>
    </row>
    <row r="512" spans="1:7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>
      <c r="A572" s="45" t="str">
        <f t="shared" ref="A572:A635" si="32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3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4">IF(BM572="","",SUBSTITUTE(BL572," ","")&amp;SUBSTITUTE(BM572," ",""))</f>
        <v/>
      </c>
    </row>
    <row r="573" spans="1:71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4"/>
        <v/>
      </c>
    </row>
    <row r="574" spans="1:7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4"/>
        <v/>
      </c>
    </row>
    <row r="575" spans="1:7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4"/>
        <v/>
      </c>
    </row>
    <row r="576" spans="1:7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>
      <c r="A636" s="45" t="str">
        <f t="shared" ref="A636:A699" si="35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6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7">IF(BM636="","",SUBSTITUTE(BL636," ","")&amp;SUBSTITUTE(BM636," ",""))</f>
        <v/>
      </c>
    </row>
    <row r="637" spans="1:71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7"/>
        <v/>
      </c>
    </row>
    <row r="638" spans="1:7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7"/>
        <v/>
      </c>
    </row>
    <row r="639" spans="1:7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7"/>
        <v/>
      </c>
    </row>
    <row r="640" spans="1:7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>
      <c r="A700" s="45" t="str">
        <f t="shared" ref="A700:A763" si="38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9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40">IF(BM700="","",SUBSTITUTE(BL700," ","")&amp;SUBSTITUTE(BM700," ",""))</f>
        <v/>
      </c>
    </row>
    <row r="701" spans="1:71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40"/>
        <v/>
      </c>
    </row>
    <row r="702" spans="1:7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40"/>
        <v/>
      </c>
    </row>
    <row r="703" spans="1:7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40"/>
        <v/>
      </c>
    </row>
    <row r="704" spans="1:7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>
      <c r="A764" s="45" t="str">
        <f t="shared" ref="A764:A827" si="41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2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3">IF(BM764="","",SUBSTITUTE(BL764," ","")&amp;SUBSTITUTE(BM764," ",""))</f>
        <v/>
      </c>
    </row>
    <row r="765" spans="1:71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3"/>
        <v/>
      </c>
    </row>
    <row r="766" spans="1:7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3"/>
        <v/>
      </c>
    </row>
    <row r="767" spans="1:7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3"/>
        <v/>
      </c>
    </row>
    <row r="768" spans="1:7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>
      <c r="A828" s="45" t="str">
        <f t="shared" ref="A828:A891" si="44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5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6">IF(BM828="","",SUBSTITUTE(BL828," ","")&amp;SUBSTITUTE(BM828," ",""))</f>
        <v/>
      </c>
    </row>
    <row r="829" spans="1:71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6"/>
        <v/>
      </c>
    </row>
    <row r="830" spans="1:7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6"/>
        <v/>
      </c>
    </row>
    <row r="831" spans="1:7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6"/>
        <v/>
      </c>
    </row>
    <row r="832" spans="1:7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>
      <c r="A892" s="45" t="str">
        <f t="shared" ref="A892:A955" si="47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8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9">IF(BM892="","",SUBSTITUTE(BL892," ","")&amp;SUBSTITUTE(BM892," ",""))</f>
        <v/>
      </c>
    </row>
    <row r="893" spans="1:71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9"/>
        <v/>
      </c>
    </row>
    <row r="894" spans="1:7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9"/>
        <v/>
      </c>
    </row>
    <row r="895" spans="1:7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9"/>
        <v/>
      </c>
    </row>
    <row r="896" spans="1:7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>
      <c r="A956" s="45" t="str">
        <f t="shared" ref="A956:A1019" si="50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51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2">IF(BM956="","",SUBSTITUTE(BL956," ","")&amp;SUBSTITUTE(BM956," ",""))</f>
        <v/>
      </c>
    </row>
    <row r="957" spans="1:71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2"/>
        <v/>
      </c>
    </row>
    <row r="958" spans="1:7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2"/>
        <v/>
      </c>
    </row>
    <row r="959" spans="1:7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2"/>
        <v/>
      </c>
    </row>
    <row r="960" spans="1:7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>
      <c r="A1020" s="45" t="str">
        <f t="shared" ref="A1020:A1053" si="53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4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5">IF(BM1020="","",SUBSTITUTE(BL1020," ","")&amp;SUBSTITUTE(BM1020," ",""))</f>
        <v/>
      </c>
    </row>
    <row r="1021" spans="1:71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5"/>
        <v/>
      </c>
    </row>
    <row r="1022" spans="1:7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5"/>
        <v/>
      </c>
    </row>
    <row r="1023" spans="1:7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5"/>
        <v/>
      </c>
    </row>
    <row r="1024" spans="1:7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3 BJ189:BJ194 BJ196:BJ202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1397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1398</v>
      </c>
      <c r="C4" s="161" t="s">
        <v>1399</v>
      </c>
      <c r="D4" s="161" t="s">
        <v>1400</v>
      </c>
      <c r="E4" s="161" t="s">
        <v>1401</v>
      </c>
      <c r="F4" s="161" t="s">
        <v>4</v>
      </c>
      <c r="G4" s="161" t="s">
        <v>1402</v>
      </c>
    </row>
    <row r="5" spans="2:7">
      <c r="B5" s="162" t="s">
        <v>1403</v>
      </c>
      <c r="C5" s="162">
        <v>257068</v>
      </c>
      <c r="D5" s="162" t="s">
        <v>1404</v>
      </c>
      <c r="E5" s="162" t="s">
        <v>1405</v>
      </c>
      <c r="F5" s="162" t="s">
        <v>1405</v>
      </c>
      <c r="G5" s="163">
        <v>46296</v>
      </c>
    </row>
    <row r="6" spans="2:7">
      <c r="B6" s="162" t="s">
        <v>1406</v>
      </c>
      <c r="C6" s="162" t="s">
        <v>624</v>
      </c>
      <c r="D6" s="162" t="s">
        <v>624</v>
      </c>
      <c r="E6" s="162" t="s">
        <v>624</v>
      </c>
      <c r="F6" s="162" t="s">
        <v>1407</v>
      </c>
      <c r="G6" s="163" t="s">
        <v>624</v>
      </c>
    </row>
    <row r="7" spans="2:7">
      <c r="B7" s="162" t="s">
        <v>1408</v>
      </c>
      <c r="C7" s="162">
        <v>257472</v>
      </c>
      <c r="D7" s="162" t="s">
        <v>1409</v>
      </c>
      <c r="E7" s="162" t="s">
        <v>1410</v>
      </c>
      <c r="F7" s="162" t="s">
        <v>1410</v>
      </c>
      <c r="G7" s="163">
        <v>45992</v>
      </c>
    </row>
    <row r="8" spans="2:7">
      <c r="B8" s="162" t="s">
        <v>1411</v>
      </c>
      <c r="C8" s="162">
        <v>260307</v>
      </c>
      <c r="D8" s="162" t="s">
        <v>1412</v>
      </c>
      <c r="E8" s="162" t="s">
        <v>1413</v>
      </c>
      <c r="F8" s="162" t="s">
        <v>1410</v>
      </c>
      <c r="G8" s="163">
        <v>46082</v>
      </c>
    </row>
    <row r="9" spans="2:7">
      <c r="B9" s="162" t="s">
        <v>1414</v>
      </c>
      <c r="C9" s="162">
        <v>333033</v>
      </c>
      <c r="D9" s="162" t="s">
        <v>1415</v>
      </c>
      <c r="E9" s="162" t="s">
        <v>1407</v>
      </c>
      <c r="F9" s="162" t="s">
        <v>1416</v>
      </c>
      <c r="G9" s="162" t="s">
        <v>624</v>
      </c>
    </row>
    <row r="10" spans="2:7">
      <c r="B10" s="162" t="s">
        <v>1417</v>
      </c>
      <c r="C10" s="162">
        <v>263576</v>
      </c>
      <c r="D10" s="162" t="s">
        <v>1418</v>
      </c>
      <c r="E10" s="162" t="s">
        <v>1407</v>
      </c>
      <c r="F10" s="162" t="s">
        <v>1407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1419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1420</v>
      </c>
      <c r="E3" s="200" t="s">
        <v>1421</v>
      </c>
      <c r="F3" s="200" t="s">
        <v>1422</v>
      </c>
      <c r="G3" s="200" t="s">
        <v>1423</v>
      </c>
      <c r="H3" s="200" t="s">
        <v>1424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1425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1426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1427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203" sqref="C203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1428</v>
      </c>
      <c r="V1" s="250"/>
      <c r="W1" s="250"/>
    </row>
    <row r="2" spans="1:23" ht="15" customHeight="1">
      <c r="A2" s="87" t="s">
        <v>1429</v>
      </c>
      <c r="B2" s="87" t="s">
        <v>1430</v>
      </c>
      <c r="C2" s="87" t="s">
        <v>442</v>
      </c>
      <c r="D2" s="88" t="s">
        <v>1011</v>
      </c>
      <c r="E2" s="88" t="s">
        <v>4</v>
      </c>
      <c r="F2" s="88" t="s">
        <v>1431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1432</v>
      </c>
      <c r="T2" s="91" t="s">
        <v>1014</v>
      </c>
      <c r="U2" s="137">
        <f ca="1">TODAY()-1</f>
        <v>46067</v>
      </c>
      <c r="V2" s="137">
        <f ca="1">U2-1</f>
        <v>46066</v>
      </c>
      <c r="W2" s="137">
        <f ca="1">V2-1</f>
        <v>46065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1500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1500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1500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1500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1500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1500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1500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1500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0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1500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1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0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>
        <f ca="1">_xlfn.XLOOKUP(G192&amp;$U$2,BS_CONTROLE[CHAVE],BS_CONTROLE[Quantidade_11],"-")</f>
        <v>1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1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1000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0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0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1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>
        <f ca="1">_xlfn.XLOOKUP(G216&amp;$U$2,BS_CONTROLE[CHAVE],BS_CONTROLE[Quantidade_11],"-")</f>
        <v>0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*</v>
      </c>
      <c r="L220" s="138" t="str">
        <f>IF(SP_NORTE!M223="","*",SP_NORTE!M223)</f>
        <v>*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IF(SP_NORTE!K1060="","*",SP_NORTE!K1060)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e">
        <f>IF(SP_NORTE!#REF!="","*",SP_NORTE!#REF!)</f>
        <v>#REF!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workbookViewId="0">
      <selection activeCell="H1059" sqref="H10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1433</v>
      </c>
      <c r="C2" s="121" t="s">
        <v>997</v>
      </c>
      <c r="D2" s="76" t="s">
        <v>999</v>
      </c>
      <c r="E2" s="76" t="s">
        <v>1434</v>
      </c>
      <c r="F2" s="99" t="s">
        <v>1435</v>
      </c>
      <c r="G2" s="76" t="s">
        <v>1436</v>
      </c>
      <c r="H2" s="76" t="s">
        <v>1437</v>
      </c>
      <c r="I2" s="76" t="s">
        <v>1438</v>
      </c>
      <c r="J2" s="76" t="s">
        <v>1439</v>
      </c>
      <c r="K2" s="78" t="s">
        <v>1440</v>
      </c>
    </row>
    <row r="3" spans="2:11" s="98" customFormat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*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1441</v>
      </c>
      <c r="D5" s="252"/>
      <c r="E5" s="252"/>
      <c r="F5" s="252"/>
      <c r="G5" s="252"/>
      <c r="H5" s="252"/>
      <c r="I5" s="252"/>
      <c r="J5" s="253"/>
      <c r="K5" s="254" t="s">
        <v>1442</v>
      </c>
      <c r="L5" s="255"/>
      <c r="M5" s="255"/>
      <c r="N5" s="255"/>
      <c r="O5" s="256" t="s">
        <v>1443</v>
      </c>
      <c r="P5" s="257"/>
    </row>
    <row r="6" spans="1:16" s="74" customFormat="1" ht="15" customHeight="1">
      <c r="A6" s="66" t="s">
        <v>1431</v>
      </c>
      <c r="B6" s="75" t="s">
        <v>1430</v>
      </c>
      <c r="C6" s="76" t="s">
        <v>1011</v>
      </c>
      <c r="D6" s="77" t="s">
        <v>1012</v>
      </c>
      <c r="E6" s="76" t="s">
        <v>1444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1445</v>
      </c>
      <c r="M6" s="80" t="s">
        <v>642</v>
      </c>
      <c r="N6" s="81" t="s">
        <v>1006</v>
      </c>
      <c r="O6" s="158" t="s">
        <v>1049</v>
      </c>
      <c r="P6" s="132" t="s">
        <v>1446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*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2026-02-15T10:56:16Z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