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997" documentId="120_S{118792C3-22EF-5104-A093-F22BFE3913F3}" xr6:coauthVersionLast="47" xr6:coauthVersionMax="47" xr10:uidLastSave="{AC9AC009-A3A4-4AA1-B647-D6BB555968B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1" l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 s="1"/>
  <c r="M37" i="1" a="1"/>
  <c r="M37" i="1" s="1"/>
  <c r="K34" i="11" s="1"/>
  <c r="M38" i="1" a="1"/>
  <c r="M38" i="1" s="1"/>
  <c r="M44" i="1" a="1"/>
  <c r="M44" i="1"/>
  <c r="K41" i="11" s="1"/>
  <c r="M45" i="1" a="1"/>
  <c r="M45" i="1" s="1"/>
  <c r="M46" i="1" a="1"/>
  <c r="M46" i="1" s="1"/>
  <c r="K43" i="11" s="1"/>
  <c r="M48" i="1" a="1"/>
  <c r="M48" i="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 s="1"/>
  <c r="M116" i="1" a="1"/>
  <c r="M116" i="1" s="1"/>
  <c r="M117" i="1" a="1"/>
  <c r="M117" i="1" s="1"/>
  <c r="K114" i="11" s="1"/>
  <c r="M120" i="1" a="1"/>
  <c r="M120" i="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 s="1"/>
  <c r="AM158" i="1" s="1"/>
  <c r="M165" i="1" a="1"/>
  <c r="M165" i="1" s="1"/>
  <c r="AM165" i="1" s="1"/>
  <c r="M167" i="1" a="1"/>
  <c r="M167" i="1" s="1"/>
  <c r="AM167" i="1" s="1"/>
  <c r="M168" i="1" a="1"/>
  <c r="M168" i="1" s="1"/>
  <c r="AM168" i="1" s="1"/>
  <c r="M170" i="1" a="1"/>
  <c r="M170" i="1" s="1"/>
  <c r="AM170" i="1" s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 s="1"/>
  <c r="AM179" i="1" s="1"/>
  <c r="M180" i="1" a="1"/>
  <c r="M180" i="1" s="1"/>
  <c r="AM180" i="1" s="1"/>
  <c r="M181" i="1" a="1"/>
  <c r="M181" i="1" s="1"/>
  <c r="AM183" i="1"/>
  <c r="M184" i="1" a="1"/>
  <c r="M184" i="1" s="1"/>
  <c r="M185" i="1" a="1"/>
  <c r="M185" i="1" s="1"/>
  <c r="AM185" i="1" s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 s="1"/>
  <c r="AM194" i="1" s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 s="1"/>
  <c r="AM203" i="1" s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 s="1"/>
  <c r="AM212" i="1" s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 s="1"/>
  <c r="AM227" i="1" s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 s="1"/>
  <c r="AM239" i="1" s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 s="1"/>
  <c r="AM245" i="1" s="1"/>
  <c r="M246" i="1" a="1"/>
  <c r="M246" i="1" s="1"/>
  <c r="M247" i="1" a="1"/>
  <c r="M247" i="1" s="1"/>
  <c r="M248" i="1" a="1"/>
  <c r="M248" i="1" s="1"/>
  <c r="AM248" i="1" s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 s="1"/>
  <c r="AM254" i="1" s="1"/>
  <c r="M255" i="1" a="1"/>
  <c r="M255" i="1" s="1"/>
  <c r="M256" i="1" a="1"/>
  <c r="M256" i="1" s="1"/>
  <c r="M257" i="1" a="1"/>
  <c r="M257" i="1" s="1"/>
  <c r="AM257" i="1" s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 s="1"/>
  <c r="AM266" i="1" s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 s="1"/>
  <c r="AM275" i="1" s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 s="1"/>
  <c r="M294" i="1" a="1"/>
  <c r="M294" i="1" s="1"/>
  <c r="K290" i="11" s="1"/>
  <c r="M295" i="1" a="1"/>
  <c r="M295" i="1" s="1"/>
  <c r="K291" i="11" s="1"/>
  <c r="M296" i="1" a="1"/>
  <c r="M296" i="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79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1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6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3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32" i="1" l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L299" i="10" s="1"/>
  <c r="K383" i="11"/>
  <c r="AM387" i="1"/>
  <c r="L369" i="10" s="1"/>
  <c r="K280" i="11"/>
  <c r="AM284" i="1"/>
  <c r="K322" i="11"/>
  <c r="AM326" i="1"/>
  <c r="N308" i="10" s="1"/>
  <c r="K286" i="11"/>
  <c r="AM290" i="1"/>
  <c r="K283" i="11"/>
  <c r="AM287" i="1"/>
  <c r="K304" i="11"/>
  <c r="AM308" i="1"/>
  <c r="L290" i="10" s="1"/>
  <c r="K295" i="11"/>
  <c r="AM299" i="1"/>
  <c r="K356" i="11"/>
  <c r="AM360" i="1"/>
  <c r="K329" i="11"/>
  <c r="AM333" i="1"/>
  <c r="L315" i="10" s="1"/>
  <c r="BQ147" i="1"/>
  <c r="K449" i="11"/>
  <c r="AM453" i="1"/>
  <c r="L435" i="10" s="1"/>
  <c r="G126" i="10"/>
  <c r="AM126" i="1"/>
  <c r="N126" i="10" s="1"/>
  <c r="K95" i="11"/>
  <c r="AM98" i="1"/>
  <c r="K56" i="11"/>
  <c r="AM59" i="1"/>
  <c r="N60" i="10" s="1"/>
  <c r="K24" i="11"/>
  <c r="AM27" i="1"/>
  <c r="L28" i="10" s="1"/>
  <c r="K87" i="11"/>
  <c r="AM90" i="1"/>
  <c r="K80" i="11"/>
  <c r="AM83" i="1"/>
  <c r="L84" i="10" s="1"/>
  <c r="K49" i="11"/>
  <c r="AM52" i="1"/>
  <c r="L53" i="10" s="1"/>
  <c r="K113" i="11"/>
  <c r="AM116" i="1"/>
  <c r="K75" i="11"/>
  <c r="AM78" i="1"/>
  <c r="L79" i="10" s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L363" i="10" s="1"/>
  <c r="K353" i="11"/>
  <c r="AM357" i="1"/>
  <c r="L339" i="10" s="1"/>
  <c r="K350" i="11"/>
  <c r="AM354" i="1"/>
  <c r="L336" i="10" s="1"/>
  <c r="K326" i="11"/>
  <c r="AM330" i="1"/>
  <c r="L312" i="10" s="1"/>
  <c r="K324" i="11"/>
  <c r="AM328" i="1"/>
  <c r="L310" i="10" s="1"/>
  <c r="K317" i="11"/>
  <c r="AM321" i="1"/>
  <c r="L303" i="10" s="1"/>
  <c r="K315" i="11"/>
  <c r="AM319" i="1"/>
  <c r="L301" i="10" s="1"/>
  <c r="K308" i="11"/>
  <c r="AM312" i="1"/>
  <c r="L294" i="10" s="1"/>
  <c r="K306" i="11"/>
  <c r="AM310" i="1"/>
  <c r="L292" i="10" s="1"/>
  <c r="K299" i="11"/>
  <c r="AM303" i="1"/>
  <c r="N285" i="10" s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L291" i="10" s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L348" i="10" s="1"/>
  <c r="K359" i="11"/>
  <c r="AM363" i="1"/>
  <c r="L345" i="10" s="1"/>
  <c r="K335" i="11"/>
  <c r="AM339" i="1"/>
  <c r="L321" i="10" s="1"/>
  <c r="K332" i="11"/>
  <c r="AM336" i="1"/>
  <c r="L318" i="10" s="1"/>
  <c r="K320" i="11"/>
  <c r="AM324" i="1"/>
  <c r="L306" i="10" s="1"/>
  <c r="K318" i="11"/>
  <c r="AM322" i="1"/>
  <c r="L304" i="10" s="1"/>
  <c r="K311" i="11"/>
  <c r="AM315" i="1"/>
  <c r="N297" i="10" s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N450" i="10"/>
  <c r="L408" i="10"/>
  <c r="N402" i="10"/>
  <c r="L390" i="10"/>
  <c r="N389" i="10"/>
  <c r="L387" i="10"/>
  <c r="N387" i="10"/>
  <c r="L378" i="10"/>
  <c r="N378" i="10"/>
  <c r="L377" i="10"/>
  <c r="N375" i="10"/>
  <c r="L371" i="10"/>
  <c r="N369" i="10"/>
  <c r="N363" i="10"/>
  <c r="L360" i="10"/>
  <c r="N360" i="10"/>
  <c r="L358" i="10"/>
  <c r="N357" i="10"/>
  <c r="L351" i="10"/>
  <c r="N351" i="10"/>
  <c r="N348" i="10"/>
  <c r="N345" i="10"/>
  <c r="N344" i="10"/>
  <c r="L342" i="10"/>
  <c r="N342" i="10"/>
  <c r="L333" i="10"/>
  <c r="N333" i="10"/>
  <c r="L331" i="10"/>
  <c r="N328" i="10"/>
  <c r="L327" i="10"/>
  <c r="L324" i="10"/>
  <c r="N324" i="10"/>
  <c r="N323" i="10"/>
  <c r="L316" i="10"/>
  <c r="L313" i="10"/>
  <c r="L311" i="10"/>
  <c r="N311" i="10"/>
  <c r="N310" i="10"/>
  <c r="L308" i="10"/>
  <c r="L305" i="10"/>
  <c r="N305" i="10"/>
  <c r="L302" i="10"/>
  <c r="N302" i="10"/>
  <c r="L300" i="10"/>
  <c r="L297" i="10"/>
  <c r="L296" i="10"/>
  <c r="N296" i="10"/>
  <c r="N295" i="10"/>
  <c r="L293" i="10"/>
  <c r="N293" i="10"/>
  <c r="N292" i="10"/>
  <c r="N291" i="10"/>
  <c r="L287" i="10"/>
  <c r="N287" i="10"/>
  <c r="L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N84" i="10"/>
  <c r="L83" i="10"/>
  <c r="N83" i="10"/>
  <c r="L80" i="10"/>
  <c r="N80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32" i="10" l="1"/>
  <c r="L383" i="10"/>
  <c r="L286" i="10"/>
  <c r="N290" i="10"/>
  <c r="N299" i="10"/>
  <c r="N301" i="10"/>
  <c r="L307" i="10"/>
  <c r="N312" i="10"/>
  <c r="N315" i="10"/>
  <c r="N318" i="10"/>
  <c r="L338" i="10"/>
  <c r="L353" i="10"/>
  <c r="N435" i="10"/>
  <c r="L330" i="10"/>
  <c r="L381" i="10"/>
  <c r="N325" i="10"/>
  <c r="L380" i="10"/>
  <c r="N411" i="10"/>
  <c r="L423" i="10"/>
  <c r="N463" i="10"/>
  <c r="N317" i="10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<sst xmlns="http://schemas.openxmlformats.org/spreadsheetml/2006/main" count="6478" uniqueCount="1438">
  <si>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</si>
  <si>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</si>
  <si>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</si>
  <si>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</si>
  <si>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</si>
  <si>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</si>
  <si>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</si>
  <si>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</si>
  <si>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</si>
  <si>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</si>
  <si>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</si>
  <si>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</si>
  <si>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</si>
  <si>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</si>
  <si>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</si>
  <si>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</si>
  <si>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</si>
  <si>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</si>
  <si>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</si>
  <si>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</si>
  <si>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</si>
  <si>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</si>
  <si>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</si>
  <si>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</si>
  <si>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</si>
  <si>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</si>
  <si>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</si>
  <si>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</si>
  <si>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</si>
  <si>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</si>
  <si>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</si>
  <si>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</si>
  <si>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</si>
  <si>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</si>
  <si>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</si>
  <si>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</si>
  <si>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</si>
  <si>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</si>
  <si>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</si>
  <si>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</si>
  <si>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</si>
  <si>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</si>
  <si>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</si>
  <si>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</si>
  <si>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</si>
  <si>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</si>
  <si>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</si>
  <si>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</si>
  <si>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</si>
  <si>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</si>
  <si>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</si>
  <si>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</si>
  <si>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</si>
  <si>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</si>
  <si>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</si>
  <si>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</si>
  <si>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</si>
  <si>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</si>
  <si>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</si>
  <si>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</si>
  <si>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</si>
  <si>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</si>
  <si>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</si>
  <si>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</si>
  <si>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</si>
  <si>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</si>
  <si>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</si>
  <si>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</si>
  <si>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</si>
  <si>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</si>
  <si>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</si>
  <si>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</si>
  <si>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</si>
  <si>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</si>
  <si>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</si>
  <si>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</si>
  <si>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</si>
  <si>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</si>
  <si>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</si>
  <si>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</si>
  <si>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</si>
  <si>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</si>
  <si>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</si>
  <si>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</si>
  <si>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</si>
  <si>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</si>
  <si>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</si>
  <si>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</si>
  <si>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</si>
  <si>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</si>
  <si>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</si>
  <si>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</si>
  <si>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</si>
  <si>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</si>
  <si>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</si>
  <si>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</si>
  <si>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</si>
  <si>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</si>
  <si>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</si>
  <si>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</si>
  <si>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</si>
  <si>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</si>
  <si>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</si>
  <si>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</si>
  <si>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</si>
  <si>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</si>
  <si>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</si>
  <si>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</si>
  <si>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</si>
  <si>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</si>
  <si>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</si>
  <si>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</si>
  <si>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</si>
  <si>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</si>
  <si>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</si>
  <si>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</si>
  <si>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</si>
  <si>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</si>
  <si>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</si>
  <si>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</si>
  <si>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</si>
  <si>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</si>
  <si>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</si>
  <si>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</si>
  <si>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</si>
  <si>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</si>
  <si>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</si>
  <si>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</si>
  <si>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</si>
  <si>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</si>
  <si>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</si>
  <si>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</si>
  <si>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</si>
  <si>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</si>
  <si>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</si>
  <si>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</si>
  <si>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</si>
  <si>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</si>
  <si>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</si>
  <si>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</si>
  <si>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</si>
  <si>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</si>
  <si>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</si>
  <si>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</si>
  <si>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</si>
  <si>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</si>
  <si>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</si>
  <si>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</si>
  <si>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</si>
  <si>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</si>
  <si>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</si>
  <si>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</si>
  <si>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</si>
  <si>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</si>
  <si>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</si>
  <si>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</si>
  <si>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</si>
  <si>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</si>
  <si>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</si>
  <si>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</si>
  <si>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</si>
  <si>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</si>
  <si>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</si>
  <si>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</si>
  <si>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</si>
  <si>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</si>
  <si>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</si>
  <si>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</si>
  <si>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</si>
  <si>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</si>
  <si>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</si>
  <si>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</si>
  <si>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</si>
  <si>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</si>
  <si>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</si>
  <si>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</si>
  <si>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</si>
  <si>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</si>
  <si>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</si>
  <si>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</si>
  <si>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</si>
  <si>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</si>
  <si>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</si>
  <si>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</si>
  <si>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</si>
  <si>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</si>
  <si>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</si>
  <si>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</si>
  <si>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</si>
  <si>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</si>
  <si>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</si>
  <si>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</si>
  <si>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</si>
  <si>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</si>
  <si>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</si>
  <si>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</si>
  <si>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</si>
  <si>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</si>
  <si>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</si>
  <si>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</si>
  <si>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</si>
  <si>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</si>
  <si>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</si>
  <si>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</si>
  <si>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</si>
  <si>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</si>
  <si>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</si>
  <si>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</si>
  <si>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</si>
  <si>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</si>
  <si>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</si>
  <si>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</si>
  <si>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</si>
  <si>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</si>
  <si>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</si>
  <si>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</si>
  <si>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</si>
  <si>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</si>
  <si>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</si>
  <si>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</si>
  <si>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</si>
  <si>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</si>
  <si>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</si>
  <si>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</si>
  <si>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</si>
  <si>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</si>
  <si>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</si>
  <si>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</si>
  <si>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</si>
  <si>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</si>
  <si>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</si>
  <si>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</si>
  <si>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</si>
  <si>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</si>
  <si>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</si>
  <si>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</si>
  <si>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</si>
  <si>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</si>
  <si>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</si>
  <si>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</si>
  <si>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</si>
  <si>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</si>
  <si>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</si>
  <si>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</si>
  <si>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</si>
  <si>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</si>
  <si>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</si>
  <si>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</si>
  <si>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</si>
  <si>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</si>
  <si>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</si>
  <si>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</si>
  <si>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</si>
  <si>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</si>
  <si>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</si>
  <si>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</si>
  <si>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</si>
  <si>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</si>
  <si>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</si>
  <si>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</si>
  <si>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</si>
  <si>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</si>
  <si>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</si>
  <si>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</si>
  <si>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</si>
  <si>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</si>
  <si>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</si>
  <si>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</si>
  <si>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</si>
  <si>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</si>
  <si>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</si>
  <si>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</si>
  <si>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</si>
  <si>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</si>
  <si>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</si>
  <si>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</si>
  <si>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</si>
  <si>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</si>
  <si>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</si>
  <si>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</si>
  <si>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</si>
  <si>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</si>
  <si>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</si>
  <si>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</si>
  <si>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</si>
  <si>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</si>
  <si>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</si>
  <si>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</si>
  <si>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</si>
  <si>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</si>
  <si>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</si>
  <si>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</si>
  <si>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</si>
  <si>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</si>
  <si>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</si>
  <si>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</si>
  <si>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</si>
  <si>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</si>
  <si>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</si>
  <si>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</si>
  <si>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</si>
  <si>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</si>
  <si>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</si>
  <si>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</si>
  <si>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</si>
  <si>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</si>
  <si>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</si>
  <si>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</si>
  <si>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</si>
  <si>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</si>
  <si>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</si>
  <si>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</si>
  <si>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</si>
  <si>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</si>
  <si>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</si>
  <si>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</si>
  <si>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</si>
  <si>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</si>
  <si>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</si>
  <si>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</si>
  <si>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</si>
  <si>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</si>
  <si>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</si>
  <si>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</si>
  <si>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</si>
  <si>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</si>
  <si>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</si>
  <si>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</si>
  <si>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</si>
  <si>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</si>
  <si>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</si>
  <si>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</si>
  <si>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</si>
  <si>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</si>
  <si>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</si>
  <si>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</si>
  <si>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</si>
  <si>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</si>
  <si>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</si>
  <si>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</si>
  <si>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</si>
  <si>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</si>
  <si>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</si>
  <si>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</si>
  <si>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</si>
  <si>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</si>
  <si>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</si>
  <si>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</si>
  <si>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</si>
  <si>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</si>
  <si>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</si>
  <si>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</si>
  <si>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</si>
  <si>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</si>
  <si>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</si>
  <si>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</si>
  <si>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</si>
  <si>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</si>
  <si>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</si>
  <si>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</si>
  <si>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</si>
  <si>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</si>
  <si>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</si>
  <si>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</si>
  <si>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</si>
  <si>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</si>
  <si>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</si>
  <si>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</si>
  <si>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</si>
  <si>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</si>
  <si>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</si>
  <si>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</si>
  <si>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</si>
  <si>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</si>
  <si>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</si>
  <si>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</si>
  <si>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</si>
  <si>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</si>
  <si>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</si>
  <si>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</si>
  <si>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</si>
  <si>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</si>
  <si>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</si>
  <si>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</si>
  <si>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</si>
  <si>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</si>
  <si>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</si>
  <si>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</si>
  <si>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</si>
  <si>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</si>
  <si>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</si>
  <si>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</si>
  <si>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</si>
  <si>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</si>
  <si>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</si>
  <si>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</si>
  <si>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</si>
  <si>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</si>
  <si>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</si>
  <si>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</si>
  <si>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</si>
  <si>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</si>
  <si>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</si>
  <si>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</si>
  <si>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</si>
  <si>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</si>
  <si>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</si>
  <si>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</si>
  <si>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</si>
  <si>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</si>
  <si>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</si>
  <si>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</si>
  <si>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</si>
  <si>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</si>
  <si>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</si>
  <si>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</si>
  <si>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</si>
  <si>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</si>
  <si>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</si>
  <si>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</si>
  <si>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</si>
  <si>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</si>
  <si>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</si>
  <si>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</si>
  <si>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</si>
  <si>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</si>
  <si>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</si>
  <si>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</si>
  <si>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</si>
  <si>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</si>
  <si>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</si>
  <si>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</si>
  <si>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</si>
  <si>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</si>
  <si>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</si>
  <si>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</si>
  <si>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</si>
  <si>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</si>
  <si>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</si>
  <si>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</si>
  <si>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</si>
  <si>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</si>
  <si>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</si>
  <si>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</si>
  <si>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</si>
  <si>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</si>
  <si>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</si>
  <si>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</si>
  <si>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</si>
  <si>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</si>
  <si>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</si>
  <si>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</si>
  <si>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</si>
  <si>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</si>
  <si>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</si>
  <si>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</si>
  <si>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</si>
  <si>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</si>
  <si>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</si>
  <si>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</si>
  <si>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</si>
  <si>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</si>
  <si>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</si>
  <si>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</si>
  <si>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</si>
  <si>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</si>
  <si>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</si>
  <si>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</si>
  <si>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</si>
  <si>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</si>
  <si>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</si>
  <si>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</si>
  <si>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</si>
  <si>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</si>
  <si>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</si>
  <si>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</si>
  <si>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</si>
  <si>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</si>
  <si>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</si>
  <si>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</si>
  <si>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</si>
  <si>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</si>
  <si>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</si>
  <si>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</si>
  <si>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</si>
  <si>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</si>
  <si>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</si>
  <si>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</si>
  <si>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</si>
  <si>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</si>
  <si>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</si>
  <si>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</si>
  <si>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</si>
  <si>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</si>
  <si>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</si>
  <si>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</si>
  <si>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</si>
  <si>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</si>
  <si>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</si>
  <si>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</si>
  <si>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</si>
  <si>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</si>
  <si>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</si>
  <si>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</si>
  <si>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</si>
  <si>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</si>
  <si>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</si>
  <si>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</si>
  <si>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</si>
  <si>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</si>
  <si>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</si>
  <si>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</si>
  <si>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</si>
  <si>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</si>
  <si>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</si>
  <si>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</si>
  <si>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</si>
  <si>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</si>
  <si>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</si>
  <si>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</si>
  <si>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</si>
  <si>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</si>
  <si>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</si>
  <si>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</si>
  <si>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</si>
  <si>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</si>
  <si>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</si>
  <si>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</si>
  <si>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</si>
  <si>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</si>
  <si>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</si>
  <si>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</si>
  <si>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</si>
  <si>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</si>
  <si>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</si>
  <si>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</si>
  <si>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</si>
  <si>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</si>
  <si>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</si>
  <si>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</si>
  <si>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</si>
  <si>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</si>
  <si>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</si>
  <si>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</si>
  <si>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</si>
  <si>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</si>
  <si>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</si>
  <si>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</si>
  <si>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</si>
  <si>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</si>
  <si>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</si>
  <si>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</si>
  <si>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</si>
  <si>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</si>
  <si>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</si>
  <si>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</si>
  <si>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</si>
  <si>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</si>
  <si>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</si>
  <si>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</si>
  <si>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</si>
  <si>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</si>
  <si>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</si>
  <si>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</si>
  <si>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</si>
  <si>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</si>
  <si>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</si>
  <si>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</si>
  <si>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</si>
  <si>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</si>
  <si>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</si>
  <si>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</si>
  <si>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</si>
  <si>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</si>
  <si>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</si>
  <si>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</si>
  <si>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</si>
  <si>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</si>
  <si>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</si>
  <si>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</si>
  <si>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</si>
  <si>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</si>
  <si>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</si>
  <si>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</si>
  <si>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</si>
  <si>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</si>
  <si>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</si>
  <si>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</si>
  <si>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</si>
  <si>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</si>
  <si>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</si>
  <si>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</si>
  <si>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</si>
  <si>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</si>
  <si>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</si>
  <si>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</si>
  <si>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</si>
  <si>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</si>
  <si>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</si>
  <si>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</si>
  <si>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</si>
  <si>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</si>
  <si>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</si>
  <si>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</si>
  <si>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</si>
  <si>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</si>
  <si>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</si>
  <si>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</si>
  <si>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</si>
  <si>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</si>
  <si>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</si>
  <si>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</si>
  <si>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</si>
  <si>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</si>
  <si>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</si>
  <si>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</si>
  <si>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</si>
  <si>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</si>
  <si>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</si>
  <si>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</si>
  <si>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</si>
  <si>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</si>
  <si>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</si>
  <si>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</si>
  <si>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</si>
  <si>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</si>
  <si>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</si>
  <si>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</si>
  <si>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</si>
  <si>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</si>
  <si>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</si>
  <si>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</si>
  <si>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</si>
  <si>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</si>
  <si>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</si>
  <si>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</si>
  <si>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</si>
  <si>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</si>
  <si>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</si>
  <si>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</si>
  <si>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</si>
  <si>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</si>
  <si>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</si>
  <si>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</si>
  <si>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</si>
  <si>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</si>
  <si>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</si>
  <si>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</si>
  <si>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</si>
  <si>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</si>
  <si>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</si>
  <si>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</si>
  <si>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</si>
  <si>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</si>
  <si>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</si>
  <si>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</si>
  <si>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</si>
  <si>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</si>
  <si>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</si>
  <si>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</si>
  <si>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</si>
  <si>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</si>
  <si>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</si>
  <si>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</si>
  <si>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</si>
  <si>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</si>
  <si>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</si>
  <si>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</si>
  <si>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</si>
  <si>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</si>
  <si>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</si>
  <si>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</si>
  <si>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</si>
  <si>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</si>
  <si>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</si>
  <si>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</si>
  <si>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</si>
  <si>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</si>
  <si>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</si>
  <si>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</si>
  <si>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</si>
  <si>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</si>
  <si>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</si>
  <si>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</si>
  <si>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</si>
  <si>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</si>
  <si>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</si>
  <si>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</si>
  <si>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</si>
  <si>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</si>
  <si>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</si>
  <si>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</si>
  <si>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</si>
  <si>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</si>
  <si>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</si>
  <si>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</si>
  <si>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</si>
  <si>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</si>
  <si>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</si>
  <si>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</si>
  <si>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</si>
  <si>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</si>
  <si>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</si>
  <si>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</si>
  <si>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</si>
  <si>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</si>
  <si>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</si>
  <si>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</si>
  <si>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</si>
  <si>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</si>
  <si>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</si>
  <si>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</si>
  <si>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</si>
  <si>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</si>
  <si>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</si>
  <si>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</si>
  <si>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</si>
  <si>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</si>
  <si>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</si>
  <si>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</si>
  <si>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</si>
  <si>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</si>
  <si>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</si>
  <si>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</si>
  <si>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</si>
  <si>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</si>
  <si>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</si>
  <si>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</si>
  <si>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</si>
  <si>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</si>
  <si>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</si>
  <si>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</si>
  <si>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</si>
  <si>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</si>
  <si>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</si>
  <si>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</si>
  <si>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</si>
  <si>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</si>
  <si>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</si>
  <si>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</si>
  <si>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</si>
  <si>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</si>
  <si>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</si>
  <si>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</si>
  <si>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</si>
  <si>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</si>
  <si>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</si>
  <si>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</si>
  <si>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</si>
  <si>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</si>
  <si>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</si>
  <si>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</si>
  <si>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</si>
  <si>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</si>
  <si>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</si>
  <si>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</si>
  <si>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</si>
  <si>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</si>
  <si>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</si>
  <si>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</si>
  <si>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</si>
  <si>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</si>
  <si>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</si>
  <si>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</si>
  <si>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</si>
  <si>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</si>
  <si>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</si>
  <si>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</si>
  <si>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</si>
  <si>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</si>
  <si>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</si>
  <si>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</si>
  <si>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</si>
  <si>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</si>
  <si>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</si>
  <si>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</si>
  <si>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</si>
  <si>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</si>
  <si>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</si>
  <si>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</si>
  <si>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</si>
  <si>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</si>
  <si>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</si>
  <si>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</si>
  <si>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</si>
  <si>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</si>
  <si>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</si>
  <si>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</si>
  <si>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</si>
  <si>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</si>
  <si>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</si>
  <si>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</si>
  <si>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</si>
  <si>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</si>
  <si>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</si>
  <si>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</si>
  <si>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</si>
  <si>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</si>
  <si>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</si>
  <si>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</si>
  <si>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</si>
  <si>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</si>
  <si>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</si>
  <si>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</si>
  <si>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</si>
  <si>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</si>
  <si>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</si>
  <si>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</si>
  <si>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</si>
  <si>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</si>
  <si>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</si>
  <si>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</si>
  <si>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</si>
  <si>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</si>
  <si>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</si>
  <si>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</si>
  <si>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</si>
  <si>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</si>
  <si>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</si>
  <si>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</si>
  <si>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</si>
  <si>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</si>
  <si>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</si>
  <si>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</si>
  <si>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</si>
  <si>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</si>
  <si>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</si>
  <si>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</si>
  <si>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</si>
  <si>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</si>
  <si>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</si>
  <si>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</si>
  <si>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</si>
  <si>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</si>
  <si>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</si>
  <si>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</si>
  <si>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</si>
  <si>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</si>
  <si>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</si>
  <si>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</si>
  <si>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</si>
  <si>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</si>
  <si>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</si>
  <si>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</si>
  <si>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</si>
  <si>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</si>
  <si>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</si>
  <si>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</si>
  <si>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</si>
  <si>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</si>
  <si>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</si>
  <si>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</si>
  <si>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</si>
  <si>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</si>
  <si>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</si>
  <si>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</si>
  <si>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</si>
  <si>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</si>
  <si>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</si>
  <si>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</si>
  <si>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</si>
  <si>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</si>
  <si>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</si>
  <si>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</si>
  <si>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</si>
  <si>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</si>
  <si>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</si>
  <si>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</si>
  <si>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</si>
  <si>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</si>
  <si>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</si>
  <si>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</si>
  <si>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</si>
  <si>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</si>
  <si>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</si>
  <si>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</si>
  <si>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</si>
  <si>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</si>
  <si>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</si>
  <si>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</si>
  <si>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</si>
  <si>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</si>
  <si>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</si>
  <si>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</si>
  <si>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</si>
  <si>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</si>
  <si>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</si>
  <si>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</si>
  <si>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</si>
  <si>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</si>
  <si>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</si>
  <si>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</si>
  <si>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</si>
  <si>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</si>
  <si>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</si>
  <si>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</si>
  <si>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</si>
  <si>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</si>
  <si>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</si>
  <si>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</si>
  <si>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</si>
  <si>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</si>
  <si>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</si>
  <si>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</si>
  <si>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</si>
  <si>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</si>
  <si>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</si>
  <si>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</si>
  <si>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</si>
  <si>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</si>
  <si>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</si>
  <si>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</si>
  <si>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</si>
  <si>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</si>
  <si>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</si>
  <si>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</si>
  <si>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</si>
  <si>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</si>
  <si>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</si>
  <si>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</si>
  <si>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</si>
  <si>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</si>
  <si>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</si>
  <si>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</si>
  <si>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</si>
  <si>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</si>
  <si>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</si>
  <si>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</si>
  <si>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</si>
  <si>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</si>
  <si>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</si>
  <si>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</si>
  <si>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</si>
  <si>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</si>
  <si>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</si>
  <si>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</si>
  <si>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</si>
  <si>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</si>
  <si>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</si>
  <si>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</si>
  <si>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</si>
  <si>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</si>
  <si>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</si>
  <si>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</si>
  <si>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</si>
  <si>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</si>
  <si>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</si>
  <si>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</si>
  <si>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</si>
  <si>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</si>
  <si>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</si>
  <si>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</si>
  <si>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</si>
  <si>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</si>
  <si>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</si>
  <si>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</si>
  <si>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</si>
  <si>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</si>
  <si>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</si>
  <si>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</si>
  <si>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</si>
  <si>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</si>
  <si>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</si>
  <si>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</si>
  <si>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</si>
  <si>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</si>
  <si>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</si>
  <si>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</si>
  <si>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</si>
  <si>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</si>
  <si>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</si>
  <si>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</si>
  <si>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</si>
  <si>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</si>
  <si>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</si>
  <si>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</si>
  <si>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</si>
  <si>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</si>
  <si>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</si>
  <si>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</si>
  <si>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</si>
  <si>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</si>
  <si>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</si>
  <si>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</si>
  <si>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</si>
  <si>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</si>
  <si>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</si>
  <si>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</si>
  <si>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</si>
  <si>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</si>
  <si>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</si>
  <si>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</si>
  <si>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</si>
  <si>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</si>
  <si>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</si>
  <si>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</si>
  <si>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</si>
  <si>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</si>
  <si>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</si>
  <si>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</si>
  <si>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</si>
  <si>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</si>
  <si>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</si>
  <si>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</si>
  <si>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</si>
  <si>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</si>
  <si>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</si>
  <si>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</si>
  <si>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</si>
  <si>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</si>
  <si>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</si>
  <si>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</si>
  <si>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</si>
  <si>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</si>
  <si>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</si>
  <si>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</si>
  <si>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</si>
  <si>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</si>
  <si>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</si>
  <si>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</si>
  <si>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</si>
  <si>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</si>
  <si>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</si>
  <si>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</si>
  <si>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</si>
  <si>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</si>
  <si>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</si>
  <si>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</si>
  <si>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</si>
  <si>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</si>
  <si>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</si>
  <si>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</si>
  <si>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</si>
  <si>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</si>
  <si>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</si>
  <si>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</si>
  <si>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</si>
  <si>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</si>
  <si>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</si>
  <si>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</si>
  <si>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</si>
  <si>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</si>
  <si>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</si>
  <si>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</si>
  <si>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</si>
  <si>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</si>
  <si>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</si>
  <si>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</si>
  <si>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</si>
  <si>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</si>
  <si>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</si>
  <si>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</si>
  <si>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</si>
  <si>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</si>
  <si>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</si>
  <si>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</si>
  <si>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</si>
  <si>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</si>
  <si>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</si>
  <si>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</si>
  <si>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</si>
  <si>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</si>
  <si>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</si>
  <si>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</si>
  <si>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</si>
  <si>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</si>
  <si>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</si>
  <si>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</si>
  <si>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</si>
  <si>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</si>
  <si>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</si>
  <si>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</si>
  <si>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</si>
  <si>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</si>
  <si>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</si>
  <si>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</si>
  <si>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</si>
  <si>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</si>
  <si>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</si>
  <si>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</si>
  <si>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</si>
  <si>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</si>
  <si>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</si>
  <si>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</si>
  <si>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</si>
  <si>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</si>
  <si>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</si>
  <si>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</si>
  <si>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</si>
  <si>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</si>
  <si>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</si>
  <si>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</si>
  <si>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</si>
  <si>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</si>
  <si>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</si>
  <si>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</si>
  <si>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</si>
  <si>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</si>
  <si>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</si>
  <si>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</si>
  <si>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</si>
  <si>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</si>
  <si>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</si>
  <si>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</si>
  <si>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</si>
  <si>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</si>
  <si>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</si>
  <si>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</si>
  <si>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</si>
  <si>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</si>
  <si>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</si>
  <si>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</si>
  <si>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</si>
  <si>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</si>
  <si>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</si>
  <si>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</si>
  <si>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</si>
  <si>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</si>
  <si>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</si>
  <si>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</si>
  <si>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</si>
  <si>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</si>
  <si>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</si>
  <si>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</si>
  <si>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</si>
  <si>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</si>
  <si>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</si>
  <si>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</si>
  <si>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</si>
  <si>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</si>
  <si>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</si>
  <si>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</si>
  <si>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</si>
  <si>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</si>
  <si>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</si>
  <si>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</si>
  <si>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</si>
  <si>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</si>
  <si>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</si>
  <si>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</si>
  <si>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</si>
  <si>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</si>
  <si>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</si>
  <si>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</si>
  <si>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</si>
  <si>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</si>
  <si>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</si>
  <si>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</si>
  <si>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</si>
  <si>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</si>
  <si>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</si>
  <si>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</si>
  <si>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</si>
  <si>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</si>
  <si>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</si>
  <si>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</si>
  <si>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</si>
  <si>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</si>
  <si>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</si>
  <si>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</si>
  <si>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</si>
  <si>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</si>
  <si>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</si>
  <si>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</si>
  <si>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</si>
  <si>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</si>
  <si>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</si>
  <si>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</si>
  <si>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</si>
  <si>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</si>
  <si>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</si>
  <si>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</si>
  <si>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</si>
  <si>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</si>
  <si>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</si>
  <si>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</si>
  <si>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</si>
  <si>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</si>
  <si>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</si>
  <si>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</si>
  <si>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</si>
  <si>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</si>
  <si>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</si>
  <si>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</si>
  <si>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</si>
  <si>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</si>
  <si>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</si>
  <si>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</si>
  <si>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</si>
  <si>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</si>
  <si>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</si>
  <si>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</si>
  <si>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</si>
  <si>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</si>
  <si>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</si>
  <si>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</si>
  <si>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</si>
  <si>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</si>
  <si>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</si>
  <si>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</si>
  <si>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</si>
  <si>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</si>
  <si>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</si>
  <si>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</si>
  <si>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</si>
  <si>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</si>
  <si>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</si>
  <si>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</si>
  <si>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</si>
  <si>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</si>
  <si>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</si>
  <si>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</si>
  <si>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</si>
  <si>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</si>
  <si>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</si>
  <si>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</si>
  <si>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</si>
  <si>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</si>
  <si>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</si>
  <si>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</si>
  <si>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</si>
  <si>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</si>
  <si>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</si>
  <si>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</si>
  <si>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</si>
  <si>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</si>
  <si>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</si>
  <si>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</si>
  <si>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</si>
  <si>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</si>
  <si>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</si>
  <si>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</si>
  <si>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</si>
  <si>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</si>
  <si>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</si>
  <si>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</si>
  <si>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</si>
  <si>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</si>
  <si>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</si>
  <si>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</si>
  <si>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</si>
  <si>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</si>
  <si>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</si>
  <si>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</si>
  <si>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</si>
  <si>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</si>
  <si>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</si>
  <si>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</si>
  <si>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</si>
  <si>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</si>
  <si>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</si>
  <si>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</si>
  <si>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</si>
  <si>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</si>
  <si>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</si>
  <si>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</si>
  <si>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</si>
  <si>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</si>
  <si>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</si>
  <si>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</si>
  <si>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</si>
  <si>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</si>
  <si>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</si>
  <si>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</si>
  <si>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</si>
  <si>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</si>
  <si>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</si>
  <si>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</si>
  <si>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</si>
  <si>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</si>
  <si>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</si>
  <si>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</si>
  <si>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</si>
  <si>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</si>
  <si>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</si>
  <si>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</si>
  <si>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</si>
  <si>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</si>
  <si>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</si>
  <si>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</si>
  <si>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</si>
  <si>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</si>
  <si>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</si>
  <si>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</si>
  <si>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</si>
  <si>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</si>
  <si>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</si>
  <si>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</si>
  <si>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</si>
  <si>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</si>
  <si>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</si>
  <si>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</si>
  <si>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</si>
  <si>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</si>
  <si>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</si>
  <si>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</si>
  <si>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</si>
  <si>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</si>
  <si>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</si>
  <si>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</si>
  <si>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</si>
  <si>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</si>
  <si>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</si>
  <si>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</si>
  <si>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</si>
  <si>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</si>
  <si>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</si>
  <si>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</si>
  <si>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</si>
  <si>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</si>
  <si>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</si>
  <si>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</si>
  <si>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</si>
  <si>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</si>
  <si>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</si>
  <si>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</si>
  <si>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</si>
  <si>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</si>
  <si>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</si>
  <si>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</si>
  <si>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</si>
  <si>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</si>
  <si>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</si>
  <si>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</si>
  <si>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</si>
  <si>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</si>
  <si>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</si>
  <si>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</si>
  <si>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</si>
  <si>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</si>
  <si>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</si>
  <si>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</si>
  <si>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</si>
  <si>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</si>
  <si>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</si>
  <si>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</si>
  <si>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</si>
  <si>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</si>
  <si>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</si>
  <si>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</si>
  <si>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</si>
  <si>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</si>
  <si>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</si>
  <si>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</si>
  <si>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</si>
  <si>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</si>
  <si>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</si>
  <si>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</si>
  <si>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</si>
  <si>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</si>
  <si>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</si>
  <si>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</si>
  <si>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</si>
  <si>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</si>
  <si>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</si>
  <si>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</si>
  <si>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</si>
  <si>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</si>
  <si>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</si>
  <si>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</si>
  <si>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</si>
  <si>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</si>
  <si>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</si>
  <si>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</si>
  <si>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</si>
  <si>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</si>
  <si>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</si>
  <si>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</si>
  <si>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</si>
  <si>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</si>
  <si>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</si>
  <si>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</si>
  <si>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</si>
  <si>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</si>
  <si>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</si>
  <si>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</si>
  <si>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</si>
  <si>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</si>
  <si>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</si>
  <si>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</si>
  <si>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</si>
  <si>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</si>
  <si>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</si>
  <si>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</si>
  <si>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</si>
  <si>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</si>
  <si>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</si>
  <si>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</si>
  <si>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</si>
  <si>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</si>
  <si>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</si>
  <si>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</si>
  <si>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</si>
  <si>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</si>
  <si>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</si>
  <si>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</si>
  <si>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</si>
  <si>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</si>
  <si>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</si>
  <si>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</si>
  <si>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</si>
  <si>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</si>
  <si>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</si>
  <si>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</si>
  <si>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</si>
  <si>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</si>
  <si>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</si>
  <si>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</si>
  <si>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</si>
  <si>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</si>
  <si>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</si>
  <si>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</si>
  <si>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</si>
  <si>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ZLI-N</t>
  </si>
  <si>
    <t>ZLIN</t>
  </si>
  <si>
    <t xml:space="preserve">Jair </t>
  </si>
  <si>
    <t>Substituição de jacaré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</si>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</sst>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W1" activePane="topRight" state="frozen"/>
      <selection pane="topRight" activeCell="D839" sqref="D8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147" t="str">
        <f>D166&amp;B166</f>
        <v>E14</v>
      </c>
      <c r="B166" s="155"/>
      <c r="C166" s="156" t="str">
        <f>IF(BS_CONTROLE[[#This Row],[DATA]]="","",WEEKNUM(BS_CONTROLE[[#This Row],[DATA]]))</f>
        <v/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2"/>
        <v/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1393</v>
      </c>
      <c r="W167" s="117" t="s">
        <v>1394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1395</v>
      </c>
      <c r="N169" s="141" t="s">
        <v>1396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1397</v>
      </c>
      <c r="W170" s="117" t="s">
        <v>1398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1399</v>
      </c>
      <c r="W172" s="117" t="s">
        <v>1400</v>
      </c>
      <c r="X172" s="116" t="s">
        <v>519</v>
      </c>
      <c r="Y172" s="143" t="s">
        <v>522</v>
      </c>
      <c r="Z172" s="116" t="s">
        <v>514</v>
      </c>
      <c r="AA172" s="117" t="s">
        <v>1401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1404</v>
      </c>
      <c r="W177" s="117" t="s">
        <v>1405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1406</v>
      </c>
      <c r="W179" s="117" t="s">
        <v>1398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1407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1408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1409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1410</v>
      </c>
      <c r="N182" s="141" t="s">
        <v>1411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1399</v>
      </c>
      <c r="W182" s="117" t="s">
        <v>1412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TURMA FIXA VIA 45972</v>
      </c>
      <c r="B183" s="155">
        <v>45972</v>
      </c>
      <c r="C183" s="156">
        <f>IF(BS_CONTROLE[[#This Row],[DATA]]="","",WEEKNUM(BS_CONTROLE[[#This Row],[DATA]]))</f>
        <v>46</v>
      </c>
      <c r="D183" s="157" t="s">
        <v>927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1413</v>
      </c>
      <c r="N183" s="141" t="s">
        <v>1414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1415</v>
      </c>
      <c r="W183" s="117" t="s">
        <v>1416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/>
      <c r="AS183" s="120"/>
      <c r="AT183" s="120"/>
      <c r="AU183" s="166"/>
      <c r="AV183" s="166"/>
      <c r="AW183" s="15"/>
      <c r="AX183" s="15"/>
      <c r="AY183" s="12">
        <f t="shared" si="63"/>
        <v>0</v>
      </c>
      <c r="AZ183" s="192"/>
      <c r="BA183" s="121"/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/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1417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64" sqref="A164:T17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1418</v>
      </c>
      <c r="V1" s="294"/>
      <c r="W1" s="294"/>
    </row>
    <row r="2" spans="1:23" s="91" customFormat="1">
      <c r="A2" s="94" t="s">
        <v>1419</v>
      </c>
      <c r="B2" s="94" t="s">
        <v>1420</v>
      </c>
      <c r="C2" s="94" t="s">
        <v>508</v>
      </c>
      <c r="D2" s="95" t="s">
        <v>1062</v>
      </c>
      <c r="E2" s="95" t="s">
        <v>1063</v>
      </c>
      <c r="F2" s="95" t="s">
        <v>1421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1422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 t="str">
        <f>IF(SP_NORTE!B166="","*",SP_NORTE!B166)</f>
        <v>*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>
        <f ca="1">_xlfn.XLOOKUP(G166&amp;$W$2,BS_CONTROLE[CHAVE],BS_CONTROLE[Quantidade_11],"-")</f>
        <v>0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 t="str">
        <f ca="1">_xlfn.XLOOKUP(G167&amp;$U$2,BS_CONTROLE[CHAVE],BS_CONTROLE[Quantidade_11],"-")</f>
        <v>-</v>
      </c>
      <c r="V167" s="169">
        <f ca="1">_xlfn.XLOOKUP(G167&amp;$V$2,BS_CONTROLE[CHAVE],BS_CONTROLE[Quantidade_11],"-")</f>
        <v>0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 t="str">
        <f ca="1">_xlfn.XLOOKUP(G170&amp;$U$2,BS_CONTROLE[CHAVE],BS_CONTROLE[Quantidade_11],"-")</f>
        <v>-</v>
      </c>
      <c r="V170" s="169">
        <f ca="1">_xlfn.XLOOKUP(G170&amp;$V$2,BS_CONTROLE[CHAVE],BS_CONTROLE[Quantidade_11],"-")</f>
        <v>0</v>
      </c>
      <c r="W170" s="169">
        <f ca="1">_xlfn.XLOOKUP(G170&amp;$W$2,BS_CONTROLE[CHAVE],BS_CONTROLE[Quantidade_11],"-")</f>
        <v>1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 t="str">
        <f ca="1">_xlfn.XLOOKUP(G171&amp;$U$2,BS_CONTROLE[CHAVE],BS_CONTROLE[Quantidade_11],"-")</f>
        <v>-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1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0</v>
      </c>
      <c r="W176" s="169">
        <f ca="1">_xlfn.XLOOKUP(G176&amp;$W$2,BS_CONTROLE[CHAVE],BS_CONTROLE[Quantidade_11],"-")</f>
        <v>1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 t="str">
        <f ca="1">_xlfn.XLOOKUP(G177&amp;$U$2,BS_CONTROLE[CHAVE],BS_CONTROLE[Quantidade_11],"-")</f>
        <v>-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 xml:space="preserve">TURMA FIXA VIA 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1424</v>
      </c>
      <c r="D5" s="296"/>
      <c r="E5" s="296"/>
      <c r="F5" s="296"/>
      <c r="G5" s="296"/>
      <c r="H5" s="296"/>
      <c r="I5" s="296"/>
      <c r="J5" s="297"/>
      <c r="K5" s="298" t="s">
        <v>1425</v>
      </c>
      <c r="L5" s="299"/>
      <c r="M5" s="299"/>
      <c r="N5" s="299"/>
      <c r="O5" s="300" t="s">
        <v>1426</v>
      </c>
      <c r="P5" s="301"/>
    </row>
    <row r="6" spans="1:16" s="81" customFormat="1" ht="15" customHeight="1">
      <c r="A6" s="73" t="s">
        <v>1421</v>
      </c>
      <c r="B6" s="82" t="s">
        <v>1420</v>
      </c>
      <c r="C6" s="83" t="s">
        <v>1062</v>
      </c>
      <c r="D6" s="84" t="s">
        <v>1063</v>
      </c>
      <c r="E6" s="83" t="s">
        <v>1427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1428</v>
      </c>
      <c r="M6" s="87" t="s">
        <v>708</v>
      </c>
      <c r="N6" s="88" t="s">
        <v>1057</v>
      </c>
      <c r="O6" s="204" t="s">
        <v>1100</v>
      </c>
      <c r="P6" s="149" t="s">
        <v>1429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SPN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 xml:space="preserve">Equipe pronta as 09:58,  sem oportunidade 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 xml:space="preserve">MC1 12:48, autorizado as 13:18 em inspeção 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Não solicitou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sem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Equipe pronta as 10h, sem oportunidade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Equipe pronta as 9:30, sem oportunidade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>Alterada programação, não solicita intervalo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>MC1 08:26, autorizado as 10:14, em inspeção a ZRX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Equipe pronta as 09:15, sem oportunidade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 xml:space="preserve">MC1 10:53, autorizado as 10:59, em deslocamento para ZLI 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Não solicitou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Em intervalo as 09:43, realizou 1 solda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Contrato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A73</v>
      </c>
      <c r="F169" s="90" t="str">
        <f>IF(SP_NORTE!H169="","*",SP_NORTE!H169)</f>
        <v>312ZGI</v>
      </c>
      <c r="G169" s="90" t="str">
        <f>IF(SP_NORTE!M169="","*",SP_NORTE!M169)</f>
        <v>ZGI-ZRU</v>
      </c>
      <c r="H169" s="129">
        <f>IF(SP_NORTE!K169="","*",SP_NORTE!K169)</f>
        <v>316</v>
      </c>
      <c r="I169" s="126">
        <f>IF(SP_NORTE!O169="","*",SP_NORTE!O169)</f>
        <v>0.375</v>
      </c>
      <c r="J169" s="126">
        <f>IF(SP_NORTE!P169="","*",SP_NORTE!P169)</f>
        <v>4.1666666666666664E-2</v>
      </c>
      <c r="K169" s="90" t="str">
        <f>IF(SP_NORTE!AK169="","*",SP_NORTE!AK169)</f>
        <v>312ZGI</v>
      </c>
      <c r="L169" s="90" t="str">
        <f>IF(SP_NORTE!AM169="","*",SP_NORTE!AM169)</f>
        <v>ZGI-ZRU</v>
      </c>
      <c r="M169" s="90">
        <f>IF(SP_NORTE!AP169="","*",SP_NORTE!AP169)</f>
        <v>316</v>
      </c>
      <c r="N169" s="90" t="str">
        <f>IF(SP_NORTE!AM169="","*",SP_NORTE!AM169)</f>
        <v>ZGI-ZRU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Oportunidade</v>
      </c>
      <c r="C181" s="90" t="str">
        <f>IF(SP_NORTE!S181="","*",SP_NORTE!S181)</f>
        <v>SP NORTE</v>
      </c>
      <c r="D181" s="90" t="str">
        <f>IF(SP_NORTE!T181="","*",SP_NORTE!T181)</f>
        <v>ZBV-ZTI</v>
      </c>
      <c r="E181" s="90" t="str">
        <f>IF(SP_NORTE!D181="","*",SP_NORTE!D181)</f>
        <v>EXPANSÃO TURMA 1</v>
      </c>
      <c r="F181" s="90" t="str">
        <f>IF(SP_NORTE!H181="","*",SP_NORTE!H181)</f>
        <v>-</v>
      </c>
      <c r="G181" s="90" t="str">
        <f>IF(SP_NORTE!M181="","*",SP_NORTE!M181)</f>
        <v>ZLI-ZCD</v>
      </c>
      <c r="H181" s="129">
        <f>IF(SP_NORTE!K181="","*",SP_NORTE!K181)</f>
        <v>109.26600000000001</v>
      </c>
      <c r="I181" s="126">
        <f>IF(SP_NORTE!O181="","*",SP_NORTE!O181)</f>
        <v>0.375</v>
      </c>
      <c r="J181" s="126">
        <f>IF(SP_NORTE!P181="","*",SP_NORTE!P181)</f>
        <v>8.3333333333333329E-2</v>
      </c>
      <c r="K181" s="90" t="str">
        <f>IF(SP_NORTE!AK181="","*",SP_NORTE!AK181)</f>
        <v>-</v>
      </c>
      <c r="L181" s="90" t="str">
        <f>IF(SP_NORTE!AM181="","*",SP_NORTE!AM181)</f>
        <v>ZLI-ZCD</v>
      </c>
      <c r="M181" s="90">
        <f>IF(SP_NORTE!AP181="","*",SP_NORTE!AP181)</f>
        <v>109.26600000000001</v>
      </c>
      <c r="N181" s="90" t="str">
        <f>IF(SP_NORTE!AM181="","*",SP_NORTE!AM181)</f>
        <v>ZLI-ZCD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 xml:space="preserve">TURMA FIXA VIA 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1430</v>
      </c>
      <c r="C2" s="134" t="s">
        <v>1047</v>
      </c>
      <c r="D2" s="83" t="s">
        <v>1049</v>
      </c>
      <c r="E2" s="83" t="s">
        <v>1431</v>
      </c>
      <c r="F2" s="111" t="s">
        <v>1432</v>
      </c>
      <c r="G2" s="83" t="s">
        <v>1433</v>
      </c>
      <c r="H2" s="83" t="s">
        <v>1434</v>
      </c>
      <c r="I2" s="83" t="s">
        <v>1435</v>
      </c>
      <c r="J2" s="83" t="s">
        <v>1436</v>
      </c>
      <c r="K2" s="85" t="s">
        <v>1437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 xml:space="preserve">TURMA FIXA VIA 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2025-11-10T23:21:37Z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