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028" documentId="8_{B6337239-1A00-434D-AAD0-422EA1FEB5AE}" xr6:coauthVersionLast="47" xr6:coauthVersionMax="47" xr10:uidLastSave="{656F5731-52AB-4791-B509-2FC1ED6C426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1" i="1" l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D455" i="1" a="1"/>
  <c r="BD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D460" i="1" a="1"/>
  <c r="BD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D463" i="1" a="1"/>
  <c r="BD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46" i="12" l="1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<sst xmlns="http://schemas.openxmlformats.org/spreadsheetml/2006/main" count="9012" uniqueCount="1941">
  <si>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</si>
  <si>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</si>
  <si>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</si>
  <si>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</si>
  <si>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</si>
  <si>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</si>
  <si>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</si>
  <si>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</si>
  <si>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</si>
  <si>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</si>
  <si>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</si>
  <si>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</si>
  <si>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</si>
  <si>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</si>
  <si>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</si>
  <si>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</si>
  <si>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</si>
  <si>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</si>
  <si>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</si>
  <si>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</si>
  <si>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</si>
  <si>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</si>
  <si>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</si>
  <si>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</si>
  <si>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</si>
  <si>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</si>
  <si>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</si>
  <si>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</si>
  <si>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</si>
  <si>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</si>
  <si>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</si>
  <si>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</si>
  <si>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</si>
  <si>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</si>
  <si>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</si>
  <si>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</si>
  <si>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</si>
  <si>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</si>
  <si>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</si>
  <si>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</si>
  <si>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</si>
  <si>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</si>
  <si>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</si>
  <si>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</si>
  <si>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</si>
  <si>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</si>
  <si>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</si>
  <si>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</si>
  <si>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</si>
  <si>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</si>
  <si>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</si>
  <si>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</si>
  <si>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</si>
  <si>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</si>
  <si>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</si>
  <si>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</si>
  <si>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</si>
  <si>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</si>
  <si>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</si>
  <si>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</si>
  <si>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</si>
  <si>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</si>
  <si>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</si>
  <si>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</si>
  <si>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</si>
  <si>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</si>
  <si>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</si>
  <si>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</si>
  <si>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</si>
  <si>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</si>
  <si>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</si>
  <si>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</si>
  <si>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</si>
  <si>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</si>
  <si>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</si>
  <si>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</si>
  <si>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</si>
  <si>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</si>
  <si>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</si>
  <si>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</si>
  <si>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</si>
  <si>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</si>
  <si>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</si>
  <si>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</si>
  <si>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</si>
  <si>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</si>
  <si>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</si>
  <si>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</si>
  <si>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</si>
  <si>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</si>
  <si>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</si>
  <si>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</si>
  <si>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</si>
  <si>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</si>
  <si>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</si>
  <si>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</si>
  <si>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</si>
  <si>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</si>
  <si>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</si>
  <si>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</si>
  <si>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</si>
  <si>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</si>
  <si>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</si>
  <si>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</si>
  <si>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</si>
  <si>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</si>
  <si>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</si>
  <si>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</si>
  <si>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</si>
  <si>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</si>
  <si>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</si>
  <si>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</si>
  <si>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</si>
  <si>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</si>
  <si>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</si>
  <si>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</si>
  <si>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</si>
  <si>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</si>
  <si>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</si>
  <si>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</si>
  <si>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</si>
  <si>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</si>
  <si>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</si>
  <si>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</si>
  <si>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</si>
  <si>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</si>
  <si>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</si>
  <si>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</si>
  <si>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</si>
  <si>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</si>
  <si>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</si>
  <si>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</si>
  <si>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</si>
  <si>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</si>
  <si>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</si>
  <si>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</si>
  <si>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</si>
  <si>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</si>
  <si>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</si>
  <si>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</si>
  <si>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</si>
  <si>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</si>
  <si>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</si>
  <si>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</si>
  <si>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</si>
  <si>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</si>
  <si>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</si>
  <si>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</si>
  <si>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</si>
  <si>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</si>
  <si>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</si>
  <si>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</si>
  <si>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</si>
  <si>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</si>
  <si>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</si>
  <si>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</si>
  <si>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</si>
  <si>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</si>
  <si>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</si>
  <si>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</si>
  <si>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</si>
  <si>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</si>
  <si>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</si>
  <si>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</si>
  <si>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</si>
  <si>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</si>
  <si>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</si>
  <si>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</si>
  <si>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</si>
  <si>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</si>
  <si>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</si>
  <si>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</si>
  <si>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</si>
  <si>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</si>
  <si>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</si>
  <si>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</si>
  <si>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</si>
  <si>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</si>
  <si>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</si>
  <si>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</si>
  <si>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</si>
  <si>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</si>
  <si>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</si>
  <si>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</si>
  <si>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</si>
  <si>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</si>
  <si>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</si>
  <si>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</si>
  <si>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</si>
  <si>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</si>
  <si>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</si>
  <si>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</si>
  <si>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</si>
  <si>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</si>
  <si>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</si>
  <si>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</si>
  <si>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</si>
  <si>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</si>
  <si>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</si>
  <si>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</si>
  <si>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</si>
  <si>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</si>
  <si>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</si>
  <si>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</si>
  <si>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</si>
  <si>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</si>
  <si>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</si>
  <si>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</si>
  <si>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</si>
  <si>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</si>
  <si>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</si>
  <si>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</si>
  <si>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</si>
  <si>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</si>
  <si>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</si>
  <si>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</si>
  <si>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</si>
  <si>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</si>
  <si>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</si>
  <si>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</si>
  <si>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</si>
  <si>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</si>
  <si>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</si>
  <si>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</si>
  <si>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</si>
  <si>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</si>
  <si>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</si>
  <si>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</si>
  <si>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</si>
  <si>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</si>
  <si>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</si>
  <si>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</si>
  <si>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</si>
  <si>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</si>
  <si>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</si>
  <si>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</si>
  <si>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</si>
  <si>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</si>
  <si>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</si>
  <si>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</si>
  <si>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</si>
  <si>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</si>
  <si>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</si>
  <si>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</si>
  <si>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</si>
  <si>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</si>
  <si>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</si>
  <si>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</si>
  <si>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</si>
  <si>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</si>
  <si>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</si>
  <si>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</si>
  <si>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</si>
  <si>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</si>
  <si>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</si>
  <si>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</si>
  <si>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</si>
  <si>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</si>
  <si>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</si>
  <si>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</si>
  <si>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</si>
  <si>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</si>
  <si>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</si>
  <si>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</si>
  <si>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</si>
  <si>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</si>
  <si>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</si>
  <si>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</si>
  <si>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</si>
  <si>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</si>
  <si>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</si>
  <si>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</si>
  <si>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</si>
  <si>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</si>
  <si>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</si>
  <si>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</si>
  <si>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</si>
  <si>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</si>
  <si>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</si>
  <si>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</si>
  <si>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</si>
  <si>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</si>
  <si>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</si>
  <si>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</si>
  <si>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</si>
  <si>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</si>
  <si>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</si>
  <si>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</si>
  <si>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</si>
  <si>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</si>
  <si>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</si>
  <si>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</si>
  <si>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</si>
  <si>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</si>
  <si>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</si>
  <si>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</si>
  <si>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</si>
  <si>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</si>
  <si>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</si>
  <si>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</si>
  <si>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</si>
  <si>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</si>
  <si>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</si>
  <si>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</si>
  <si>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</si>
  <si>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</si>
  <si>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</si>
  <si>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</si>
  <si>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</si>
  <si>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</si>
  <si>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</si>
  <si>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</si>
  <si>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</si>
  <si>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</si>
  <si>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</si>
  <si>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</si>
  <si>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</si>
  <si>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</si>
  <si>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</si>
  <si>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</si>
  <si>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</si>
  <si>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</si>
  <si>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</si>
  <si>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</si>
  <si>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</si>
  <si>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</si>
  <si>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</si>
  <si>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</si>
  <si>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</si>
  <si>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</si>
  <si>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</si>
  <si>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</si>
  <si>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</si>
  <si>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</si>
  <si>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</si>
  <si>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</si>
  <si>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</si>
  <si>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</si>
  <si>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</si>
  <si>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</si>
  <si>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</si>
  <si>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</si>
  <si>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</si>
  <si>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</si>
  <si>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</si>
  <si>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</si>
  <si>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</si>
  <si>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</si>
  <si>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</si>
  <si>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</si>
  <si>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</si>
  <si>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</si>
  <si>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</si>
  <si>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</si>
  <si>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</si>
  <si>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</si>
  <si>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</si>
  <si>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</si>
  <si>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</si>
  <si>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</si>
  <si>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</si>
  <si>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</si>
  <si>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</si>
  <si>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</si>
  <si>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</si>
  <si>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</si>
  <si>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</si>
  <si>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</si>
  <si>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</si>
  <si>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</si>
  <si>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</si>
  <si>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</si>
  <si>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</si>
  <si>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</si>
  <si>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</si>
  <si>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</si>
  <si>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</si>
  <si>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</si>
  <si>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</si>
  <si>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</si>
  <si>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</si>
  <si>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</si>
  <si>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</si>
  <si>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</si>
  <si>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</si>
  <si>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</si>
  <si>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</si>
  <si>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</si>
  <si>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</si>
  <si>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</si>
  <si>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</si>
  <si>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</si>
  <si>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</si>
  <si>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</si>
  <si>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</si>
  <si>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</si>
  <si>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</si>
  <si>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</si>
  <si>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</si>
  <si>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</si>
  <si>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</si>
  <si>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</si>
  <si>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</si>
  <si>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</si>
  <si>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</si>
  <si>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</si>
  <si>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</si>
  <si>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</si>
  <si>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</si>
  <si>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</si>
  <si>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</si>
  <si>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</si>
  <si>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</si>
  <si>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</si>
  <si>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</si>
  <si>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</si>
  <si>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</si>
  <si>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</si>
  <si>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</si>
  <si>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</si>
  <si>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</si>
  <si>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</si>
  <si>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</si>
  <si>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</si>
  <si>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</si>
  <si>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</si>
  <si>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</si>
  <si>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</si>
  <si>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</si>
  <si>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</si>
  <si>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</si>
  <si>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</si>
  <si>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</si>
  <si>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</si>
  <si>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</si>
  <si>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</si>
  <si>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</si>
  <si>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</si>
  <si>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</si>
  <si>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</si>
  <si>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</si>
  <si>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</si>
  <si>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</si>
  <si>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</si>
  <si>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</si>
  <si>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</si>
  <si>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</si>
  <si>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</si>
  <si>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</si>
  <si>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</si>
  <si>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</si>
  <si>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</si>
  <si>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</si>
  <si>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</si>
  <si>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</si>
  <si>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</si>
  <si>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</si>
  <si>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</si>
  <si>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</si>
  <si>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</si>
  <si>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</si>
  <si>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</si>
  <si>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</si>
  <si>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</si>
  <si>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</si>
  <si>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</si>
  <si>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</si>
  <si>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</si>
  <si>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</si>
  <si>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</si>
  <si>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</si>
  <si>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</si>
  <si>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</si>
  <si>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</si>
  <si>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</si>
  <si>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</si>
  <si>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</si>
  <si>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</si>
  <si>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</si>
  <si>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</si>
  <si>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</si>
  <si>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</si>
  <si>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</si>
  <si>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</si>
  <si>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</si>
  <si>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</si>
  <si>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</si>
  <si>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</si>
  <si>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</si>
  <si>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</si>
  <si>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</si>
  <si>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</si>
  <si>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</si>
  <si>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</si>
  <si>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</si>
  <si>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</si>
  <si>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</si>
  <si>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</si>
  <si>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</si>
  <si>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</si>
  <si>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</si>
  <si>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</si>
  <si>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</si>
  <si>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</si>
  <si>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</si>
  <si>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</si>
  <si>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</si>
  <si>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</si>
  <si>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</si>
  <si>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</si>
  <si>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</si>
  <si>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</si>
  <si>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</si>
  <si>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</si>
  <si>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</si>
  <si>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</si>
  <si>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</si>
  <si>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</si>
  <si>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</si>
  <si>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</si>
  <si>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</si>
  <si>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</si>
  <si>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</si>
  <si>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</si>
  <si>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</si>
  <si>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</si>
  <si>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</si>
  <si>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</si>
  <si>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</si>
  <si>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</si>
  <si>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</si>
  <si>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</si>
  <si>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</si>
  <si>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</si>
  <si>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</si>
  <si>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</si>
  <si>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</si>
  <si>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</si>
  <si>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</si>
  <si>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</si>
  <si>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</si>
  <si>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</si>
  <si>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</si>
  <si>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</si>
  <si>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</si>
  <si>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</si>
  <si>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</si>
  <si>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</si>
  <si>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</si>
  <si>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</si>
  <si>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</si>
  <si>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</si>
  <si>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</si>
  <si>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</si>
  <si>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</si>
  <si>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</si>
  <si>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</si>
  <si>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</si>
  <si>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</si>
  <si>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</si>
  <si>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</si>
  <si>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</si>
  <si>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</si>
  <si>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</si>
  <si>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</si>
  <si>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</si>
  <si>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</si>
  <si>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</si>
  <si>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</si>
  <si>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</si>
  <si>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</si>
  <si>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</si>
  <si>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</si>
  <si>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</si>
  <si>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</si>
  <si>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</si>
  <si>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</si>
  <si>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</si>
  <si>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</si>
  <si>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</si>
  <si>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</si>
  <si>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</si>
  <si>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</si>
  <si>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</si>
  <si>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</si>
  <si>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</si>
  <si>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</si>
  <si>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</si>
  <si>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</si>
  <si>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</si>
  <si>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</si>
  <si>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</si>
  <si>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</si>
  <si>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</si>
  <si>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</si>
  <si>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</si>
  <si>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</si>
  <si>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</si>
  <si>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</si>
  <si>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</si>
  <si>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</si>
  <si>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</si>
  <si>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</si>
  <si>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</si>
  <si>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</si>
  <si>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</si>
  <si>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</si>
  <si>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</si>
  <si>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</si>
  <si>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</si>
  <si>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</si>
  <si>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</si>
  <si>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</si>
  <si>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</si>
  <si>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</si>
  <si>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</si>
  <si>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</si>
  <si>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</si>
  <si>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</si>
  <si>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</si>
  <si>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</si>
  <si>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</si>
  <si>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</si>
  <si>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</si>
  <si>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</si>
  <si>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</si>
  <si>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</si>
  <si>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</si>
  <si>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</si>
  <si>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</si>
  <si>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</si>
  <si>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</si>
  <si>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</si>
  <si>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</si>
  <si>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</si>
  <si>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</si>
  <si>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</si>
  <si>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</si>
  <si>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</si>
  <si>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</si>
  <si>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</si>
  <si>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</si>
  <si>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</si>
  <si>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</si>
  <si>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</si>
  <si>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</si>
  <si>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</si>
  <si>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</si>
  <si>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</si>
  <si>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</si>
  <si>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</si>
  <si>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</si>
  <si>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</si>
  <si>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</si>
  <si>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</si>
  <si>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</si>
  <si>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</si>
  <si>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</si>
  <si>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</si>
  <si>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</si>
  <si>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</si>
  <si>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</si>
  <si>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</si>
  <si>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</si>
  <si>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</si>
  <si>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</si>
  <si>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</si>
  <si>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</si>
  <si>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</si>
  <si>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</si>
  <si>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</si>
  <si>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</si>
  <si>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</si>
  <si>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</si>
  <si>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</si>
  <si>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</si>
  <si>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</si>
  <si>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</si>
  <si>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</si>
  <si>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</si>
  <si>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</si>
  <si>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</si>
  <si>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</si>
  <si>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</si>
  <si>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</si>
  <si>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</si>
  <si>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</si>
  <si>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</si>
  <si>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</si>
  <si>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</si>
  <si>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</si>
  <si>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</si>
  <si>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</si>
  <si>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</si>
  <si>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</si>
  <si>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</si>
  <si>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</si>
  <si>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</si>
  <si>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</si>
  <si>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</si>
  <si>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</si>
  <si>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</si>
  <si>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</si>
  <si>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</si>
  <si>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</si>
  <si>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</si>
  <si>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</si>
  <si>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</si>
  <si>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</si>
  <si>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</si>
  <si>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</si>
  <si>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</si>
  <si>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</si>
  <si>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</si>
  <si>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</si>
  <si>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</si>
  <si>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</si>
  <si>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</si>
  <si>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</si>
  <si>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</si>
  <si>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</si>
  <si>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</si>
  <si>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</si>
  <si>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</si>
  <si>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</si>
  <si>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</si>
  <si>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</si>
  <si>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</si>
  <si>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</si>
  <si>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</si>
  <si>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</si>
  <si>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</si>
  <si>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</si>
  <si>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</si>
  <si>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</si>
  <si>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</si>
  <si>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</si>
  <si>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</si>
  <si>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</si>
  <si>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</si>
  <si>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</si>
  <si>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</si>
  <si>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</si>
  <si>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</si>
  <si>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</si>
  <si>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</si>
  <si>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</si>
  <si>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</si>
  <si>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</si>
  <si>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</si>
  <si>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</si>
  <si>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</si>
  <si>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</si>
  <si>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</si>
  <si>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</si>
  <si>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</si>
  <si>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</si>
  <si>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</si>
  <si>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</si>
  <si>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</si>
  <si>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</si>
  <si>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</si>
  <si>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</si>
  <si>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</si>
  <si>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</si>
  <si>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</si>
  <si>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</si>
  <si>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</si>
  <si>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</si>
  <si>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</si>
  <si>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</si>
  <si>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</si>
  <si>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</si>
  <si>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</si>
  <si>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</si>
  <si>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</si>
  <si>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</si>
  <si>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</si>
  <si>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</si>
  <si>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</si>
  <si>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</si>
  <si>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</si>
  <si>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</si>
  <si>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</si>
  <si>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</si>
  <si>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</si>
  <si>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</si>
  <si>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</si>
  <si>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</si>
  <si>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</si>
  <si>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</si>
  <si>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</si>
  <si>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</si>
  <si>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</si>
  <si>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</si>
  <si>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</si>
  <si>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</si>
  <si>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</si>
  <si>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</si>
  <si>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</si>
  <si>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</si>
  <si>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</si>
  <si>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</si>
  <si>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</si>
  <si>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</si>
  <si>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</si>
  <si>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</si>
  <si>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</si>
  <si>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</si>
  <si>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</si>
  <si>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</si>
  <si>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</si>
  <si>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</si>
  <si>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</si>
  <si>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</si>
  <si>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</si>
  <si>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</si>
  <si>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</si>
  <si>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</si>
  <si>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</si>
  <si>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</si>
  <si>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</si>
  <si>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</si>
  <si>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</si>
  <si>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</si>
  <si>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</si>
  <si>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</si>
  <si>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</si>
  <si>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</si>
  <si>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</si>
  <si>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</si>
  <si>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</si>
  <si>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</si>
  <si>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</si>
  <si>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</si>
  <si>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</si>
  <si>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</si>
  <si>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</si>
  <si>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</si>
  <si>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</si>
  <si>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</si>
  <si>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</si>
  <si>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</si>
  <si>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</si>
  <si>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</si>
  <si>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</si>
  <si>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</si>
  <si>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</si>
  <si>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</si>
  <si>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</si>
  <si>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</si>
  <si>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</si>
  <si>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</si>
  <si>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</si>
  <si>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</si>
  <si>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</si>
  <si>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</si>
  <si>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</si>
  <si>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</si>
  <si>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</si>
  <si>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</si>
  <si>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</si>
  <si>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</si>
  <si>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</si>
  <si>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</si>
  <si>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</si>
  <si>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</si>
  <si>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</si>
  <si>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</si>
  <si>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</si>
  <si>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</si>
  <si>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</si>
  <si>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</si>
  <si>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</si>
  <si>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</si>
  <si>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</si>
  <si>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</si>
  <si>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</si>
  <si>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</si>
  <si>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</si>
  <si>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</si>
  <si>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</si>
  <si>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</si>
  <si>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</si>
  <si>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</si>
  <si>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</si>
  <si>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</si>
  <si>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</si>
  <si>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</si>
  <si>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</si>
  <si>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</si>
  <si>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</si>
  <si>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</si>
  <si>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</si>
  <si>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</si>
  <si>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</si>
  <si>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</si>
  <si>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</si>
  <si>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</si>
  <si>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</si>
  <si>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</si>
  <si>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</si>
  <si>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</si>
  <si>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</si>
  <si>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</si>
  <si>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</si>
  <si>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</si>
  <si>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</si>
  <si>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</si>
  <si>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</si>
  <si>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</si>
  <si>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</si>
  <si>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</si>
  <si>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</si>
  <si>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</si>
  <si>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</si>
  <si>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</si>
  <si>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</si>
  <si>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</si>
  <si>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</si>
  <si>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</si>
  <si>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</si>
  <si>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</si>
  <si>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</si>
  <si>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</si>
  <si>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</si>
  <si>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</si>
  <si>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</si>
  <si>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</si>
  <si>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</si>
  <si>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</si>
  <si>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</si>
  <si>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</si>
  <si>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</si>
  <si>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</si>
  <si>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</si>
  <si>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</si>
  <si>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</si>
  <si>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</si>
  <si>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</si>
  <si>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</si>
  <si>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</si>
  <si>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</si>
  <si>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</si>
  <si>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</si>
  <si>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</si>
  <si>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</si>
  <si>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</si>
  <si>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</si>
  <si>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</si>
  <si>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</si>
  <si>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</si>
  <si>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</si>
  <si>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</si>
  <si>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</si>
  <si>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</si>
  <si>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</si>
  <si>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</si>
  <si>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</si>
  <si>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</si>
  <si>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</si>
  <si>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</si>
  <si>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</si>
  <si>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</si>
  <si>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</si>
  <si>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</si>
  <si>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</si>
  <si>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</si>
  <si>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</si>
  <si>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</si>
  <si>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</si>
  <si>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</si>
  <si>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</si>
  <si>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</si>
  <si>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</si>
  <si>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</si>
  <si>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</si>
  <si>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</si>
  <si>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</si>
  <si>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</si>
  <si>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</si>
  <si>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</si>
  <si>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</si>
  <si>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</si>
  <si>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</si>
  <si>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</si>
  <si>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</si>
  <si>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</si>
  <si>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</si>
  <si>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</si>
  <si>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</si>
  <si>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</si>
  <si>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</si>
  <si>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</si>
  <si>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</si>
  <si>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</si>
  <si>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</si>
  <si>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</si>
  <si>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</si>
  <si>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</si>
  <si>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</si>
  <si>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</si>
  <si>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</si>
  <si>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</si>
  <si>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</si>
  <si>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</si>
  <si>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</si>
  <si>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</si>
  <si>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</si>
  <si>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</si>
  <si>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</si>
  <si>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</si>
  <si>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</si>
  <si>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</si>
  <si>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</si>
  <si>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</si>
  <si>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</si>
  <si>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</si>
  <si>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</si>
  <si>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</si>
  <si>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</si>
  <si>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</si>
  <si>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</si>
  <si>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</si>
  <si>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</si>
  <si>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</si>
  <si>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</si>
  <si>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</si>
  <si>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</si>
  <si>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</si>
  <si>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</si>
  <si>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</si>
  <si>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</si>
  <si>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</si>
  <si>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</si>
  <si>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</si>
  <si>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</si>
  <si>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</si>
  <si>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</si>
  <si>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</si>
  <si>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</si>
  <si>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</si>
  <si>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</si>
  <si>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</si>
  <si>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</si>
  <si>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</si>
  <si>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</si>
  <si>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</si>
  <si>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</si>
  <si>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</si>
  <si>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</si>
  <si>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</si>
  <si>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</si>
  <si>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</si>
  <si>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</si>
  <si>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</si>
  <si>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</si>
  <si>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</si>
  <si>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</si>
  <si>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</si>
  <si>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</si>
  <si>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</si>
  <si>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</si>
  <si>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</si>
  <si>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</si>
  <si>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</si>
  <si>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</si>
  <si>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</si>
  <si>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</si>
  <si>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</si>
  <si>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</si>
  <si>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</si>
  <si>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</si>
  <si>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</si>
  <si>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</si>
  <si>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</si>
  <si>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</si>
  <si>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</si>
  <si>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</si>
  <si>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</si>
  <si>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</si>
  <si>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</si>
  <si>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</si>
  <si>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</si>
  <si>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</si>
  <si>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</si>
  <si>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</si>
  <si>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</si>
  <si>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</si>
  <si>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</si>
  <si>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</si>
  <si>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</si>
  <si>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</si>
  <si>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</si>
  <si>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</si>
  <si>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</si>
  <si>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</si>
  <si>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</si>
  <si>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</si>
  <si>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</si>
  <si>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</si>
  <si>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</si>
  <si>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</si>
  <si>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</si>
  <si>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</si>
  <si>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</si>
  <si>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</si>
  <si>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</si>
  <si>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</si>
  <si>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</si>
  <si>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</si>
  <si>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</si>
  <si>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</si>
  <si>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</si>
  <si>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</si>
  <si>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</si>
  <si>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</si>
  <si>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</si>
  <si>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</si>
  <si>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</si>
  <si>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</si>
  <si>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</si>
  <si>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</si>
  <si>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</si>
  <si>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</si>
  <si>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</si>
  <si>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</si>
  <si>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</si>
  <si>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</si>
  <si>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</si>
  <si>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</si>
  <si>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</si>
  <si>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</si>
  <si>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</si>
  <si>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</si>
  <si>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</si>
  <si>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</si>
  <si>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</si>
  <si>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</si>
  <si>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</si>
  <si>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</si>
  <si>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</si>
  <si>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</si>
  <si>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</si>
  <si>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</si>
  <si>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</si>
  <si>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</si>
  <si>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</si>
  <si>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</si>
  <si>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</si>
  <si>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</si>
  <si>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</si>
  <si>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</si>
  <si>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</si>
  <si>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</si>
  <si>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</si>
  <si>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</si>
  <si>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</si>
  <si>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</si>
  <si>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</si>
  <si>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</si>
  <si>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</si>
  <si>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</si>
  <si>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</si>
  <si>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</si>
  <si>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</si>
  <si>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</si>
  <si>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</si>
  <si>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</si>
  <si>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</si>
  <si>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</si>
  <si>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</si>
  <si>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</si>
  <si>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</si>
  <si>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</si>
  <si>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</si>
  <si>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</si>
  <si>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</si>
  <si>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</si>
  <si>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</si>
  <si>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</si>
  <si>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</si>
  <si>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</si>
  <si>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</si>
  <si>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</si>
  <si>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</si>
  <si>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</si>
  <si>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</si>
  <si>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</si>
  <si>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</si>
  <si>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</si>
  <si>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</si>
  <si>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</si>
  <si>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</si>
  <si>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</si>
  <si>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</si>
  <si>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</si>
  <si>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</si>
  <si>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</si>
  <si>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</si>
  <si>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</si>
  <si>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</si>
  <si>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</si>
  <si>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</si>
  <si>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</si>
  <si>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</si>
  <si>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</si>
  <si>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</si>
  <si>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</si>
  <si>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</si>
  <si>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</si>
  <si>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</si>
  <si>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</si>
  <si>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</si>
  <si>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</si>
  <si>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</si>
  <si>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</si>
  <si>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</si>
  <si>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</si>
  <si>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</si>
  <si>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</si>
  <si>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</si>
  <si>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</si>
  <si>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</si>
  <si>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</si>
  <si>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</si>
  <si>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</si>
  <si>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</si>
  <si>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</si>
  <si>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</si>
  <si>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</si>
  <si>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</si>
  <si>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</si>
  <si>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</si>
  <si>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</si>
  <si>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</si>
  <si>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</si>
  <si>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</si>
  <si>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</si>
  <si>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</si>
  <si>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</si>
  <si>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</si>
  <si>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</si>
  <si>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</si>
  <si>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</si>
  <si>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</si>
  <si>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</si>
  <si>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</si>
  <si>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</si>
  <si>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</si>
  <si>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</si>
  <si>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</si>
  <si>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</si>
  <si>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</si>
  <si>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</si>
  <si>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</si>
  <si>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</si>
  <si>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</si>
  <si>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</si>
  <si>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</si>
  <si>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</si>
  <si>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</si>
  <si>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</si>
  <si>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</si>
  <si>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</si>
  <si>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</si>
  <si>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</si>
  <si>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</si>
  <si>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</si>
  <si>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</si>
  <si>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</si>
  <si>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</si>
  <si>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</si>
  <si>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</si>
  <si>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</si>
  <si>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</si>
  <si>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</si>
  <si>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</si>
  <si>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</si>
  <si>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</si>
  <si>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</si>
  <si>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</si>
  <si>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</si>
  <si>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</si>
  <si>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</si>
  <si>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</si>
  <si>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</si>
  <si>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</si>
  <si>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</si>
  <si>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</si>
  <si>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</si>
  <si>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</si>
  <si>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</si>
  <si>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</si>
  <si>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</si>
  <si>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</si>
  <si>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</si>
  <si>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</si>
  <si>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</si>
  <si>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</si>
  <si>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</si>
  <si>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</si>
  <si>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</si>
  <si>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</si>
  <si>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</si>
  <si>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</si>
  <si>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</si>
  <si>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</si>
  <si>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</si>
  <si>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</si>
  <si>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</si>
  <si>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</si>
  <si>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</si>
  <si>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</si>
  <si>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</si>
  <si>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</si>
  <si>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</si>
  <si>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</si>
  <si>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</si>
  <si>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</si>
  <si>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</si>
  <si>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</si>
  <si>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</si>
  <si>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</si>
  <si>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</si>
  <si>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</si>
  <si>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</si>
  <si>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</si>
  <si>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</si>
  <si>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</si>
  <si>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</si>
  <si>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</si>
  <si>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</si>
  <si>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</si>
  <si>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</si>
  <si>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</si>
  <si>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</si>
  <si>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</si>
  <si>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</si>
  <si>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</si>
  <si>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</si>
  <si>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</si>
  <si>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</si>
  <si>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</si>
  <si>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</si>
  <si>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</si>
  <si>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</si>
  <si>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</si>
  <si>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</si>
  <si>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</si>
  <si>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</si>
  <si>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</si>
  <si>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</si>
  <si>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</si>
  <si>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</si>
  <si>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</si>
  <si>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</si>
  <si>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</si>
  <si>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</si>
  <si>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</si>
  <si>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</si>
  <si>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</si>
  <si>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</si>
  <si>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</si>
  <si>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</si>
  <si>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</si>
  <si>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</si>
  <si>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</si>
  <si>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</si>
  <si>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</si>
  <si>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</si>
  <si>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</si>
  <si>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</si>
  <si>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</si>
  <si>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</si>
  <si>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</si>
  <si>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</si>
  <si>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</si>
  <si>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</si>
  <si>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</si>
  <si>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</si>
  <si>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</si>
  <si>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</si>
  <si>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</si>
  <si>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</si>
  <si>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</si>
  <si>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</si>
  <si>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</si>
  <si>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</si>
  <si>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</si>
  <si>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</si>
  <si>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</si>
  <si>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</si>
  <si>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</si>
  <si>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</si>
  <si>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</si>
  <si>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</si>
  <si>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</si>
  <si>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</si>
  <si>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</si>
  <si>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</si>
  <si>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</si>
  <si>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</si>
  <si>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</si>
  <si>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</si>
  <si>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</si>
  <si>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</si>
  <si>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</si>
  <si>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</si>
  <si>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</si>
  <si>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</si>
  <si>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</si>
  <si>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</si>
  <si>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</si>
  <si>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</si>
  <si>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</si>
  <si>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</si>
  <si>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</si>
  <si>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</si>
  <si>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</si>
  <si>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</si>
  <si>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</si>
  <si>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</si>
  <si>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</si>
  <si>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</si>
  <si>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</si>
  <si>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</si>
  <si>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</si>
  <si>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</si>
  <si>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</si>
  <si>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</si>
  <si>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</si>
  <si>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</si>
  <si>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</si>
  <si>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</si>
  <si>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</si>
  <si>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</si>
  <si>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</si>
  <si>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</si>
  <si>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</si>
  <si>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</si>
  <si>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</si>
  <si>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</si>
  <si>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</si>
  <si>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</si>
  <si>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</si>
  <si>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</si>
  <si>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</si>
  <si>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</si>
  <si>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</si>
  <si>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</si>
  <si>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</si>
  <si>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</si>
  <si>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</si>
  <si>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</si>
  <si>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</si>
  <si>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</si>
  <si>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</si>
  <si>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</si>
  <si>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</si>
  <si>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</si>
  <si>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</si>
  <si>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</si>
  <si>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</si>
  <si>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</si>
  <si>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</si>
  <si>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</si>
  <si>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</si>
  <si>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</si>
  <si>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</si>
  <si>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</si>
  <si>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</si>
  <si>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</si>
  <si>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</si>
  <si>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</si>
  <si>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</si>
  <si>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</si>
  <si>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</si>
  <si>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</si>
  <si>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</si>
  <si>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</si>
  <si>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</si>
  <si>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</si>
  <si>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</si>
  <si>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</si>
  <si>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</si>
  <si>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</si>
  <si>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</si>
  <si>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</si>
  <si>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</si>
  <si>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</si>
  <si>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</si>
  <si>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</si>
  <si>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</si>
  <si>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</si>
  <si>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</si>
  <si>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</si>
  <si>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</si>
  <si>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</si>
  <si>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</si>
  <si>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</si>
  <si>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</si>
  <si>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</si>
  <si>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</si>
  <si>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</si>
  <si>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</si>
  <si>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</si>
  <si>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</si>
  <si>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</si>
  <si>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</si>
  <si>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</si>
  <si>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</si>
  <si>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</si>
  <si>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</si>
  <si>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</si>
  <si>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</si>
  <si>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</si>
  <si>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</si>
  <si>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</si>
  <si>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</si>
  <si>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</si>
  <si>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</si>
  <si>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</si>
  <si>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</si>
  <si>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</si>
  <si>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</si>
  <si>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</si>
  <si>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</si>
  <si>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</si>
  <si>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</si>
  <si>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</si>
  <si>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</si>
  <si>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</si>
  <si>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</si>
  <si>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</si>
  <si>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</si>
  <si>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</si>
  <si>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</si>
  <si>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</si>
  <si>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</si>
  <si>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</si>
  <si>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</si>
  <si>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</si>
  <si>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</si>
  <si>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</si>
  <si>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</si>
  <si>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</si>
  <si>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</si>
  <si>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</si>
  <si>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</si>
  <si>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</si>
  <si>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</si>
  <si>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</si>
  <si>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</si>
  <si>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</si>
  <si>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</si>
  <si>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</si>
  <si>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</si>
  <si>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</si>
  <si>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</si>
  <si>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</si>
  <si>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</si>
  <si>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</si>
  <si>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</si>
  <si>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</si>
  <si>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</si>
  <si>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</si>
  <si>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</si>
  <si>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</si>
  <si>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</si>
  <si>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</si>
  <si>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</si>
  <si>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</si>
  <si>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</si>
  <si>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</si>
  <si>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</si>
  <si>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</si>
  <si>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</si>
  <si>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</si>
  <si>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</si>
  <si>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</si>
  <si>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</si>
  <si>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</si>
  <si>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</si>
  <si>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</si>
  <si>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</si>
  <si>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</si>
  <si>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</si>
  <si>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</si>
  <si>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</si>
  <si>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</si>
  <si>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</si>
  <si>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</si>
  <si>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</si>
  <si>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</si>
  <si>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</si>
  <si>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</si>
  <si>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</si>
  <si>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</si>
  <si>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</si>
  <si>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</si>
  <si>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</si>
  <si>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</si>
  <si>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</si>
  <si>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</si>
  <si>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</si>
  <si>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</si>
  <si>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</si>
  <si>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</si>
  <si>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</si>
  <si>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</si>
  <si>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</si>
  <si>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</si>
  <si>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</si>
  <si>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</si>
  <si>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</si>
  <si>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</si>
  <si>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</si>
  <si>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</si>
  <si>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</si>
  <si>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</si>
  <si>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</si>
  <si>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</si>
  <si>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</si>
  <si>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</si>
  <si>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</si>
  <si>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</si>
  <si>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</si>
  <si>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</si>
  <si>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</si>
  <si>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</si>
  <si>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</si>
  <si>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</si>
  <si>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</si>
  <si>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</si>
  <si>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</si>
  <si>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</si>
  <si>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</si>
  <si>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</si>
  <si>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</si>
  <si>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</si>
  <si>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</si>
  <si>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</si>
  <si>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</si>
  <si>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</si>
  <si>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</si>
  <si>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</si>
  <si>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</si>
  <si>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</si>
  <si>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</si>
  <si>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</si>
  <si>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</si>
  <si>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</si>
  <si>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</si>
  <si>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</si>
  <si>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</si>
  <si>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</si>
  <si>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</si>
  <si>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</si>
  <si>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</si>
  <si>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</si>
  <si>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</si>
  <si>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</si>
  <si>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</si>
  <si>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</si>
  <si>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</si>
  <si>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</si>
  <si>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</si>
  <si>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</si>
  <si>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</si>
  <si>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</si>
  <si>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</si>
  <si>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</si>
  <si>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</si>
  <si>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</si>
  <si>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</si>
  <si>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</si>
  <si>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</si>
  <si>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</si>
  <si>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</si>
  <si>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</si>
  <si>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</si>
  <si>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</si>
  <si>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</si>
  <si>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</si>
  <si>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</si>
  <si>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</si>
  <si>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</si>
  <si>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</si>
  <si>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</si>
  <si>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</si>
  <si>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</si>
  <si>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</si>
  <si>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</si>
  <si>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</si>
  <si>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</si>
  <si>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</si>
  <si>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</si>
  <si>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</si>
  <si>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</si>
  <si>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</si>
  <si>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</si>
  <si>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</si>
  <si>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</si>
  <si>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</si>
  <si>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</si>
  <si>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</si>
  <si>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</si>
  <si>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</si>
  <si>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</si>
  <si>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</si>
  <si>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</si>
  <si>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</si>
  <si>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</si>
  <si>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</si>
  <si>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</si>
  <si>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</si>
  <si>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</si>
  <si>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</si>
  <si>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</si>
  <si>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</si>
  <si>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</si>
  <si>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</si>
  <si>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</si>
  <si>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</si>
  <si>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</si>
  <si>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</si>
  <si>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</si>
  <si>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</si>
  <si>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</si>
  <si>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</si>
  <si>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</si>
  <si>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</si>
  <si>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</si>
  <si>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</si>
  <si>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</si>
  <si>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</si>
  <si>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</si>
  <si>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</si>
  <si>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</si>
  <si>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</si>
  <si>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</si>
  <si>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</si>
  <si>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</si>
  <si>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</si>
  <si>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</si>
  <si>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</si>
  <si>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</si>
  <si>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</si>
  <si>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</si>
  <si>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</si>
  <si>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</si>
  <si>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</si>
  <si>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</si>
  <si>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</si>
  <si>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</si>
  <si>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</si>
  <si>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</si>
  <si>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</si>
  <si>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</si>
  <si>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</si>
  <si>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</si>
  <si>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</si>
  <si>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</si>
  <si>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</si>
  <si>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</si>
  <si>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</si>
  <si>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</si>
  <si>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</si>
  <si>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</si>
  <si>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</si>
  <si>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</si>
  <si>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</si>
  <si>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</si>
  <si>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</si>
  <si>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</si>
  <si>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</si>
  <si>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</si>
  <si>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</si>
  <si>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</si>
  <si>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</si>
  <si>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</si>
  <si>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</si>
  <si>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</si>
  <si>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</si>
  <si>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</si>
  <si>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</si>
  <si>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</si>
  <si>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</si>
  <si>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</si>
  <si>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</si>
  <si>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</si>
  <si>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</si>
  <si>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</si>
  <si>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</si>
  <si>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</si>
  <si>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</si>
  <si>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</si>
  <si>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</si>
  <si>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</si>
  <si>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</si>
  <si>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</si>
  <si>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</si>
  <si>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</si>
  <si>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</si>
  <si>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</si>
  <si>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</si>
  <si>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</si>
  <si>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</si>
  <si>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</si>
  <si>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</si>
  <si>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</si>
  <si>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</si>
  <si>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</si>
  <si>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</si>
  <si>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</si>
  <si>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</si>
  <si>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</si>
  <si>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</si>
  <si>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</si>
  <si>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</si>
  <si>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</si>
  <si>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</si>
  <si>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</si>
  <si>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</si>
  <si>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</si>
  <si>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</si>
  <si>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</si>
  <si>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</si>
  <si>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</si>
  <si>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</si>
  <si>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</si>
  <si>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</si>
  <si>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</si>
  <si>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</si>
  <si>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</si>
  <si>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</si>
  <si>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</si>
  <si>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</si>
  <si>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</si>
  <si>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</si>
  <si>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</si>
  <si>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</si>
  <si>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</si>
  <si>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</si>
  <si>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</si>
  <si>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</si>
  <si>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</si>
  <si>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</si>
  <si>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</si>
  <si>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</si>
  <si>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</si>
  <si>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</si>
  <si>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</si>
  <si>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</si>
  <si>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</si>
  <si>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</si>
  <si>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</si>
  <si>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</si>
  <si>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</si>
  <si>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</si>
  <si>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</si>
  <si>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</si>
  <si>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</si>
  <si>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</si>
  <si>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</si>
  <si>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</si>
  <si>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</si>
  <si>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</si>
  <si>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</si>
  <si>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</si>
  <si>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</si>
  <si>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</si>
  <si>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</si>
  <si>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</si>
  <si>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</si>
  <si>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</si>
  <si>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</si>
  <si>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</si>
  <si>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</si>
  <si>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</si>
  <si>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</si>
  <si>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</si>
  <si>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</si>
  <si>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</si>
  <si>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</si>
  <si>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</si>
  <si>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</si>
  <si>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</si>
  <si>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</si>
  <si>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</si>
  <si>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</si>
  <si>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</si>
  <si>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</si>
  <si>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</si>
  <si>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</si>
  <si>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</si>
  <si>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</si>
  <si>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</si>
  <si>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</si>
  <si>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</si>
  <si>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</si>
  <si>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</si>
  <si>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</t>
  </si>
  <si>
    <t>Em intervalo as 09:54 até as 15h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</si>
  <si>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</si>
  <si>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</si>
  <si>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</si>
  <si>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</si>
  <si>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</si>
  <si>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</si>
  <si>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</si>
  <si>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</si>
  <si>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</si>
  <si>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</si>
  <si>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</si>
  <si>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TIQ-TGR</t>
  </si>
  <si>
    <t>TIQTGR</t>
  </si>
  <si>
    <t>Deslocamento para TGR com 15 vgs de pedra</t>
  </si>
  <si>
    <t xml:space="preserve">PDM SOLDA </t>
  </si>
  <si>
    <t>TSP-1</t>
  </si>
  <si>
    <t>Airton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</si>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</sst>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G278" activePane="topRight" state="frozen"/>
      <selection pane="topRight" activeCell="D304" sqref="D3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1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1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/>
      <c r="BN288" s="14"/>
      <c r="BO288" s="165"/>
      <c r="BP288" s="16"/>
      <c r="BQ288" s="12" t="str">
        <f t="shared" si="37"/>
        <v>Produção</v>
      </c>
      <c r="BR288" s="18">
        <f t="shared" si="38"/>
        <v>1.7000000000000002</v>
      </c>
      <c r="BS288" s="18">
        <f t="shared" si="39"/>
        <v>0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1918</v>
      </c>
      <c r="X294" s="218" t="s">
        <v>957</v>
      </c>
      <c r="Y294" s="158"/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1919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/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/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/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/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/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/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1920</v>
      </c>
      <c r="I302" s="173" t="s">
        <v>607</v>
      </c>
      <c r="J302" s="217">
        <v>74</v>
      </c>
      <c r="K302" s="217">
        <v>87.192999999999998</v>
      </c>
      <c r="L302" s="83" t="s">
        <v>607</v>
      </c>
      <c r="M302" s="204" t="s">
        <v>1777</v>
      </c>
      <c r="N302" s="204" t="s">
        <v>1778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/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TSP-N</v>
      </c>
      <c r="AN302" s="278" t="str">
        <f>IF(BS_CONTROLE[[#This Row],[SB]]=0, "-", BS_CONTROLE[[#This Row],[SB]])</f>
        <v>TSPN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87.192999999999998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1921</v>
      </c>
      <c r="W303" s="173" t="s">
        <v>1386</v>
      </c>
      <c r="X303" s="218" t="s">
        <v>957</v>
      </c>
      <c r="Y303" s="158"/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/>
      <c r="G304" s="9" t="e">
        <f>IF(D304="","*",VLOOKUP(F304,BS_ATIVIDADE[#All],3,FALSE))</f>
        <v>#N/A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e">
        <f>IF(D304="","*",VLOOKUP(AI304,BS_ATIVIDADE[#Data],3,FALSE))</f>
        <v>#N/A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1922</v>
      </c>
      <c r="W1" s="366"/>
      <c r="X1" s="366"/>
      <c r="Y1" s="104"/>
    </row>
    <row r="2" spans="1:25" s="100" customFormat="1" ht="11.25" customHeight="1">
      <c r="A2" s="105" t="s">
        <v>1923</v>
      </c>
      <c r="B2" s="105" t="s">
        <v>1924</v>
      </c>
      <c r="C2" s="105" t="s">
        <v>603</v>
      </c>
      <c r="D2" s="106" t="s">
        <v>1164</v>
      </c>
      <c r="E2" s="106" t="s">
        <v>1165</v>
      </c>
      <c r="F2" s="106" t="s">
        <v>1925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1926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969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3023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453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1380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1640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2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TSP-N</v>
      </c>
      <c r="L300" s="110" t="str">
        <f>IF(FN_MC!N302="","*",FN_MC!N302)</f>
        <v>TSPN</v>
      </c>
      <c r="M300" s="111">
        <f>IF(FN_MC!J302="","*",FN_MC!J302)</f>
        <v>74</v>
      </c>
      <c r="N300" s="290">
        <f>IF(FN_MC!K302="","*",FN_MC!K302)</f>
        <v>87.192999999999998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1927</v>
      </c>
      <c r="D5" s="368"/>
      <c r="E5" s="368"/>
      <c r="F5" s="368"/>
      <c r="G5" s="368"/>
      <c r="H5" s="368"/>
      <c r="I5" s="368"/>
      <c r="J5" s="369"/>
      <c r="K5" s="370" t="s">
        <v>1928</v>
      </c>
      <c r="L5" s="371"/>
      <c r="M5" s="371"/>
      <c r="N5" s="371"/>
      <c r="O5" s="372" t="s">
        <v>1929</v>
      </c>
      <c r="P5" s="373"/>
      <c r="Q5" s="374"/>
    </row>
    <row r="6" spans="1:17" s="93" customFormat="1" ht="15.75" customHeight="1">
      <c r="A6" s="87" t="s">
        <v>1925</v>
      </c>
      <c r="B6" s="94" t="s">
        <v>1924</v>
      </c>
      <c r="C6" s="95" t="s">
        <v>1164</v>
      </c>
      <c r="D6" s="96" t="s">
        <v>1165</v>
      </c>
      <c r="E6" s="95" t="s">
        <v>1930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1931</v>
      </c>
      <c r="M6" s="139" t="s">
        <v>626</v>
      </c>
      <c r="N6" s="140" t="s">
        <v>1159</v>
      </c>
      <c r="O6" s="246" t="s">
        <v>1202</v>
      </c>
      <c r="P6" s="157"/>
      <c r="Q6" s="193" t="s">
        <v>1932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TSP-N</v>
      </c>
      <c r="H293" s="154">
        <f>IF(FN_MC!K302="","*",FN_MC!K302)</f>
        <v>87.192999999999998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TSP-N</v>
      </c>
      <c r="M293" s="141">
        <f>IF(FN_MC!AP302="","*",FN_MC!AP302)</f>
        <v>87.192999999999998</v>
      </c>
      <c r="N293" s="141" t="str">
        <f>IF(FN_MC!AM302="","*",FN_MC!AM302)</f>
        <v>TSP-N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>
        <f>IF(FN_MC!B304="","*",FN_MC!B304)</f>
        <v>45983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E17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1933</v>
      </c>
      <c r="C2" s="95" t="s">
        <v>1149</v>
      </c>
      <c r="D2" s="95" t="s">
        <v>1151</v>
      </c>
      <c r="E2" s="95" t="s">
        <v>1934</v>
      </c>
      <c r="F2" s="95" t="s">
        <v>1935</v>
      </c>
      <c r="G2" s="95" t="s">
        <v>1936</v>
      </c>
      <c r="H2" s="95" t="s">
        <v>1937</v>
      </c>
      <c r="I2" s="95" t="s">
        <v>1938</v>
      </c>
      <c r="J2" s="95" t="s">
        <v>1939</v>
      </c>
      <c r="K2" s="131" t="s">
        <v>1940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*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*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*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*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*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*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*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*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2025-11-21T16:06:40Z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