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82" documentId="120_S{118792C3-22EF-5104-A093-F22BFE3913F3}" xr6:coauthVersionLast="47" xr6:coauthVersionMax="47" xr10:uidLastSave="{A29CE8CD-2BA8-4BE5-B953-FEFFF4A4A5E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0" i="15" l="1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42" i="1"/>
  <c r="R344" i="1"/>
  <c r="R352" i="1"/>
  <c r="R353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K386" i="15" s="1"/>
  <c r="N390" i="1" a="1"/>
  <c r="N390" i="1" s="1"/>
  <c r="L386" i="15" s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K387" i="15" s="1"/>
  <c r="N391" i="1" a="1"/>
  <c r="N391" i="1" s="1"/>
  <c r="L387" i="15" s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K390" i="15" s="1"/>
  <c r="N394" i="1" a="1"/>
  <c r="N394" i="1" s="1"/>
  <c r="L390" i="15" s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K401" i="15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406" i="15" l="1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<sst xmlns="http://schemas.openxmlformats.org/spreadsheetml/2006/main" count="8113" uniqueCount="1713">
  <si>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</si>
  <si>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</si>
  <si>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</si>
  <si>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</si>
  <si>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</si>
  <si>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</si>
  <si>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</si>
  <si>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</si>
  <si>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</si>
  <si>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</si>
  <si>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</si>
  <si>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</si>
  <si>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</si>
  <si>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</si>
  <si>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</si>
  <si>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</si>
  <si>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</si>
  <si>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</si>
  <si>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</si>
  <si>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</si>
  <si>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</si>
  <si>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</si>
  <si>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</si>
  <si>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</si>
  <si>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</si>
  <si>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</si>
  <si>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</si>
  <si>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</si>
  <si>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</si>
  <si>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</si>
  <si>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</si>
  <si>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</si>
  <si>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</si>
  <si>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</si>
  <si>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</si>
  <si>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</si>
  <si>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</si>
  <si>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</si>
  <si>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</si>
  <si>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</si>
  <si>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</si>
  <si>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</si>
  <si>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</si>
  <si>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</si>
  <si>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</si>
  <si>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</si>
  <si>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</si>
  <si>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</si>
  <si>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</si>
  <si>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</si>
  <si>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</si>
  <si>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</si>
  <si>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</si>
  <si>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</si>
  <si>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</si>
  <si>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</si>
  <si>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</si>
  <si>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</si>
  <si>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</si>
  <si>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</si>
  <si>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</si>
  <si>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</si>
  <si>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</si>
  <si>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</si>
  <si>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</si>
  <si>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</si>
  <si>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</si>
  <si>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</si>
  <si>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</si>
  <si>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</si>
  <si>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</si>
  <si>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</si>
  <si>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</si>
  <si>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</si>
  <si>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</si>
  <si>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</si>
  <si>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</si>
  <si>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</si>
  <si>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</si>
  <si>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</si>
  <si>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</si>
  <si>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</si>
  <si>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</si>
  <si>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</si>
  <si>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</si>
  <si>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</si>
  <si>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</si>
  <si>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</si>
  <si>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</si>
  <si>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</si>
  <si>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</si>
  <si>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</si>
  <si>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</si>
  <si>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</si>
  <si>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</si>
  <si>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</si>
  <si>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</si>
  <si>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</si>
  <si>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</si>
  <si>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</si>
  <si>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</si>
  <si>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</si>
  <si>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</si>
  <si>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</si>
  <si>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</si>
  <si>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</si>
  <si>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</si>
  <si>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</si>
  <si>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</si>
  <si>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</si>
  <si>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</si>
  <si>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</si>
  <si>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</si>
  <si>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</si>
  <si>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</si>
  <si>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</si>
  <si>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</si>
  <si>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</si>
  <si>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</si>
  <si>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</si>
  <si>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</si>
  <si>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</si>
  <si>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</si>
  <si>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</si>
  <si>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</si>
  <si>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</si>
  <si>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</si>
  <si>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</si>
  <si>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</si>
  <si>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</si>
  <si>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</si>
  <si>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</si>
  <si>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</si>
  <si>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</si>
  <si>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</si>
  <si>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</si>
  <si>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</si>
  <si>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</si>
  <si>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</si>
  <si>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</si>
  <si>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</si>
  <si>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</si>
  <si>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</si>
  <si>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</si>
  <si>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</si>
  <si>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</si>
  <si>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</si>
  <si>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</si>
  <si>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</si>
  <si>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</si>
  <si>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</si>
  <si>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</si>
  <si>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</si>
  <si>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</si>
  <si>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</si>
  <si>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</si>
  <si>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</si>
  <si>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</si>
  <si>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</si>
  <si>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</si>
  <si>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</si>
  <si>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</si>
  <si>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</si>
  <si>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</si>
  <si>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</si>
  <si>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</si>
  <si>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</si>
  <si>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</si>
  <si>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</si>
  <si>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</si>
  <si>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</si>
  <si>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</si>
  <si>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</si>
  <si>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</si>
  <si>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</si>
  <si>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</si>
  <si>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</si>
  <si>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</si>
  <si>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</si>
  <si>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</si>
  <si>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</si>
  <si>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</si>
  <si>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</si>
  <si>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</si>
  <si>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</si>
  <si>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</si>
  <si>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</si>
  <si>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</si>
  <si>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</si>
  <si>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</si>
  <si>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</si>
  <si>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</si>
  <si>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</si>
  <si>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</si>
  <si>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</si>
  <si>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</si>
  <si>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</si>
  <si>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</si>
  <si>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</si>
  <si>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</si>
  <si>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</si>
  <si>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</si>
  <si>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</si>
  <si>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</si>
  <si>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</si>
  <si>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</si>
  <si>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</si>
  <si>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</si>
  <si>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</si>
  <si>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</si>
  <si>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</si>
  <si>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</si>
  <si>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</si>
  <si>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</si>
  <si>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</si>
  <si>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</si>
  <si>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</si>
  <si>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</si>
  <si>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</si>
  <si>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</si>
  <si>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</si>
  <si>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</si>
  <si>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</si>
  <si>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</si>
  <si>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</si>
  <si>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</si>
  <si>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</si>
  <si>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</si>
  <si>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</si>
  <si>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</si>
  <si>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</si>
  <si>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</si>
  <si>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</si>
  <si>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</si>
  <si>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</si>
  <si>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</si>
  <si>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</si>
  <si>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</si>
  <si>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</si>
  <si>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</si>
  <si>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</si>
  <si>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</si>
  <si>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</si>
  <si>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</si>
  <si>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</si>
  <si>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</si>
  <si>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</si>
  <si>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</si>
  <si>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</si>
  <si>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</si>
  <si>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</si>
  <si>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</si>
  <si>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</si>
  <si>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</si>
  <si>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</si>
  <si>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</si>
  <si>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</si>
  <si>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</si>
  <si>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</si>
  <si>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</si>
  <si>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</si>
  <si>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</si>
  <si>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</si>
  <si>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</si>
  <si>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</si>
  <si>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</si>
  <si>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</si>
  <si>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</si>
  <si>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</si>
  <si>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</si>
  <si>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</si>
  <si>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</si>
  <si>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</si>
  <si>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</si>
  <si>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</si>
  <si>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</si>
  <si>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</si>
  <si>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</si>
  <si>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</si>
  <si>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</si>
  <si>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</si>
  <si>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</si>
  <si>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</si>
  <si>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</si>
  <si>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</si>
  <si>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</si>
  <si>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</si>
  <si>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</si>
  <si>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</si>
  <si>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</si>
  <si>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</si>
  <si>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</si>
  <si>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</si>
  <si>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</si>
  <si>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</si>
  <si>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</si>
  <si>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</si>
  <si>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</si>
  <si>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</si>
  <si>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</si>
  <si>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</si>
  <si>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</si>
  <si>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</si>
  <si>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</si>
  <si>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</si>
  <si>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</si>
  <si>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</si>
  <si>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</si>
  <si>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</si>
  <si>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</si>
  <si>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</si>
  <si>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</si>
  <si>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</si>
  <si>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</si>
  <si>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</si>
  <si>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</si>
  <si>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</si>
  <si>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</si>
  <si>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</si>
  <si>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</si>
  <si>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</si>
  <si>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</si>
  <si>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</si>
  <si>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</si>
  <si>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</si>
  <si>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</si>
  <si>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</si>
  <si>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</si>
  <si>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</si>
  <si>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</si>
  <si>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</si>
  <si>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</si>
  <si>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</si>
  <si>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</si>
  <si>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</si>
  <si>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</si>
  <si>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</si>
  <si>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</si>
  <si>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</si>
  <si>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</si>
  <si>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</si>
  <si>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</si>
  <si>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</si>
  <si>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</si>
  <si>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</si>
  <si>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</si>
  <si>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</si>
  <si>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</si>
  <si>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</si>
  <si>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</si>
  <si>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</si>
  <si>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</si>
  <si>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</si>
  <si>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</si>
  <si>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</si>
  <si>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</si>
  <si>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</si>
  <si>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</si>
  <si>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</si>
  <si>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</si>
  <si>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</si>
  <si>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</si>
  <si>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</si>
  <si>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</si>
  <si>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</si>
  <si>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</si>
  <si>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</si>
  <si>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</si>
  <si>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</si>
  <si>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</si>
  <si>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</si>
  <si>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</si>
  <si>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</si>
  <si>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</si>
  <si>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</si>
  <si>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</si>
  <si>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</si>
  <si>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</si>
  <si>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</si>
  <si>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</si>
  <si>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</si>
  <si>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</si>
  <si>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</si>
  <si>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</si>
  <si>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</si>
  <si>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</si>
  <si>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</si>
  <si>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</si>
  <si>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</si>
  <si>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</si>
  <si>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</si>
  <si>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</si>
  <si>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</si>
  <si>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</si>
  <si>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</si>
  <si>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</si>
  <si>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</si>
  <si>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</si>
  <si>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</si>
  <si>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</si>
  <si>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</si>
  <si>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</si>
  <si>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</si>
  <si>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</si>
  <si>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</si>
  <si>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</si>
  <si>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</si>
  <si>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</si>
  <si>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</si>
  <si>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</si>
  <si>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</si>
  <si>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</si>
  <si>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</si>
  <si>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</si>
  <si>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</si>
  <si>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</si>
  <si>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</si>
  <si>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</si>
  <si>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</si>
  <si>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</si>
  <si>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</si>
  <si>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</si>
  <si>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</si>
  <si>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</si>
  <si>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</si>
  <si>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</si>
  <si>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</si>
  <si>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</si>
  <si>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</si>
  <si>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</si>
  <si>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</si>
  <si>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</si>
  <si>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</si>
  <si>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</si>
  <si>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</si>
  <si>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</si>
  <si>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</si>
  <si>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</si>
  <si>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</si>
  <si>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</si>
  <si>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</si>
  <si>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</si>
  <si>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</si>
  <si>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</si>
  <si>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</si>
  <si>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</si>
  <si>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</si>
  <si>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</si>
  <si>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</si>
  <si>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</si>
  <si>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</si>
  <si>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</si>
  <si>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</si>
  <si>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</si>
  <si>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</si>
  <si>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</si>
  <si>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</si>
  <si>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</si>
  <si>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</si>
  <si>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</si>
  <si>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</si>
  <si>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</si>
  <si>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</si>
  <si>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</si>
  <si>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</si>
  <si>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</si>
  <si>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</si>
  <si>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</si>
  <si>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</si>
  <si>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</si>
  <si>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</si>
  <si>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</si>
  <si>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</si>
  <si>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</si>
  <si>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</si>
  <si>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</si>
  <si>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</si>
  <si>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</si>
  <si>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</si>
  <si>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</si>
  <si>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</si>
  <si>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</si>
  <si>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</si>
  <si>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</si>
  <si>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</si>
  <si>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</si>
  <si>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</si>
  <si>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</si>
  <si>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</si>
  <si>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</si>
  <si>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</si>
  <si>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</si>
  <si>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</si>
  <si>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</si>
  <si>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</si>
  <si>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</si>
  <si>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</si>
  <si>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</si>
  <si>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</si>
  <si>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</si>
  <si>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</si>
  <si>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</si>
  <si>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</si>
  <si>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</si>
  <si>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</si>
  <si>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</si>
  <si>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</si>
  <si>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</si>
  <si>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</si>
  <si>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</si>
  <si>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</si>
  <si>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</si>
  <si>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</si>
  <si>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</si>
  <si>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</si>
  <si>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</si>
  <si>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</si>
  <si>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</si>
  <si>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</si>
  <si>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</si>
  <si>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</si>
  <si>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</si>
  <si>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</si>
  <si>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</si>
  <si>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</si>
  <si>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</si>
  <si>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</si>
  <si>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</si>
  <si>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</si>
  <si>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</si>
  <si>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</si>
  <si>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</si>
  <si>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</si>
  <si>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</si>
  <si>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</si>
  <si>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</si>
  <si>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</si>
  <si>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</si>
  <si>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</si>
  <si>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</si>
  <si>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</si>
  <si>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</si>
  <si>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</si>
  <si>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</si>
  <si>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</si>
  <si>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</si>
  <si>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</si>
  <si>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</si>
  <si>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</si>
  <si>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</si>
  <si>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</si>
  <si>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</si>
  <si>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</si>
  <si>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</si>
  <si>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</si>
  <si>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</si>
  <si>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</si>
  <si>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</si>
  <si>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</si>
  <si>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</si>
  <si>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</si>
  <si>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</si>
  <si>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</si>
  <si>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</si>
  <si>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</si>
  <si>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</si>
  <si>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</si>
  <si>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</si>
  <si>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</si>
  <si>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</si>
  <si>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</si>
  <si>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</si>
  <si>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</si>
  <si>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</si>
  <si>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</si>
  <si>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</si>
  <si>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</si>
  <si>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</si>
  <si>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</si>
  <si>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</si>
  <si>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</si>
  <si>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</si>
  <si>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</si>
  <si>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</si>
  <si>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</si>
  <si>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</si>
  <si>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</si>
  <si>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</si>
  <si>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</si>
  <si>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</si>
  <si>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</si>
  <si>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</si>
  <si>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</si>
  <si>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</si>
  <si>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</si>
  <si>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</si>
  <si>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</si>
  <si>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</si>
  <si>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</si>
  <si>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</si>
  <si>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</si>
  <si>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</si>
  <si>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</si>
  <si>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</si>
  <si>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</si>
  <si>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</si>
  <si>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</si>
  <si>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</si>
  <si>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</si>
  <si>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</si>
  <si>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</si>
  <si>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</si>
  <si>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</si>
  <si>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</si>
  <si>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</si>
  <si>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</si>
  <si>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</si>
  <si>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</si>
  <si>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</si>
  <si>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</si>
  <si>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</si>
  <si>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</si>
  <si>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</si>
  <si>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</si>
  <si>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</si>
  <si>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</si>
  <si>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</si>
  <si>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</si>
  <si>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</si>
  <si>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</si>
  <si>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</si>
  <si>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</si>
  <si>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</si>
  <si>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</si>
  <si>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</si>
  <si>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</si>
  <si>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</si>
  <si>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</si>
  <si>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</si>
  <si>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</si>
  <si>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</si>
  <si>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</si>
  <si>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</si>
  <si>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</si>
  <si>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</si>
  <si>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</si>
  <si>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</si>
  <si>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</si>
  <si>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</si>
  <si>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</si>
  <si>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</si>
  <si>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</si>
  <si>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</si>
  <si>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</si>
  <si>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</si>
  <si>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</si>
  <si>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</si>
  <si>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</si>
  <si>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</si>
  <si>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</si>
  <si>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</si>
  <si>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</si>
  <si>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</si>
  <si>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</si>
  <si>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</si>
  <si>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</si>
  <si>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</si>
  <si>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</si>
  <si>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</si>
  <si>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</si>
  <si>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</si>
  <si>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</si>
  <si>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</si>
  <si>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</si>
  <si>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</si>
  <si>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</si>
  <si>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</si>
  <si>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</si>
  <si>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</si>
  <si>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</si>
  <si>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</si>
  <si>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</si>
  <si>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</si>
  <si>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</si>
  <si>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</si>
  <si>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</si>
  <si>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</si>
  <si>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</si>
  <si>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</si>
  <si>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</si>
  <si>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</si>
  <si>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</si>
  <si>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</si>
  <si>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</si>
  <si>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</si>
  <si>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</si>
  <si>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</si>
  <si>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</si>
  <si>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</si>
  <si>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</si>
  <si>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</si>
  <si>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</si>
  <si>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</si>
  <si>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</si>
  <si>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</si>
  <si>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</si>
  <si>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</si>
  <si>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</si>
  <si>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</si>
  <si>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</si>
  <si>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</si>
  <si>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</si>
  <si>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</si>
  <si>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</si>
  <si>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</si>
  <si>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</si>
  <si>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</si>
  <si>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</si>
  <si>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</si>
  <si>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</si>
  <si>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</si>
  <si>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</si>
  <si>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</si>
  <si>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</si>
  <si>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</si>
  <si>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</si>
  <si>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</si>
  <si>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</si>
  <si>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</si>
  <si>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</si>
  <si>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</si>
  <si>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</si>
  <si>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</si>
  <si>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</si>
  <si>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</si>
  <si>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</si>
  <si>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</si>
  <si>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</si>
  <si>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</si>
  <si>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</si>
  <si>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</si>
  <si>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</si>
  <si>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</si>
  <si>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</si>
  <si>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</si>
  <si>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</si>
  <si>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</si>
  <si>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</si>
  <si>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</si>
  <si>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</si>
  <si>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</si>
  <si>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</si>
  <si>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</si>
  <si>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</si>
  <si>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</si>
  <si>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</si>
  <si>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</si>
  <si>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</si>
  <si>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</si>
  <si>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</si>
  <si>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</si>
  <si>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</si>
  <si>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</si>
  <si>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</si>
  <si>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</si>
  <si>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</si>
  <si>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</si>
  <si>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</si>
  <si>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</si>
  <si>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</si>
  <si>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</si>
  <si>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</si>
  <si>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</si>
  <si>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</si>
  <si>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</si>
  <si>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</si>
  <si>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</si>
  <si>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</si>
  <si>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</si>
  <si>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</si>
  <si>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</si>
  <si>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</si>
  <si>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</si>
  <si>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</si>
  <si>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</si>
  <si>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</si>
  <si>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</si>
  <si>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</si>
  <si>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</si>
  <si>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</si>
  <si>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</si>
  <si>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</si>
  <si>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</si>
  <si>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</si>
  <si>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</si>
  <si>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</si>
  <si>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</si>
  <si>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</si>
  <si>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</si>
  <si>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</si>
  <si>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</si>
  <si>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</si>
  <si>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</si>
  <si>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</si>
  <si>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</si>
  <si>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</si>
  <si>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</si>
  <si>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</si>
  <si>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</si>
  <si>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</si>
  <si>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</si>
  <si>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</si>
  <si>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</si>
  <si>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</si>
  <si>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</si>
  <si>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</si>
  <si>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</si>
  <si>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</si>
  <si>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</si>
  <si>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</si>
  <si>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</si>
  <si>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</si>
  <si>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</si>
  <si>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</si>
  <si>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</si>
  <si>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</si>
  <si>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</si>
  <si>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</si>
  <si>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</si>
  <si>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</si>
  <si>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</si>
  <si>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</si>
  <si>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</si>
  <si>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</si>
  <si>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</si>
  <si>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</si>
  <si>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</si>
  <si>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</si>
  <si>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</si>
  <si>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</si>
  <si>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</si>
  <si>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</si>
  <si>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</si>
  <si>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</si>
  <si>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</si>
  <si>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</si>
  <si>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</si>
  <si>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</si>
  <si>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</si>
  <si>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</si>
  <si>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</si>
  <si>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</si>
  <si>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</si>
  <si>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</si>
  <si>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</si>
  <si>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</si>
  <si>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</si>
  <si>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</si>
  <si>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</si>
  <si>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</si>
  <si>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</si>
  <si>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</si>
  <si>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</si>
  <si>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</si>
  <si>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</si>
  <si>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</si>
  <si>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</si>
  <si>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</si>
  <si>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</si>
  <si>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</si>
  <si>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</si>
  <si>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</si>
  <si>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</si>
  <si>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</si>
  <si>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</si>
  <si>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</si>
  <si>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</si>
  <si>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</si>
  <si>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</si>
  <si>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</si>
  <si>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</si>
  <si>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</si>
  <si>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</si>
  <si>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</si>
  <si>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</si>
  <si>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</si>
  <si>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</si>
  <si>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</si>
  <si>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</si>
  <si>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</si>
  <si>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</si>
  <si>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</si>
  <si>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</si>
  <si>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</si>
  <si>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</si>
  <si>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</si>
  <si>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</si>
  <si>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</si>
  <si>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</si>
  <si>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</si>
  <si>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</si>
  <si>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</si>
  <si>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</si>
  <si>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</si>
  <si>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</si>
  <si>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</si>
  <si>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</si>
  <si>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</si>
  <si>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</si>
  <si>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</si>
  <si>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</si>
  <si>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</si>
  <si>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</si>
  <si>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</si>
  <si>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</si>
  <si>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</si>
  <si>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</si>
  <si>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</si>
  <si>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</si>
  <si>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</si>
  <si>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</si>
  <si>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</si>
  <si>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</si>
  <si>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</si>
  <si>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</si>
  <si>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</si>
  <si>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</si>
  <si>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</si>
  <si>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</si>
  <si>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</si>
  <si>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</si>
  <si>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</si>
  <si>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</si>
  <si>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</si>
  <si>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</si>
  <si>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</si>
  <si>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</si>
  <si>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</si>
  <si>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</si>
  <si>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</si>
  <si>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</si>
  <si>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</si>
  <si>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</si>
  <si>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</si>
  <si>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</si>
  <si>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</si>
  <si>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</si>
  <si>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</si>
  <si>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</si>
  <si>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</si>
  <si>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</si>
  <si>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</si>
  <si>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</si>
  <si>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</si>
  <si>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</si>
  <si>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</si>
  <si>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</si>
  <si>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</si>
  <si>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</si>
  <si>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</si>
  <si>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</si>
  <si>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</si>
  <si>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</si>
  <si>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</si>
  <si>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</si>
  <si>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</si>
  <si>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</si>
  <si>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</si>
  <si>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</si>
  <si>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</si>
  <si>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</si>
  <si>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</si>
  <si>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</si>
  <si>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</si>
  <si>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</si>
  <si>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</si>
  <si>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</si>
  <si>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</si>
  <si>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</si>
  <si>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</si>
  <si>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</si>
  <si>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</si>
  <si>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</si>
  <si>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</si>
  <si>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</si>
  <si>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</si>
  <si>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</si>
  <si>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</si>
  <si>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</si>
  <si>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</si>
  <si>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</si>
  <si>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</si>
  <si>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</si>
  <si>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</si>
  <si>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</si>
  <si>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</si>
  <si>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</si>
  <si>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</si>
  <si>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</si>
  <si>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</si>
  <si>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</si>
  <si>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</si>
  <si>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</si>
  <si>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</si>
  <si>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</si>
  <si>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</si>
  <si>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</si>
  <si>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</si>
  <si>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</si>
  <si>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</si>
  <si>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</si>
  <si>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</si>
  <si>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</si>
  <si>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</si>
  <si>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</si>
  <si>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</si>
  <si>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</si>
  <si>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</si>
  <si>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</si>
  <si>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</si>
  <si>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</si>
  <si>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</si>
  <si>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</si>
  <si>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</si>
  <si>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</si>
  <si>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</si>
  <si>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</si>
  <si>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</si>
  <si>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</si>
  <si>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</si>
  <si>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</si>
  <si>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</si>
  <si>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</si>
  <si>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</si>
  <si>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</si>
  <si>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</si>
  <si>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</si>
  <si>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</si>
  <si>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</si>
  <si>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</si>
  <si>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</si>
  <si>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</si>
  <si>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</si>
  <si>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</si>
  <si>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</si>
  <si>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</si>
  <si>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</si>
  <si>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</si>
  <si>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</si>
  <si>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</si>
  <si>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</si>
  <si>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</si>
  <si>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</si>
  <si>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</si>
  <si>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</si>
  <si>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</si>
  <si>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</si>
  <si>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</si>
  <si>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</si>
  <si>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</si>
  <si>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</si>
  <si>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</si>
  <si>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</si>
  <si>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</si>
  <si>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</si>
  <si>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</si>
  <si>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</si>
  <si>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</si>
  <si>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</si>
  <si>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</si>
  <si>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</si>
  <si>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</si>
  <si>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</si>
  <si>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</si>
  <si>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</si>
  <si>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</si>
  <si>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</si>
  <si>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</si>
  <si>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</si>
  <si>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</si>
  <si>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</si>
  <si>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</si>
  <si>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</si>
  <si>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</si>
  <si>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</si>
  <si>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</si>
  <si>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</si>
  <si>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</si>
  <si>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</si>
  <si>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</si>
  <si>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</si>
  <si>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</si>
  <si>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</si>
  <si>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</si>
  <si>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</si>
  <si>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</si>
  <si>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</si>
  <si>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</si>
  <si>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</si>
  <si>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</si>
  <si>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</si>
  <si>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</si>
  <si>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</si>
  <si>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</si>
  <si>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</si>
  <si>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</si>
  <si>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</si>
  <si>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</si>
  <si>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</si>
  <si>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</si>
  <si>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</si>
  <si>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</si>
  <si>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</si>
  <si>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</si>
  <si>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</si>
  <si>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</si>
  <si>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</si>
  <si>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</si>
  <si>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</si>
  <si>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</si>
  <si>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</si>
  <si>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</si>
  <si>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</si>
  <si>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</si>
  <si>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</si>
  <si>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</si>
  <si>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</si>
  <si>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</si>
  <si>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</si>
  <si>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</si>
  <si>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</si>
  <si>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</si>
  <si>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</si>
  <si>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</si>
  <si>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</si>
  <si>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</si>
  <si>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</si>
  <si>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</si>
  <si>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</si>
  <si>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</si>
  <si>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</si>
  <si>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</si>
  <si>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</si>
  <si>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</si>
  <si>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</si>
  <si>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</si>
  <si>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</si>
  <si>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</si>
  <si>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</si>
  <si>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</si>
  <si>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</si>
  <si>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</si>
  <si>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</si>
  <si>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</si>
  <si>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</si>
  <si>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</si>
  <si>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</si>
  <si>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</si>
  <si>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</si>
  <si>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</si>
  <si>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</si>
  <si>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</si>
  <si>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</si>
  <si>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</si>
  <si>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</si>
  <si>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</si>
  <si>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</si>
  <si>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</si>
  <si>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</si>
  <si>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</si>
  <si>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</si>
  <si>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</si>
  <si>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</si>
  <si>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</si>
  <si>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</si>
  <si>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</si>
  <si>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</si>
  <si>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</si>
  <si>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</si>
  <si>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</si>
  <si>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</si>
  <si>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</si>
  <si>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</si>
  <si>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</si>
  <si>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</si>
  <si>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</si>
  <si>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</si>
  <si>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</si>
  <si>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</si>
  <si>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</si>
  <si>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</si>
  <si>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</si>
  <si>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</si>
  <si>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</si>
  <si>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</si>
  <si>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</si>
  <si>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</si>
  <si>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</si>
  <si>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</si>
  <si>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</si>
  <si>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</si>
  <si>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</si>
  <si>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</si>
  <si>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</si>
  <si>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</si>
  <si>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</si>
  <si>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</si>
  <si>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</si>
  <si>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</si>
  <si>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</si>
  <si>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</si>
  <si>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</si>
  <si>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</si>
  <si>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</si>
  <si>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</si>
  <si>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</si>
  <si>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</si>
  <si>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</si>
  <si>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</si>
  <si>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</si>
  <si>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</si>
  <si>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</si>
  <si>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</si>
  <si>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</si>
  <si>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</si>
  <si>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</si>
  <si>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</si>
  <si>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</si>
  <si>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</si>
  <si>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</si>
  <si>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</si>
  <si>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</si>
  <si>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</si>
  <si>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</si>
  <si>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</si>
  <si>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</si>
  <si>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</si>
  <si>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</si>
  <si>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</si>
  <si>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</si>
  <si>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</si>
  <si>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</si>
  <si>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</si>
  <si>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</si>
  <si>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</si>
  <si>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</si>
  <si>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</si>
  <si>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</si>
  <si>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</si>
  <si>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</si>
  <si>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</si>
  <si>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</si>
  <si>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</si>
  <si>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</si>
  <si>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</si>
  <si>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</si>
  <si>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</si>
  <si>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</si>
  <si>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</si>
  <si>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</si>
  <si>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</si>
  <si>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</si>
  <si>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</si>
  <si>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</si>
  <si>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</si>
  <si>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</si>
  <si>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</si>
  <si>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</si>
  <si>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</si>
  <si>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</si>
  <si>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</si>
  <si>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</si>
  <si>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</si>
  <si>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</si>
  <si>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</si>
  <si>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</si>
  <si>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</si>
  <si>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</si>
  <si>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</si>
  <si>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</si>
  <si>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</si>
  <si>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</si>
  <si>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</si>
  <si>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</si>
  <si>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</si>
  <si>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</si>
  <si>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</si>
  <si>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</si>
  <si>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</si>
  <si>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</si>
  <si>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</si>
  <si>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</si>
  <si>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</si>
  <si>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</si>
  <si>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</si>
  <si>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</si>
  <si>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</si>
  <si>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</si>
  <si>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</si>
  <si>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</si>
  <si>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</si>
  <si>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</si>
  <si>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</si>
  <si>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</si>
  <si>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</si>
  <si>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</si>
  <si>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</si>
  <si>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</si>
  <si>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</si>
  <si>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</si>
  <si>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</si>
  <si>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</si>
  <si>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</si>
  <si>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</si>
  <si>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</si>
  <si>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</si>
  <si>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</si>
  <si>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</si>
  <si>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</si>
  <si>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</si>
  <si>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</si>
  <si>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</si>
  <si>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</si>
  <si>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</si>
  <si>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</si>
  <si>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</si>
  <si>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</si>
  <si>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</si>
  <si>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</si>
  <si>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</si>
  <si>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</si>
  <si>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</si>
  <si>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</si>
  <si>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</si>
  <si>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</si>
  <si>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</si>
  <si>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</si>
  <si>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</si>
  <si>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</si>
  <si>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</si>
  <si>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</si>
  <si>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</si>
  <si>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</si>
  <si>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</si>
  <si>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</si>
  <si>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</si>
  <si>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</si>
  <si>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</si>
  <si>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</si>
  <si>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</si>
  <si>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</si>
  <si>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</si>
  <si>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</si>
  <si>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</si>
  <si>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</si>
  <si>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</si>
  <si>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</si>
  <si>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</si>
  <si>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</si>
  <si>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</si>
  <si>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</si>
  <si>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</si>
  <si>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</si>
  <si>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</si>
  <si>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</si>
  <si>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</si>
  <si>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</si>
  <si>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</si>
  <si>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</si>
  <si>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</si>
  <si>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</si>
  <si>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</si>
  <si>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</si>
  <si>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</si>
  <si>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</si>
  <si>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</si>
  <si>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</si>
  <si>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</si>
  <si>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</si>
  <si>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</si>
  <si>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</si>
  <si>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</si>
  <si>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</si>
  <si>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</si>
  <si>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</si>
  <si>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</si>
  <si>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</si>
  <si>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</si>
  <si>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</si>
  <si>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</si>
  <si>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</si>
  <si>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</si>
  <si>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</si>
  <si>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</si>
  <si>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</si>
  <si>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</si>
  <si>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</si>
  <si>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</si>
  <si>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</si>
  <si>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</si>
  <si>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</si>
  <si>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</si>
  <si>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</si>
  <si>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</si>
  <si>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</si>
  <si>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</si>
  <si>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</si>
  <si>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</si>
  <si>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</si>
  <si>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</si>
  <si>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</si>
  <si>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</si>
  <si>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</si>
  <si>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</si>
  <si>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</si>
  <si>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</si>
  <si>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</si>
  <si>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</si>
  <si>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</si>
  <si>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</si>
  <si>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</si>
  <si>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</si>
  <si>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</si>
  <si>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</si>
  <si>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</si>
  <si>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</si>
  <si>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</si>
  <si>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</si>
  <si>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</si>
  <si>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</si>
  <si>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</si>
  <si>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</si>
  <si>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</si>
  <si>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</si>
  <si>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</si>
  <si>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</si>
  <si>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</si>
  <si>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</si>
  <si>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</si>
  <si>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</si>
  <si>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</si>
  <si>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</si>
  <si>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</si>
  <si>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</si>
  <si>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</si>
  <si>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</si>
  <si>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</si>
  <si>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</si>
  <si>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</si>
  <si>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</si>
  <si>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</si>
  <si>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</si>
  <si>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</si>
  <si>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</si>
  <si>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</si>
  <si>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</si>
  <si>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</si>
  <si>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</si>
  <si>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</si>
  <si>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</si>
  <si>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</si>
  <si>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</si>
  <si>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</si>
  <si>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</si>
  <si>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</si>
  <si>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</si>
  <si>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</si>
  <si>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</si>
  <si>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</si>
  <si>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</si>
  <si>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</si>
  <si>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</si>
  <si>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</si>
  <si>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</si>
  <si>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</si>
  <si>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</si>
  <si>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</si>
  <si>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</si>
  <si>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</si>
  <si>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</si>
  <si>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</si>
  <si>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</si>
  <si>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</si>
  <si>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</si>
  <si>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</si>
  <si>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</si>
  <si>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</si>
  <si>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</si>
  <si>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</si>
  <si>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</si>
  <si>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</si>
  <si>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</si>
  <si>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</si>
  <si>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</si>
  <si>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</si>
  <si>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</si>
  <si>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</si>
  <si>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</si>
  <si>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</si>
  <si>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</si>
  <si>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</si>
  <si>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</si>
  <si>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</si>
  <si>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</si>
  <si>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</si>
  <si>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</si>
  <si>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</si>
  <si>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</si>
  <si>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</si>
  <si>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</si>
  <si>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</si>
  <si>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</si>
  <si>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</si>
  <si>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</si>
  <si>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</si>
  <si>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</si>
  <si>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</si>
  <si>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</si>
  <si>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</si>
  <si>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</si>
  <si>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</si>
  <si>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</si>
  <si>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</si>
  <si>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</si>
  <si>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</si>
  <si>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</si>
  <si>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</si>
  <si>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</si>
  <si>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</si>
  <si>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</si>
  <si>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</si>
  <si>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</si>
  <si>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</si>
  <si>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</si>
  <si>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</si>
  <si>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</si>
  <si>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</si>
  <si>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</si>
  <si>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</si>
  <si>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</si>
  <si>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</si>
  <si>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</si>
  <si>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</si>
  <si>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</si>
  <si>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</si>
  <si>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</si>
  <si>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</si>
  <si>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</si>
  <si>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</si>
  <si>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</si>
  <si>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</si>
  <si>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</si>
  <si>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</si>
  <si>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</si>
  <si>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</si>
  <si>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</si>
  <si>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</si>
  <si>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</si>
  <si>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</si>
  <si>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</si>
  <si>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</si>
  <si>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</si>
  <si>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</si>
  <si>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</si>
  <si>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</si>
  <si>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</si>
  <si>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</si>
  <si>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</si>
  <si>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</si>
  <si>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</si>
  <si>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</si>
  <si>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</si>
  <si>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</si>
  <si>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</si>
  <si>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</si>
  <si>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</si>
  <si>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</si>
  <si>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</si>
  <si>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</si>
  <si>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</si>
  <si>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</si>
  <si>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</si>
  <si>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</si>
  <si>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</si>
  <si>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</si>
  <si>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</si>
  <si>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</si>
  <si>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</si>
  <si>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</si>
  <si>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</si>
  <si>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</si>
  <si>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</si>
  <si>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</si>
  <si>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</si>
  <si>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</si>
  <si>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</si>
  <si>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</si>
  <si>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</si>
  <si>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</si>
  <si>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</si>
  <si>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</si>
  <si>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</si>
  <si>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</si>
  <si>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</si>
  <si>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</si>
  <si>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</si>
  <si>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</si>
  <si>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</si>
  <si>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</si>
  <si>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</si>
  <si>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</si>
  <si>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</si>
  <si>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</si>
  <si>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</si>
  <si>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</si>
  <si>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</si>
  <si>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</si>
  <si>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</si>
  <si>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</si>
  <si>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</si>
  <si>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</si>
  <si>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</si>
  <si>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</si>
  <si>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</si>
  <si>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</si>
  <si>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</si>
  <si>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</si>
  <si>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</si>
  <si>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</si>
  <si>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</si>
  <si>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</si>
  <si>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</si>
  <si>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</si>
  <si>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</si>
  <si>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</si>
  <si>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</si>
  <si>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</si>
  <si>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</si>
  <si>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</si>
  <si>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</si>
  <si>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</si>
  <si>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</si>
  <si>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</si>
  <si>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</si>
  <si>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</si>
  <si>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</si>
  <si>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</si>
  <si>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</si>
  <si>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</si>
  <si>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</si>
  <si>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</si>
  <si>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</si>
  <si>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</si>
  <si>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</si>
  <si>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</si>
  <si>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</si>
  <si>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</si>
  <si>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</si>
  <si>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</si>
  <si>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</si>
  <si>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</si>
  <si>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</si>
  <si>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segue intervalo 13hrs ate 15hrs </t>
  </si>
  <si>
    <t>MC1 08:56, sem oportunidade de faixa, fluxo de trens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</si>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</sst>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F369" activePane="bottomRight" state="frozen"/>
      <selection pane="bottomRight" activeCell="O379" sqref="O37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1650</v>
      </c>
      <c r="BK362" s="16" t="s">
        <v>1650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1650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6" t="s">
        <v>1653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1653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1655</v>
      </c>
      <c r="BK367" s="16" t="s">
        <v>1655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1661</v>
      </c>
      <c r="BK369" s="16" t="s">
        <v>1661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ERRO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1</v>
      </c>
      <c r="BI370" s="16"/>
      <c r="BJ370" s="16" t="s">
        <v>1662</v>
      </c>
      <c r="BK370" s="16" t="s">
        <v>1662</v>
      </c>
      <c r="BL370" s="15"/>
      <c r="BM370" s="130" t="s">
        <v>471</v>
      </c>
      <c r="BN370" s="130" t="s">
        <v>500</v>
      </c>
      <c r="BO370" s="130" t="s">
        <v>599</v>
      </c>
      <c r="BP370" s="16" t="s">
        <v>1663</v>
      </c>
      <c r="BQ370" s="11" t="e">
        <f t="shared" si="20"/>
        <v>#VALUE!</v>
      </c>
      <c r="BR370" s="18" t="e">
        <f>IF(OR(B370="",F370=""),"*",AY370/P370)</f>
        <v>#VALUE!</v>
      </c>
      <c r="BS370" s="18">
        <f>IF(OR(B370="",F370=""),"*",BA370/Q370)</f>
        <v>0</v>
      </c>
      <c r="BT370" s="205" t="str">
        <f t="shared" si="18"/>
        <v>CCOCirculaçãoIntervaloOportunidade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/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/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</v>
      </c>
      <c r="B376" s="102"/>
      <c r="C376" s="134" t="str">
        <f>IF(BS_CONTROLE[[#This Row],[DATA]]="","",WEEKNUM(BS_CONTROLE[[#This Row],[DATA]]))</f>
        <v/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/>
      <c r="Z378" s="104"/>
      <c r="AA378" s="105">
        <v>1</v>
      </c>
      <c r="AB378" s="103" t="s">
        <v>449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/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tr">
        <f>IF(BS_CONTROLE[[#This Row],[Entre - Estações]]=0, "-", BS_CONTROLE[[#This Row],[Entre - Estações]])</f>
        <v>ZDG-ZTN</v>
      </c>
      <c r="AN380" s="105" t="str">
        <f>IF(BS_CONTROLE[[#This Row],[SB]]=0, "-", BS_CONTROLE[[#This Row],[SB]])</f>
        <v>K59K62</v>
      </c>
      <c r="AO380" s="105">
        <f>IF(BS_CONTROLE[[#This Row],[SUB]]=0, "-", BS_CONTROLE[[#This Row],[SUB]])</f>
        <v>73</v>
      </c>
      <c r="AP380" s="105">
        <f>BS_CONTROLE[[#This Row],[KM - Inicio]]</f>
        <v>62</v>
      </c>
      <c r="AQ380" s="105">
        <f>BS_CONTROLE[[#This Row],[KM - Inicio]]</f>
        <v>62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/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tr">
        <f>IF(BS_CONTROLE[[#This Row],[Entre - Estações]]=0, "-", BS_CONTROLE[[#This Row],[Entre - Estações]])</f>
        <v>ZDG-ZTN</v>
      </c>
      <c r="AN381" s="105" t="str">
        <f>IF(BS_CONTROLE[[#This Row],[SB]]=0, "-", BS_CONTROLE[[#This Row],[SB]])</f>
        <v>K59K62</v>
      </c>
      <c r="AO381" s="105">
        <f>IF(BS_CONTROLE[[#This Row],[SUB]]=0, "-", BS_CONTROLE[[#This Row],[SUB]])</f>
        <v>73</v>
      </c>
      <c r="AP381" s="105">
        <f>BS_CONTROLE[[#This Row],[KM - Inicio]]</f>
        <v>60.389000000000003</v>
      </c>
      <c r="AQ381" s="105">
        <f>BS_CONTROLE[[#This Row],[KM - Inicio]]</f>
        <v>60.389000000000003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/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/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/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/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/>
      <c r="AS385" s="108"/>
      <c r="AT385" s="108"/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/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63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49" operator="equal">
      <formula>"NÃO"</formula>
    </cfRule>
    <cfRule type="cellIs" dxfId="189" priority="12250" operator="equal">
      <formula>"SIM"</formula>
    </cfRule>
  </conditionalFormatting>
  <conditionalFormatting sqref="AZ6:AZ1082">
    <cfRule type="expression" dxfId="188" priority="54705">
      <formula>#REF!=1</formula>
    </cfRule>
  </conditionalFormatting>
  <conditionalFormatting sqref="BE6:BE1082 AY6:AY1082 U6:U1082">
    <cfRule type="cellIs" dxfId="187" priority="54689" operator="equal">
      <formula>"ERRO"</formula>
    </cfRule>
  </conditionalFormatting>
  <conditionalFormatting sqref="BQ6:BQ1082">
    <cfRule type="cellIs" dxfId="186" priority="54684" operator="equal">
      <formula>"Produção e Intervalo"</formula>
    </cfRule>
    <cfRule type="cellIs" dxfId="185" priority="54685" operator="equal">
      <formula>"Aderente"</formula>
    </cfRule>
    <cfRule type="cellIs" dxfId="184" priority="54686" operator="equal">
      <formula>"Intervalo"</formula>
    </cfRule>
    <cfRule type="cellIs" dxfId="183" priority="54687" operator="equal">
      <formula>"Produção"</formula>
    </cfRule>
    <cfRule type="cellIs" dxfId="182" priority="54688" operator="equal">
      <formula>"ERRO"</formula>
    </cfRule>
  </conditionalFormatting>
  <conditionalFormatting sqref="BR6:BS1082">
    <cfRule type="cellIs" dxfId="181" priority="54666" operator="equal">
      <formula>"*"</formula>
    </cfRule>
    <cfRule type="cellIs" dxfId="180" priority="54667" operator="greaterThanOrEqual">
      <formula>1</formula>
    </cfRule>
    <cfRule type="cellIs" dxfId="179" priority="54668" operator="lessThan">
      <formula>1</formula>
    </cfRule>
  </conditionalFormatting>
  <conditionalFormatting sqref="BK2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6" operator="equal">
      <formula>"OPORTUNIDADE"</formula>
    </cfRule>
  </conditionalFormatting>
  <conditionalFormatting sqref="Y28:Z29">
    <cfRule type="cellIs" dxfId="177" priority="564" operator="equal">
      <formula>"NÃO"</formula>
    </cfRule>
    <cfRule type="cellIs" dxfId="176" priority="565" operator="equal">
      <formula>"SIM"</formula>
    </cfRule>
  </conditionalFormatting>
  <conditionalFormatting sqref="BK1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7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7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42" operator="equal">
      <formula>"OPORTUNIDADE"</formula>
    </cfRule>
  </conditionalFormatting>
  <conditionalFormatting sqref="Z39">
    <cfRule type="cellIs" dxfId="174" priority="540" operator="equal">
      <formula>"NÃO"</formula>
    </cfRule>
    <cfRule type="cellIs" dxfId="173" priority="541" operator="equal">
      <formula>"SIM"</formula>
    </cfRule>
  </conditionalFormatting>
  <conditionalFormatting sqref="Y42:Y43">
    <cfRule type="cellIs" dxfId="172" priority="539" operator="equal">
      <formula>"OPORTUNIDADE"</formula>
    </cfRule>
  </conditionalFormatting>
  <conditionalFormatting sqref="Y42:Y43">
    <cfRule type="cellIs" dxfId="171" priority="537" operator="equal">
      <formula>"NÃO"</formula>
    </cfRule>
    <cfRule type="cellIs" dxfId="170" priority="538" operator="equal">
      <formula>"SIM"</formula>
    </cfRule>
  </conditionalFormatting>
  <conditionalFormatting sqref="BK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0" operator="equal">
      <formula>"OPORTUNIDADE"</formula>
    </cfRule>
  </conditionalFormatting>
  <conditionalFormatting sqref="Y46:Z46 Z47:Z48 Y47:Y50">
    <cfRule type="cellIs" dxfId="168" priority="508" operator="equal">
      <formula>"NÃO"</formula>
    </cfRule>
    <cfRule type="cellIs" dxfId="167" priority="509" operator="equal">
      <formula>"SIM"</formula>
    </cfRule>
  </conditionalFormatting>
  <conditionalFormatting sqref="BK3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82" operator="equal">
      <formula>"OPORTUNIDADE"</formula>
    </cfRule>
  </conditionalFormatting>
  <conditionalFormatting sqref="Z57">
    <cfRule type="cellIs" dxfId="165" priority="480" operator="equal">
      <formula>"NÃO"</formula>
    </cfRule>
    <cfRule type="cellIs" dxfId="164" priority="481" operator="equal">
      <formula>"SIM"</formula>
    </cfRule>
  </conditionalFormatting>
  <conditionalFormatting sqref="BK3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0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0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69" operator="equal">
      <formula>"OPORTUNIDADE"</formula>
    </cfRule>
  </conditionalFormatting>
  <conditionalFormatting sqref="Y52:Y61">
    <cfRule type="cellIs" dxfId="162" priority="467" operator="equal">
      <formula>"NÃO"</formula>
    </cfRule>
    <cfRule type="cellIs" dxfId="161" priority="468" operator="equal">
      <formula>"SIM"</formula>
    </cfRule>
  </conditionalFormatting>
  <conditionalFormatting sqref="BK5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33" operator="equal">
      <formula>"OPORTUNIDADE"</formula>
    </cfRule>
  </conditionalFormatting>
  <conditionalFormatting sqref="Z73">
    <cfRule type="cellIs" dxfId="159" priority="431" operator="equal">
      <formula>"NÃO"</formula>
    </cfRule>
    <cfRule type="cellIs" dxfId="158" priority="432" operator="equal">
      <formula>"SIM"</formula>
    </cfRule>
  </conditionalFormatting>
  <conditionalFormatting sqref="Y75">
    <cfRule type="cellIs" dxfId="157" priority="427" operator="equal">
      <formula>"OPORTUNIDADE"</formula>
    </cfRule>
  </conditionalFormatting>
  <conditionalFormatting sqref="Y75">
    <cfRule type="cellIs" dxfId="156" priority="425" operator="equal">
      <formula>"NÃO"</formula>
    </cfRule>
    <cfRule type="cellIs" dxfId="155" priority="426" operator="equal">
      <formula>"SIM"</formula>
    </cfRule>
  </conditionalFormatting>
  <conditionalFormatting sqref="BK6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0" operator="equal">
      <formula>"OPORTUNIDADE"</formula>
    </cfRule>
  </conditionalFormatting>
  <conditionalFormatting sqref="Y76:Y77">
    <cfRule type="cellIs" dxfId="153" priority="418" operator="equal">
      <formula>"NÃO"</formula>
    </cfRule>
    <cfRule type="cellIs" dxfId="152" priority="419" operator="equal">
      <formula>"SIM"</formula>
    </cfRule>
  </conditionalFormatting>
  <conditionalFormatting sqref="BP7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5 BK377:BK1082">
    <cfRule type="iconSet" priority="65420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62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01">
      <iconSet showValue="0">
        <cfvo type="percent" val="0"/>
        <cfvo type="num" val="1"/>
        <cfvo type="num" val="1" gte="0"/>
      </iconSet>
    </cfRule>
    <cfRule type="iconSet" priority="65502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0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7:BJ1082 BJ365:BK365"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" xr:uid="{83E6D9B7-9D50-48B7-9A7D-60667A977272}">
      <formula1>INDIRECT(SUBSTITUTE(BM6," ",""))</formula1>
    </dataValidation>
    <dataValidation type="list" allowBlank="1" showInputMessage="1" showErrorMessage="1" sqref="BO6:BO167 BO169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1664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1665</v>
      </c>
      <c r="C4" s="159" t="s">
        <v>1666</v>
      </c>
      <c r="D4" s="159" t="s">
        <v>1667</v>
      </c>
      <c r="E4" s="159" t="s">
        <v>1668</v>
      </c>
      <c r="F4" s="159" t="s">
        <v>4</v>
      </c>
      <c r="G4" s="159" t="s">
        <v>1669</v>
      </c>
    </row>
    <row r="5" spans="2:7">
      <c r="B5" s="160" t="s">
        <v>1670</v>
      </c>
      <c r="C5" s="160">
        <v>257068</v>
      </c>
      <c r="D5" s="160" t="s">
        <v>1671</v>
      </c>
      <c r="E5" s="160" t="s">
        <v>1672</v>
      </c>
      <c r="F5" s="160" t="s">
        <v>1672</v>
      </c>
      <c r="G5" s="161">
        <v>46296</v>
      </c>
    </row>
    <row r="6" spans="2:7">
      <c r="B6" s="160" t="s">
        <v>1673</v>
      </c>
      <c r="C6" s="160" t="s">
        <v>624</v>
      </c>
      <c r="D6" s="160" t="s">
        <v>624</v>
      </c>
      <c r="E6" s="160" t="s">
        <v>624</v>
      </c>
      <c r="F6" s="160" t="s">
        <v>1674</v>
      </c>
      <c r="G6" s="161" t="s">
        <v>624</v>
      </c>
    </row>
    <row r="7" spans="2:7">
      <c r="B7" s="160" t="s">
        <v>1675</v>
      </c>
      <c r="C7" s="160">
        <v>257472</v>
      </c>
      <c r="D7" s="160" t="s">
        <v>1676</v>
      </c>
      <c r="E7" s="160" t="s">
        <v>1677</v>
      </c>
      <c r="F7" s="160" t="s">
        <v>1677</v>
      </c>
      <c r="G7" s="161">
        <v>45992</v>
      </c>
    </row>
    <row r="8" spans="2:7">
      <c r="B8" s="160" t="s">
        <v>1678</v>
      </c>
      <c r="C8" s="160">
        <v>260307</v>
      </c>
      <c r="D8" s="160" t="s">
        <v>1679</v>
      </c>
      <c r="E8" s="160" t="s">
        <v>1680</v>
      </c>
      <c r="F8" s="160" t="s">
        <v>1677</v>
      </c>
      <c r="G8" s="161">
        <v>46082</v>
      </c>
    </row>
    <row r="9" spans="2:7">
      <c r="B9" s="160" t="s">
        <v>1681</v>
      </c>
      <c r="C9" s="160">
        <v>333033</v>
      </c>
      <c r="D9" s="160" t="s">
        <v>1682</v>
      </c>
      <c r="E9" s="160" t="s">
        <v>1674</v>
      </c>
      <c r="F9" s="160" t="s">
        <v>1683</v>
      </c>
      <c r="G9" s="160" t="s">
        <v>624</v>
      </c>
    </row>
    <row r="10" spans="2:7">
      <c r="B10" s="160" t="s">
        <v>1684</v>
      </c>
      <c r="C10" s="160">
        <v>263576</v>
      </c>
      <c r="D10" s="160" t="s">
        <v>1685</v>
      </c>
      <c r="E10" s="160" t="s">
        <v>1674</v>
      </c>
      <c r="F10" s="160" t="s">
        <v>1674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1686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1687</v>
      </c>
      <c r="E3" s="193" t="s">
        <v>1688</v>
      </c>
      <c r="F3" s="193" t="s">
        <v>1689</v>
      </c>
      <c r="G3" s="193" t="s">
        <v>1690</v>
      </c>
      <c r="H3" s="193" t="s">
        <v>1691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1692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N360" workbookViewId="0">
      <selection activeCell="B370" sqref="B370:T38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1693</v>
      </c>
      <c r="V1" s="277"/>
      <c r="W1" s="277"/>
    </row>
    <row r="2" spans="1:23" ht="15" customHeight="1">
      <c r="A2" s="87" t="s">
        <v>1694</v>
      </c>
      <c r="B2" s="87" t="s">
        <v>1695</v>
      </c>
      <c r="C2" s="87" t="s">
        <v>442</v>
      </c>
      <c r="D2" s="88" t="s">
        <v>1012</v>
      </c>
      <c r="E2" s="88" t="s">
        <v>4</v>
      </c>
      <c r="F2" s="88" t="s">
        <v>1696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1697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>
        <f ca="1">_xlfn.XLOOKUP(G348&amp;$U$2,BS_CONTROLE[CHAVE],BS_CONTROLE[Quantidade_11],"-")</f>
        <v>1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>
        <f ca="1">_xlfn.XLOOKUP(G350&amp;$U$2,BS_CONTROLE[CHAVE],BS_CONTROLE[Quantidade_11],"-")</f>
        <v>0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>
        <f ca="1">_xlfn.XLOOKUP(G351&amp;$U$2,BS_CONTROLE[CHAVE],BS_CONTROLE[Quantidade_11],"-")</f>
        <v>1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500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380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500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*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*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 t="str">
        <f>IF(SP_NORTE!B376="","*",SP_NORTE!B376)</f>
        <v>*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*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IF(SP_NORTE!Y378="","*",SP_NORTE!Y378)</f>
        <v>*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780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*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*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IF(SP_NORTE!Y381="","*",SP_NORTE!Y381)</f>
        <v>*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IF(SP_NORTE!Y382="","*",SP_NORTE!Y382)</f>
        <v>*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380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*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IF(SP_NORTE!Y385="","*",SP_NORTE!Y385)</f>
        <v>*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500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*</v>
      </c>
      <c r="C382" s="146" t="str">
        <f>IF(SP_NORTE!Z386="","*",SP_NORTE!Z386)</f>
        <v>*</v>
      </c>
      <c r="D382" s="138" t="str">
        <f>IF(SP_NORTE!S386="","*",SP_NORTE!S386)</f>
        <v>-</v>
      </c>
      <c r="E382" s="138" t="str">
        <f>IF(SP_NORTE!T386="","*",SP_NORTE!T386)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IF(SP_NORTE!F386="","*",SP_NORTE!F386)</f>
        <v>*</v>
      </c>
      <c r="I382" s="145" t="str">
        <f>IF(SP_NORTE!H386="","*",SP_NORTE!H386)</f>
        <v>*</v>
      </c>
      <c r="J382" s="145" t="str">
        <f>IF(SP_NORTE!I386="","*",SP_NORTE!I386)</f>
        <v>*</v>
      </c>
      <c r="K382" s="138" t="str">
        <f>IF(SP_NORTE!M386="","*",SP_NORTE!M386)</f>
        <v>-</v>
      </c>
      <c r="L382" s="138" t="str">
        <f>IF(SP_NORTE!N386="","*",SP_NORTE!N386)</f>
        <v>-</v>
      </c>
      <c r="M382" s="139" t="str">
        <f>IF(SP_NORTE!J386="","*",SP_NORTE!J386)</f>
        <v>*</v>
      </c>
      <c r="N382" s="144" t="str">
        <f>IF(SP_NORTE!K386="","*",SP_NORTE!K386)</f>
        <v>*</v>
      </c>
      <c r="O382" s="144" t="str">
        <f>IF(SP_NORTE!L386="","*",SP_NORTE!L386)</f>
        <v>*</v>
      </c>
      <c r="P382" s="143" t="str">
        <f>IF(SP_NORTE!O386="","*",SP_NORTE!O386)</f>
        <v>*</v>
      </c>
      <c r="Q382" s="143" t="str">
        <f>IF(SP_NORTE!P386="","*",SP_NORTE!P386)</f>
        <v>*</v>
      </c>
      <c r="R382" s="145" t="str">
        <f>IF(SP_NORTE!Q386="","*",CONCATENATE(SP_NORTE!Q386," ",SP_NORTE!R386))</f>
        <v>*</v>
      </c>
      <c r="S382" s="145" t="str">
        <f>IF(SP_NORTE!V386="","*",SP_NORTE!V386)</f>
        <v>*</v>
      </c>
      <c r="T382" s="145" t="str">
        <f>IF(SP_NORTE!W386="","*",SP_NORTE!W386)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*</v>
      </c>
      <c r="C386" s="146" t="str">
        <f>IF(SP_NORTE!Z390="","*",SP_NORTE!Z390)</f>
        <v>*</v>
      </c>
      <c r="D386" s="138" t="str">
        <f>IF(SP_NORTE!S390="","*",SP_NORTE!S390)</f>
        <v>-</v>
      </c>
      <c r="E386" s="138" t="str">
        <f>IF(SP_NORTE!T390="","*",SP_NORTE!T390)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IF(SP_NORTE!F390="","*",SP_NORTE!F390)</f>
        <v>*</v>
      </c>
      <c r="I386" s="145" t="str">
        <f>IF(SP_NORTE!H390="","*",SP_NORTE!H390)</f>
        <v>*</v>
      </c>
      <c r="J386" s="145" t="str">
        <f>IF(SP_NORTE!I390="","*",SP_NORTE!I390)</f>
        <v>*</v>
      </c>
      <c r="K386" s="138" t="str">
        <f>IF(SP_NORTE!M390="","*",SP_NORTE!M390)</f>
        <v>-</v>
      </c>
      <c r="L386" s="138" t="str">
        <f>IF(SP_NORTE!N390="","*",SP_NORTE!N390)</f>
        <v>-</v>
      </c>
      <c r="M386" s="139" t="str">
        <f>IF(SP_NORTE!J390="","*",SP_NORTE!J390)</f>
        <v>*</v>
      </c>
      <c r="N386" s="144" t="str">
        <f>IF(SP_NORTE!K390="","*",SP_NORTE!K390)</f>
        <v>*</v>
      </c>
      <c r="O386" s="144" t="str">
        <f>IF(SP_NORTE!L390="","*",SP_NORTE!L390)</f>
        <v>*</v>
      </c>
      <c r="P386" s="143" t="str">
        <f>IF(SP_NORTE!O390="","*",SP_NORTE!O390)</f>
        <v>*</v>
      </c>
      <c r="Q386" s="143" t="str">
        <f>IF(SP_NORTE!P390="","*",SP_NORTE!P390)</f>
        <v>*</v>
      </c>
      <c r="R386" s="145" t="str">
        <f>IF(SP_NORTE!Q390="","*",CONCATENATE(SP_NORTE!Q390," ",SP_NORTE!R390))</f>
        <v>*</v>
      </c>
      <c r="S386" s="145" t="str">
        <f>IF(SP_NORTE!V390="","*",SP_NORTE!V390)</f>
        <v>*</v>
      </c>
      <c r="T386" s="145" t="str">
        <f>IF(SP_NORTE!W390="","*",SP_NORTE!W390)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*</v>
      </c>
      <c r="C387" s="146" t="str">
        <f>IF(SP_NORTE!Z391="","*",SP_NORTE!Z391)</f>
        <v>*</v>
      </c>
      <c r="D387" s="138" t="str">
        <f>IF(SP_NORTE!S391="","*",SP_NORTE!S391)</f>
        <v>-</v>
      </c>
      <c r="E387" s="138" t="str">
        <f>IF(SP_NORTE!T391="","*",SP_NORTE!T391)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IF(SP_NORTE!F391="","*",SP_NORTE!F391)</f>
        <v>*</v>
      </c>
      <c r="I387" s="145" t="str">
        <f>IF(SP_NORTE!H391="","*",SP_NORTE!H391)</f>
        <v>*</v>
      </c>
      <c r="J387" s="145" t="str">
        <f>IF(SP_NORTE!I391="","*",SP_NORTE!I391)</f>
        <v>*</v>
      </c>
      <c r="K387" s="138" t="str">
        <f>IF(SP_NORTE!M391="","*",SP_NORTE!M391)</f>
        <v>-</v>
      </c>
      <c r="L387" s="138" t="str">
        <f>IF(SP_NORTE!N391="","*",SP_NORTE!N391)</f>
        <v>-</v>
      </c>
      <c r="M387" s="139" t="str">
        <f>IF(SP_NORTE!J391="","*",SP_NORTE!J391)</f>
        <v>*</v>
      </c>
      <c r="N387" s="144" t="str">
        <f>IF(SP_NORTE!K391="","*",SP_NORTE!K391)</f>
        <v>*</v>
      </c>
      <c r="O387" s="144" t="str">
        <f>IF(SP_NORTE!L391="","*",SP_NORTE!L391)</f>
        <v>*</v>
      </c>
      <c r="P387" s="143" t="str">
        <f>IF(SP_NORTE!O391="","*",SP_NORTE!O391)</f>
        <v>*</v>
      </c>
      <c r="Q387" s="143" t="str">
        <f>IF(SP_NORTE!P391="","*",SP_NORTE!P391)</f>
        <v>*</v>
      </c>
      <c r="R387" s="145" t="str">
        <f>IF(SP_NORTE!Q391="","*",CONCATENATE(SP_NORTE!Q391," ",SP_NORTE!R391))</f>
        <v>*</v>
      </c>
      <c r="S387" s="145" t="str">
        <f>IF(SP_NORTE!V391="","*",SP_NORTE!V391)</f>
        <v>*</v>
      </c>
      <c r="T387" s="145" t="str">
        <f>IF(SP_NORTE!W391="","*",SP_NORTE!W391)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*</v>
      </c>
      <c r="C389" s="146" t="str">
        <f>IF(SP_NORTE!Z393="","*",SP_NORTE!Z393)</f>
        <v>*</v>
      </c>
      <c r="D389" s="138" t="str">
        <f>IF(SP_NORTE!S393="","*",SP_NORTE!S393)</f>
        <v>-</v>
      </c>
      <c r="E389" s="138" t="str">
        <f>IF(SP_NORTE!T393="","*",SP_NORTE!T393)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IF(SP_NORTE!F393="","*",SP_NORTE!F393)</f>
        <v>*</v>
      </c>
      <c r="I389" s="145" t="str">
        <f>IF(SP_NORTE!H393="","*",SP_NORTE!H393)</f>
        <v>*</v>
      </c>
      <c r="J389" s="145" t="str">
        <f>IF(SP_NORTE!I393="","*",SP_NORTE!I393)</f>
        <v>*</v>
      </c>
      <c r="K389" s="138" t="str">
        <f>IF(SP_NORTE!M393="","*",SP_NORTE!M393)</f>
        <v>-</v>
      </c>
      <c r="L389" s="138" t="str">
        <f>IF(SP_NORTE!N393="","*",SP_NORTE!N393)</f>
        <v>-</v>
      </c>
      <c r="M389" s="139" t="str">
        <f>IF(SP_NORTE!J393="","*",SP_NORTE!J393)</f>
        <v>*</v>
      </c>
      <c r="N389" s="144" t="str">
        <f>IF(SP_NORTE!K393="","*",SP_NORTE!K393)</f>
        <v>*</v>
      </c>
      <c r="O389" s="144" t="str">
        <f>IF(SP_NORTE!L393="","*",SP_NORTE!L393)</f>
        <v>*</v>
      </c>
      <c r="P389" s="143" t="str">
        <f>IF(SP_NORTE!O393="","*",SP_NORTE!O393)</f>
        <v>*</v>
      </c>
      <c r="Q389" s="143" t="str">
        <f>IF(SP_NORTE!P393="","*",SP_NORTE!P393)</f>
        <v>*</v>
      </c>
      <c r="R389" s="145" t="str">
        <f>IF(SP_NORTE!Q393="","*",CONCATENATE(SP_NORTE!Q393," ",SP_NORTE!R393))</f>
        <v>*</v>
      </c>
      <c r="S389" s="145" t="str">
        <f>IF(SP_NORTE!V393="","*",SP_NORTE!V393)</f>
        <v>*</v>
      </c>
      <c r="T389" s="145" t="str">
        <f>IF(SP_NORTE!W393="","*",SP_NORTE!W393)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*</v>
      </c>
      <c r="C390" s="146" t="str">
        <f>IF(SP_NORTE!Z394="","*",SP_NORTE!Z394)</f>
        <v>*</v>
      </c>
      <c r="D390" s="138" t="str">
        <f>IF(SP_NORTE!S394="","*",SP_NORTE!S394)</f>
        <v>-</v>
      </c>
      <c r="E390" s="138" t="str">
        <f>IF(SP_NORTE!T394="","*",SP_NORTE!T394)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IF(SP_NORTE!F394="","*",SP_NORTE!F394)</f>
        <v>*</v>
      </c>
      <c r="I390" s="145" t="str">
        <f>IF(SP_NORTE!H394="","*",SP_NORTE!H394)</f>
        <v>*</v>
      </c>
      <c r="J390" s="145" t="str">
        <f>IF(SP_NORTE!I394="","*",SP_NORTE!I394)</f>
        <v>*</v>
      </c>
      <c r="K390" s="138" t="str">
        <f>IF(SP_NORTE!M394="","*",SP_NORTE!M394)</f>
        <v>-</v>
      </c>
      <c r="L390" s="138" t="str">
        <f>IF(SP_NORTE!N394="","*",SP_NORTE!N394)</f>
        <v>-</v>
      </c>
      <c r="M390" s="139" t="str">
        <f>IF(SP_NORTE!J394="","*",SP_NORTE!J394)</f>
        <v>*</v>
      </c>
      <c r="N390" s="144" t="str">
        <f>IF(SP_NORTE!K394="","*",SP_NORTE!K394)</f>
        <v>*</v>
      </c>
      <c r="O390" s="144" t="str">
        <f>IF(SP_NORTE!L394="","*",SP_NORTE!L394)</f>
        <v>*</v>
      </c>
      <c r="P390" s="143" t="str">
        <f>IF(SP_NORTE!O394="","*",SP_NORTE!O394)</f>
        <v>*</v>
      </c>
      <c r="Q390" s="143" t="str">
        <f>IF(SP_NORTE!P394="","*",SP_NORTE!P394)</f>
        <v>*</v>
      </c>
      <c r="R390" s="145" t="str">
        <f>IF(SP_NORTE!Q394="","*",CONCATENATE(SP_NORTE!Q394," ",SP_NORTE!R394))</f>
        <v>*</v>
      </c>
      <c r="S390" s="145" t="str">
        <f>IF(SP_NORTE!V394="","*",SP_NORTE!V394)</f>
        <v>*</v>
      </c>
      <c r="T390" s="145" t="str">
        <f>IF(SP_NORTE!W394="","*",SP_NORTE!W394)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*</v>
      </c>
      <c r="C394" s="146" t="str">
        <f>IF(SP_NORTE!Z398="","*",SP_NORTE!Z398)</f>
        <v>*</v>
      </c>
      <c r="D394" s="138" t="str">
        <f>IF(SP_NORTE!S398="","*",SP_NORTE!S398)</f>
        <v>-</v>
      </c>
      <c r="E394" s="138" t="str">
        <f>IF(SP_NORTE!T398="","*",SP_NORTE!T398)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IF(SP_NORTE!F398="","*",SP_NORTE!F398)</f>
        <v>*</v>
      </c>
      <c r="I394" s="145" t="str">
        <f>IF(SP_NORTE!H398="","*",SP_NORTE!H398)</f>
        <v>*</v>
      </c>
      <c r="J394" s="145" t="str">
        <f>IF(SP_NORTE!I398="","*",SP_NORTE!I398)</f>
        <v>*</v>
      </c>
      <c r="K394" s="138" t="str">
        <f>IF(SP_NORTE!M398="","*",SP_NORTE!M398)</f>
        <v>-</v>
      </c>
      <c r="L394" s="138" t="str">
        <f>IF(SP_NORTE!N398="","*",SP_NORTE!N398)</f>
        <v>-</v>
      </c>
      <c r="M394" s="139" t="str">
        <f>IF(SP_NORTE!J398="","*",SP_NORTE!J398)</f>
        <v>*</v>
      </c>
      <c r="N394" s="144" t="str">
        <f>IF(SP_NORTE!K398="","*",SP_NORTE!K398)</f>
        <v>*</v>
      </c>
      <c r="O394" s="144" t="str">
        <f>IF(SP_NORTE!L398="","*",SP_NORTE!L398)</f>
        <v>*</v>
      </c>
      <c r="P394" s="143" t="str">
        <f>IF(SP_NORTE!O398="","*",SP_NORTE!O398)</f>
        <v>*</v>
      </c>
      <c r="Q394" s="143" t="str">
        <f>IF(SP_NORTE!P398="","*",SP_NORTE!P398)</f>
        <v>*</v>
      </c>
      <c r="R394" s="145" t="str">
        <f>IF(SP_NORTE!Q398="","*",CONCATENATE(SP_NORTE!Q398," ",SP_NORTE!R398))</f>
        <v>*</v>
      </c>
      <c r="S394" s="145" t="str">
        <f>IF(SP_NORTE!V398="","*",SP_NORTE!V398)</f>
        <v>*</v>
      </c>
      <c r="T394" s="145" t="str">
        <f>IF(SP_NORTE!W398="","*",SP_NORTE!W398)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*</v>
      </c>
      <c r="C395" s="146" t="str">
        <f>IF(SP_NORTE!Z399="","*",SP_NORTE!Z399)</f>
        <v>*</v>
      </c>
      <c r="D395" s="138" t="str">
        <f>IF(SP_NORTE!S399="","*",SP_NORTE!S399)</f>
        <v>-</v>
      </c>
      <c r="E395" s="138" t="str">
        <f>IF(SP_NORTE!T399="","*",SP_NORTE!T399)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IF(SP_NORTE!F399="","*",SP_NORTE!F399)</f>
        <v>*</v>
      </c>
      <c r="I395" s="145" t="str">
        <f>IF(SP_NORTE!H399="","*",SP_NORTE!H399)</f>
        <v>*</v>
      </c>
      <c r="J395" s="145" t="str">
        <f>IF(SP_NORTE!I399="","*",SP_NORTE!I399)</f>
        <v>*</v>
      </c>
      <c r="K395" s="138" t="str">
        <f>IF(SP_NORTE!M399="","*",SP_NORTE!M399)</f>
        <v>-</v>
      </c>
      <c r="L395" s="138" t="str">
        <f>IF(SP_NORTE!N399="","*",SP_NORTE!N399)</f>
        <v>-</v>
      </c>
      <c r="M395" s="139" t="str">
        <f>IF(SP_NORTE!J399="","*",SP_NORTE!J399)</f>
        <v>*</v>
      </c>
      <c r="N395" s="144" t="str">
        <f>IF(SP_NORTE!K399="","*",SP_NORTE!K399)</f>
        <v>*</v>
      </c>
      <c r="O395" s="144" t="str">
        <f>IF(SP_NORTE!L399="","*",SP_NORTE!L399)</f>
        <v>*</v>
      </c>
      <c r="P395" s="143" t="str">
        <f>IF(SP_NORTE!O399="","*",SP_NORTE!O399)</f>
        <v>*</v>
      </c>
      <c r="Q395" s="143" t="str">
        <f>IF(SP_NORTE!P399="","*",SP_NORTE!P399)</f>
        <v>*</v>
      </c>
      <c r="R395" s="145" t="str">
        <f>IF(SP_NORTE!Q399="","*",CONCATENATE(SP_NORTE!Q399," ",SP_NORTE!R399))</f>
        <v>*</v>
      </c>
      <c r="S395" s="145" t="str">
        <f>IF(SP_NORTE!V399="","*",SP_NORTE!V399)</f>
        <v>*</v>
      </c>
      <c r="T395" s="145" t="str">
        <f>IF(SP_NORTE!W399="","*",SP_NORTE!W399)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*</v>
      </c>
      <c r="C396" s="146" t="str">
        <f>IF(SP_NORTE!Z400="","*",SP_NORTE!Z400)</f>
        <v>*</v>
      </c>
      <c r="D396" s="138" t="str">
        <f>IF(SP_NORTE!S400="","*",SP_NORTE!S400)</f>
        <v>-</v>
      </c>
      <c r="E396" s="138" t="str">
        <f>IF(SP_NORTE!T400="","*",SP_NORTE!T400)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IF(SP_NORTE!F400="","*",SP_NORTE!F400)</f>
        <v>*</v>
      </c>
      <c r="I396" s="145" t="str">
        <f>IF(SP_NORTE!H400="","*",SP_NORTE!H400)</f>
        <v>*</v>
      </c>
      <c r="J396" s="145" t="str">
        <f>IF(SP_NORTE!I400="","*",SP_NORTE!I400)</f>
        <v>*</v>
      </c>
      <c r="K396" s="138" t="str">
        <f>IF(SP_NORTE!M400="","*",SP_NORTE!M400)</f>
        <v>-</v>
      </c>
      <c r="L396" s="138" t="str">
        <f>IF(SP_NORTE!N400="","*",SP_NORTE!N400)</f>
        <v>-</v>
      </c>
      <c r="M396" s="139" t="str">
        <f>IF(SP_NORTE!J400="","*",SP_NORTE!J400)</f>
        <v>*</v>
      </c>
      <c r="N396" s="144" t="str">
        <f>IF(SP_NORTE!K400="","*",SP_NORTE!K400)</f>
        <v>*</v>
      </c>
      <c r="O396" s="144" t="str">
        <f>IF(SP_NORTE!L400="","*",SP_NORTE!L400)</f>
        <v>*</v>
      </c>
      <c r="P396" s="143" t="str">
        <f>IF(SP_NORTE!O400="","*",SP_NORTE!O400)</f>
        <v>*</v>
      </c>
      <c r="Q396" s="143" t="str">
        <f>IF(SP_NORTE!P400="","*",SP_NORTE!P400)</f>
        <v>*</v>
      </c>
      <c r="R396" s="145" t="str">
        <f>IF(SP_NORTE!Q400="","*",CONCATENATE(SP_NORTE!Q400," ",SP_NORTE!R400))</f>
        <v>*</v>
      </c>
      <c r="S396" s="145" t="str">
        <f>IF(SP_NORTE!V400="","*",SP_NORTE!V400)</f>
        <v>*</v>
      </c>
      <c r="T396" s="145" t="str">
        <f>IF(SP_NORTE!W400="","*",SP_NORTE!W400)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*</v>
      </c>
      <c r="C397" s="146" t="str">
        <f>IF(SP_NORTE!Z401="","*",SP_NORTE!Z401)</f>
        <v>*</v>
      </c>
      <c r="D397" s="138" t="str">
        <f>IF(SP_NORTE!S401="","*",SP_NORTE!S401)</f>
        <v>-</v>
      </c>
      <c r="E397" s="138" t="str">
        <f>IF(SP_NORTE!T401="","*",SP_NORTE!T401)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IF(SP_NORTE!F401="","*",SP_NORTE!F401)</f>
        <v>*</v>
      </c>
      <c r="I397" s="145" t="str">
        <f>IF(SP_NORTE!H401="","*",SP_NORTE!H401)</f>
        <v>*</v>
      </c>
      <c r="J397" s="145" t="str">
        <f>IF(SP_NORTE!I401="","*",SP_NORTE!I401)</f>
        <v>*</v>
      </c>
      <c r="K397" s="138" t="str">
        <f>IF(SP_NORTE!M401="","*",SP_NORTE!M401)</f>
        <v>-</v>
      </c>
      <c r="L397" s="138" t="str">
        <f>IF(SP_NORTE!N401="","*",SP_NORTE!N401)</f>
        <v>-</v>
      </c>
      <c r="M397" s="139" t="str">
        <f>IF(SP_NORTE!J401="","*",SP_NORTE!J401)</f>
        <v>*</v>
      </c>
      <c r="N397" s="144" t="str">
        <f>IF(SP_NORTE!K401="","*",SP_NORTE!K401)</f>
        <v>*</v>
      </c>
      <c r="O397" s="144" t="str">
        <f>IF(SP_NORTE!L401="","*",SP_NORTE!L401)</f>
        <v>*</v>
      </c>
      <c r="P397" s="143" t="str">
        <f>IF(SP_NORTE!O401="","*",SP_NORTE!O401)</f>
        <v>*</v>
      </c>
      <c r="Q397" s="143" t="str">
        <f>IF(SP_NORTE!P401="","*",SP_NORTE!P401)</f>
        <v>*</v>
      </c>
      <c r="R397" s="145" t="str">
        <f>IF(SP_NORTE!Q401="","*",CONCATENATE(SP_NORTE!Q401," ",SP_NORTE!R401))</f>
        <v>*</v>
      </c>
      <c r="S397" s="145" t="str">
        <f>IF(SP_NORTE!V401="","*",SP_NORTE!V401)</f>
        <v>*</v>
      </c>
      <c r="T397" s="145" t="str">
        <f>IF(SP_NORTE!W401="","*",SP_NORTE!W401)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1698</v>
      </c>
      <c r="C2" s="121" t="s">
        <v>997</v>
      </c>
      <c r="D2" s="76" t="s">
        <v>999</v>
      </c>
      <c r="E2" s="76" t="s">
        <v>1699</v>
      </c>
      <c r="F2" s="99" t="s">
        <v>1700</v>
      </c>
      <c r="G2" s="76" t="s">
        <v>1701</v>
      </c>
      <c r="H2" s="76" t="s">
        <v>1702</v>
      </c>
      <c r="I2" s="76" t="s">
        <v>1703</v>
      </c>
      <c r="J2" s="76" t="s">
        <v>1704</v>
      </c>
      <c r="K2" s="78" t="s">
        <v>1705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*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*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 t="str">
        <f>IF(SP_NORTE!B376="","*",SP_NORTE!B376)</f>
        <v>*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*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*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ESCALA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*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*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*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*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*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1706</v>
      </c>
      <c r="D5" s="279"/>
      <c r="E5" s="279"/>
      <c r="F5" s="279"/>
      <c r="G5" s="279"/>
      <c r="H5" s="279"/>
      <c r="I5" s="279"/>
      <c r="J5" s="280"/>
      <c r="K5" s="281" t="s">
        <v>1707</v>
      </c>
      <c r="L5" s="282"/>
      <c r="M5" s="282"/>
      <c r="N5" s="282"/>
      <c r="O5" s="283" t="s">
        <v>1708</v>
      </c>
      <c r="P5" s="284"/>
    </row>
    <row r="6" spans="1:16" s="74" customFormat="1" ht="15" customHeight="1">
      <c r="A6" s="66" t="s">
        <v>1696</v>
      </c>
      <c r="B6" s="75" t="s">
        <v>1695</v>
      </c>
      <c r="C6" s="76" t="s">
        <v>1012</v>
      </c>
      <c r="D6" s="77" t="s">
        <v>1013</v>
      </c>
      <c r="E6" s="76" t="s">
        <v>1709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1710</v>
      </c>
      <c r="M6" s="80" t="s">
        <v>642</v>
      </c>
      <c r="N6" s="81" t="s">
        <v>1007</v>
      </c>
      <c r="O6" s="156" t="s">
        <v>1050</v>
      </c>
      <c r="P6" s="132" t="s">
        <v>1711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1</v>
      </c>
      <c r="P290" s="147" t="str">
        <f>IF($A$2=1,IF(SP_NORTE!BJ370="","*",SP_NORTE!BJ370),IF(SP_NORTE!BK370="","*",SP_NORTE!BK370))</f>
        <v xml:space="preserve">MC1 09:53, licenciado 09:54, segue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 t="str">
        <f>IF(SP_NORTE!B376="","*",SP_NORTE!B376)</f>
        <v>*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ZDG-ZTN</v>
      </c>
      <c r="M300" s="83">
        <f>IF(SP_NORTE!AP380="","*",SP_NORTE!AP380)</f>
        <v>62</v>
      </c>
      <c r="N300" s="83" t="str">
        <f>IF(SP_NORTE!AM380="","*",SP_NORTE!AM380)</f>
        <v>ZDG-ZTN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ZDG-ZTN</v>
      </c>
      <c r="M301" s="83">
        <f>IF(SP_NORTE!AP381="","*",SP_NORTE!AP381)</f>
        <v>60.389000000000003</v>
      </c>
      <c r="N301" s="83" t="str">
        <f>IF(SP_NORTE!AM381="","*",SP_NORTE!AM381)</f>
        <v>ZDG-ZTN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 t="str">
        <f>IF(SP_NORTE!BH385="","*",SP_NORTE!BH385)</f>
        <v>*</v>
      </c>
      <c r="P304" s="147" t="str">
        <f>IF($A$2=1,IF(SP_NORTE!BJ385="","*",SP_NORTE!BJ385),IF(SP_NORTE!BK385="","*",SP_NORTE!BK385))</f>
        <v>*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2026-02-25T17:44:26Z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