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75" documentId="8_{B6337239-1A00-434D-AAD0-422EA1FEB5AE}" xr6:coauthVersionLast="47" xr6:coauthVersionMax="47" xr10:uidLastSave="{E0AB6340-F3AD-4B5D-B836-9829EC191445}"/>
  <bookViews>
    <workbookView xWindow="-120" yWindow="-120" windowWidth="20730" windowHeight="11040" firstSheet="5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Planilha1" sheetId="16" r:id="rId5"/>
    <sheet name="CONTROLE D" sheetId="11" r:id="rId6"/>
    <sheet name="CONTROLE D+1" sheetId="12" r:id="rId7"/>
    <sheet name="CONTROLE - MAQUINISTAS" sheetId="13" r:id="rId8"/>
    <sheet name="Maquinista" sheetId="14" r:id="rId9"/>
    <sheet name="Diesel" sheetId="15" r:id="rId10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5" hidden="1">'CONTROLE D'!$A$6:$R$1000</definedName>
    <definedName name="_xlnm._FilterDatabase" localSheetId="7" hidden="1">'CONTROLE - MAQUINISTAS'!$B$2:$K$3033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08" i="1" l="1" a="1"/>
  <c r="N108" i="1" s="1"/>
  <c r="M108" i="1" a="1"/>
  <c r="M108" i="1" s="1"/>
  <c r="N107" i="1" a="1"/>
  <c r="N107" i="1" s="1"/>
  <c r="M107" i="1" a="1"/>
  <c r="M107" i="1" s="1"/>
  <c r="H107" i="1" a="1"/>
  <c r="H107" i="1" s="1"/>
  <c r="H106" i="1" a="1"/>
  <c r="H106" i="1"/>
  <c r="M106" i="1" a="1"/>
  <c r="M106" i="1"/>
  <c r="N106" i="1" a="1"/>
  <c r="N106" i="1"/>
  <c r="N105" i="1" a="1"/>
  <c r="N105" i="1" s="1"/>
  <c r="M105" i="1" a="1"/>
  <c r="M105" i="1" s="1"/>
  <c r="N109" i="1" a="1"/>
  <c r="N109" i="1" s="1"/>
  <c r="M109" i="1" a="1"/>
  <c r="M109" i="1" s="1"/>
  <c r="H109" i="1" a="1"/>
  <c r="H109" i="1" s="1"/>
  <c r="A90" i="1"/>
  <c r="G93" i="1"/>
  <c r="M93" i="1" a="1"/>
  <c r="M93" i="1"/>
  <c r="N93" i="1" a="1"/>
  <c r="N93" i="1"/>
  <c r="H94" i="1" a="1"/>
  <c r="H94" i="1" s="1"/>
  <c r="M94" i="1" a="1"/>
  <c r="M94" i="1" s="1"/>
  <c r="N94" i="1" a="1"/>
  <c r="N94" i="1" s="1"/>
  <c r="M95" i="1" a="1"/>
  <c r="M95" i="1" s="1"/>
  <c r="N95" i="1" a="1"/>
  <c r="N95" i="1" s="1"/>
  <c r="M96" i="1" a="1"/>
  <c r="M96" i="1" s="1"/>
  <c r="N96" i="1" a="1"/>
  <c r="N96" i="1" s="1"/>
  <c r="H97" i="1" a="1"/>
  <c r="H97" i="1" s="1"/>
  <c r="M97" i="1" a="1"/>
  <c r="M97" i="1" s="1"/>
  <c r="N97" i="1" a="1"/>
  <c r="N97" i="1" s="1"/>
  <c r="M98" i="1" a="1"/>
  <c r="M98" i="1" s="1"/>
  <c r="M101" i="1" a="1"/>
  <c r="M101" i="1" s="1"/>
  <c r="N101" i="1" a="1"/>
  <c r="N101" i="1" s="1"/>
  <c r="M102" i="1" a="1"/>
  <c r="M102" i="1" s="1"/>
  <c r="N102" i="1" a="1"/>
  <c r="N102" i="1" s="1"/>
  <c r="G91" i="1"/>
  <c r="M91" i="1" a="1"/>
  <c r="M91" i="1"/>
  <c r="N91" i="1" a="1"/>
  <c r="N91" i="1"/>
  <c r="N89" i="1" a="1"/>
  <c r="N89" i="1" s="1"/>
  <c r="M89" i="1" a="1"/>
  <c r="M89" i="1" s="1"/>
  <c r="N88" i="1" a="1"/>
  <c r="N88" i="1" s="1"/>
  <c r="M88" i="1" a="1"/>
  <c r="M88" i="1" s="1"/>
  <c r="N80" i="1" a="1"/>
  <c r="N80" i="1" s="1"/>
  <c r="M80" i="1" a="1"/>
  <c r="M80" i="1" s="1"/>
  <c r="H80" i="1" a="1"/>
  <c r="H80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M77" i="1" a="1"/>
  <c r="M77" i="1" s="1"/>
  <c r="N87" i="1" a="1"/>
  <c r="N87" i="1" s="1"/>
  <c r="M87" i="1" a="1"/>
  <c r="M87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R501" i="1"/>
  <c r="S501" i="1" a="1"/>
  <c r="S501" i="1"/>
  <c r="T501" i="1" a="1"/>
  <c r="T501" i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 s="1"/>
  <c r="BD501" i="1" a="1"/>
  <c r="BD501" i="1" s="1"/>
  <c r="BE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M510" i="1"/>
  <c r="AO510" i="1"/>
  <c r="BE510" i="1" s="1"/>
  <c r="AP510" i="1"/>
  <c r="AQ510" i="1"/>
  <c r="BC510" i="1" a="1"/>
  <c r="BC510" i="1" s="1"/>
  <c r="BD510" i="1" a="1"/>
  <c r="BD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/>
  <c r="AM512" i="1" s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O512" i="1"/>
  <c r="BE512" i="1" s="1"/>
  <c r="AP512" i="1"/>
  <c r="AQ512" i="1"/>
  <c r="BB512" i="1"/>
  <c r="BC512" i="1" a="1"/>
  <c r="BC512" i="1" s="1"/>
  <c r="BF512" i="1"/>
  <c r="BR512" i="1"/>
  <c r="BS512" i="1"/>
  <c r="A513" i="1"/>
  <c r="G513" i="1"/>
  <c r="M513" i="1" a="1"/>
  <c r="M513" i="1"/>
  <c r="N513" i="1" a="1"/>
  <c r="N513" i="1" s="1"/>
  <c r="AN513" i="1" s="1"/>
  <c r="R513" i="1"/>
  <c r="S513" i="1" a="1"/>
  <c r="S513" i="1" s="1"/>
  <c r="T513" i="1" a="1"/>
  <c r="T513" i="1"/>
  <c r="U513" i="1"/>
  <c r="AI513" i="1"/>
  <c r="BB513" i="1" s="1"/>
  <c r="AJ513" i="1"/>
  <c r="AK513" i="1"/>
  <c r="AL513" i="1"/>
  <c r="AM513" i="1"/>
  <c r="AO513" i="1"/>
  <c r="BE513" i="1" s="1"/>
  <c r="AP513" i="1"/>
  <c r="AQ513" i="1"/>
  <c r="BC513" i="1" a="1"/>
  <c r="BC513" i="1" s="1"/>
  <c r="BD513" i="1" a="1"/>
  <c r="BD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/>
  <c r="AM515" i="1" s="1"/>
  <c r="N515" i="1" a="1"/>
  <c r="N515" i="1" s="1"/>
  <c r="AN515" i="1" s="1"/>
  <c r="R515" i="1"/>
  <c r="S515" i="1" a="1"/>
  <c r="S515" i="1" s="1"/>
  <c r="T515" i="1" a="1"/>
  <c r="T515" i="1"/>
  <c r="U515" i="1"/>
  <c r="AI515" i="1"/>
  <c r="AJ515" i="1"/>
  <c r="AK515" i="1"/>
  <c r="AL515" i="1"/>
  <c r="AO515" i="1"/>
  <c r="BE515" i="1" s="1"/>
  <c r="AP515" i="1"/>
  <c r="AQ515" i="1"/>
  <c r="BB515" i="1"/>
  <c r="BC515" i="1" a="1"/>
  <c r="BC515" i="1" s="1"/>
  <c r="BF515" i="1"/>
  <c r="BR515" i="1"/>
  <c r="BS515" i="1"/>
  <c r="A516" i="1"/>
  <c r="G516" i="1"/>
  <c r="M516" i="1" a="1"/>
  <c r="M516" i="1"/>
  <c r="N516" i="1" a="1"/>
  <c r="N516" i="1" s="1"/>
  <c r="AN516" i="1" s="1"/>
  <c r="R516" i="1"/>
  <c r="S516" i="1" a="1"/>
  <c r="S516" i="1" s="1"/>
  <c r="T516" i="1" a="1"/>
  <c r="T516" i="1"/>
  <c r="U516" i="1"/>
  <c r="AI516" i="1"/>
  <c r="BB516" i="1" s="1"/>
  <c r="AJ516" i="1"/>
  <c r="AK516" i="1"/>
  <c r="AL516" i="1"/>
  <c r="AM516" i="1"/>
  <c r="AO516" i="1"/>
  <c r="BE516" i="1" s="1"/>
  <c r="AP516" i="1"/>
  <c r="AQ516" i="1"/>
  <c r="BC516" i="1" a="1"/>
  <c r="BC516" i="1" s="1"/>
  <c r="BD516" i="1" a="1"/>
  <c r="BD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BD518" i="1" s="1" a="1"/>
  <c r="BD518" i="1" s="1"/>
  <c r="AP518" i="1"/>
  <c r="AQ518" i="1"/>
  <c r="BB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AP519" i="1"/>
  <c r="AQ519" i="1"/>
  <c r="BB519" i="1"/>
  <c r="BC519" i="1" a="1"/>
  <c r="BC519" i="1" s="1"/>
  <c r="BD519" i="1" a="1"/>
  <c r="BD519" i="1"/>
  <c r="BE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/>
  <c r="U529" i="1"/>
  <c r="AI529" i="1"/>
  <c r="AJ529" i="1"/>
  <c r="AK529" i="1"/>
  <c r="AL529" i="1"/>
  <c r="AM529" i="1"/>
  <c r="AO529" i="1"/>
  <c r="BE529" i="1" s="1"/>
  <c r="AP529" i="1"/>
  <c r="AQ529" i="1"/>
  <c r="BB529" i="1"/>
  <c r="BC529" i="1" a="1"/>
  <c r="BC529" i="1" s="1"/>
  <c r="BD529" i="1" a="1"/>
  <c r="BD529" i="1"/>
  <c r="BF529" i="1"/>
  <c r="BR529" i="1"/>
  <c r="BS529" i="1"/>
  <c r="A530" i="1"/>
  <c r="G530" i="1"/>
  <c r="M530" i="1" a="1"/>
  <c r="M530" i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M530" i="1"/>
  <c r="AO530" i="1"/>
  <c r="BE530" i="1" s="1"/>
  <c r="AP530" i="1"/>
  <c r="AQ530" i="1"/>
  <c r="BC530" i="1" a="1"/>
  <c r="BC530" i="1" s="1"/>
  <c r="BD530" i="1" a="1"/>
  <c r="BD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AJ535" i="1"/>
  <c r="AK535" i="1"/>
  <c r="AL535" i="1"/>
  <c r="AO535" i="1"/>
  <c r="BE535" i="1" s="1"/>
  <c r="AP535" i="1"/>
  <c r="AQ535" i="1"/>
  <c r="BB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/>
  <c r="U538" i="1"/>
  <c r="AI538" i="1"/>
  <c r="AJ538" i="1"/>
  <c r="AK538" i="1"/>
  <c r="AL538" i="1"/>
  <c r="AO538" i="1"/>
  <c r="BE538" i="1" s="1"/>
  <c r="AP538" i="1"/>
  <c r="AQ538" i="1"/>
  <c r="BB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AJ540" i="1"/>
  <c r="AK540" i="1"/>
  <c r="AL540" i="1"/>
  <c r="AO540" i="1"/>
  <c r="BE540" i="1" s="1"/>
  <c r="AP540" i="1"/>
  <c r="AQ540" i="1"/>
  <c r="BB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D541" i="1" a="1"/>
  <c r="BD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AJ543" i="1"/>
  <c r="AK543" i="1"/>
  <c r="AL543" i="1"/>
  <c r="AO543" i="1"/>
  <c r="BE543" i="1" s="1"/>
  <c r="AP543" i="1"/>
  <c r="AQ543" i="1"/>
  <c r="BB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AJ549" i="1"/>
  <c r="AK549" i="1"/>
  <c r="AL549" i="1"/>
  <c r="AO549" i="1"/>
  <c r="BD549" i="1" s="1" a="1"/>
  <c r="BD549" i="1" s="1"/>
  <c r="AP549" i="1"/>
  <c r="AQ549" i="1"/>
  <c r="BB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E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R279" i="1"/>
  <c r="S279" i="1" a="1"/>
  <c r="S279" i="1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AM106" i="1"/>
  <c r="AN106" i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AM107" i="1"/>
  <c r="AN107" i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AM108" i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AN112" i="1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J112" i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AM113" i="1" s="1"/>
  <c r="N113" i="1" a="1"/>
  <c r="N113" i="1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N114" i="1" a="1"/>
  <c r="N114" i="1" s="1"/>
  <c r="AN114" i="1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AN115" i="1" s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AN120" i="1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G123" i="11" s="1"/>
  <c r="N122" i="1" a="1"/>
  <c r="N122" i="1" s="1"/>
  <c r="AN122" i="1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J123" i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K126" i="11" s="1"/>
  <c r="AL125" i="1"/>
  <c r="AO125" i="1"/>
  <c r="BD125" i="1" s="1" a="1"/>
  <c r="BD125" i="1" s="1"/>
  <c r="AP125" i="1"/>
  <c r="M126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J127" i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AN128" i="1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J129" i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G131" i="11" s="1"/>
  <c r="N130" i="1" a="1"/>
  <c r="N130" i="1" s="1"/>
  <c r="AN130" i="1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J131" i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J132" i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134" i="11" s="1"/>
  <c r="AL133" i="1"/>
  <c r="AO133" i="1"/>
  <c r="BE133" i="1" s="1"/>
  <c r="AP133" i="1"/>
  <c r="M134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AN134" i="1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J134" i="1"/>
  <c r="AK134" i="1"/>
  <c r="K135" i="11" s="1"/>
  <c r="AL134" i="1"/>
  <c r="AO134" i="1"/>
  <c r="BD134" i="1" s="1" a="1"/>
  <c r="BD134" i="1" s="1"/>
  <c r="AP134" i="1"/>
  <c r="M135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J135" i="1"/>
  <c r="AK135" i="1"/>
  <c r="K136" i="11" s="1"/>
  <c r="AL135" i="1"/>
  <c r="AO135" i="1"/>
  <c r="BE135" i="1" s="1"/>
  <c r="AP135" i="1"/>
  <c r="M136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J137" i="1"/>
  <c r="AK137" i="1"/>
  <c r="K138" i="11" s="1"/>
  <c r="AL137" i="1"/>
  <c r="AO137" i="1"/>
  <c r="BD137" i="1" s="1" a="1"/>
  <c r="BD137" i="1" s="1"/>
  <c r="AP137" i="1"/>
  <c r="M138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J138" i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J139" i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AN140" i="1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J140" i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J141" i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A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8" i="12" s="1"/>
  <c r="S91" i="1" a="1"/>
  <c r="S91" i="1" s="1"/>
  <c r="D88" i="12" s="1"/>
  <c r="T91" i="1" a="1"/>
  <c r="T91" i="1" s="1"/>
  <c r="E88" i="12" s="1"/>
  <c r="U91" i="1"/>
  <c r="AI91" i="1"/>
  <c r="BB91" i="1" s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2" i="1" a="1"/>
  <c r="S92" i="1" s="1"/>
  <c r="D89" i="12" s="1"/>
  <c r="T92" i="1" a="1"/>
  <c r="T92" i="1" s="1"/>
  <c r="E89" i="12" s="1"/>
  <c r="U92" i="1"/>
  <c r="AI92" i="1"/>
  <c r="BB92" i="1" s="1"/>
  <c r="AK92" i="1"/>
  <c r="K93" i="11" s="1"/>
  <c r="AL92" i="1"/>
  <c r="AO92" i="1"/>
  <c r="BE92" i="1" s="1"/>
  <c r="AP92" i="1"/>
  <c r="M93" i="11" s="1"/>
  <c r="AQ92" i="1"/>
  <c r="BC92" i="1" a="1"/>
  <c r="BC92" i="1" s="1"/>
  <c r="BF92" i="1"/>
  <c r="BR92" i="1"/>
  <c r="BS92" i="1"/>
  <c r="BT92" i="1"/>
  <c r="A93" i="1"/>
  <c r="C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94" i="11" s="1"/>
  <c r="AL93" i="1"/>
  <c r="AO93" i="1"/>
  <c r="BE93" i="1" s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1" i="12" s="1"/>
  <c r="T94" i="1" a="1"/>
  <c r="T94" i="1" s="1"/>
  <c r="E91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R97" i="1"/>
  <c r="S94" i="12" s="1"/>
  <c r="S97" i="1" a="1"/>
  <c r="S97" i="1" s="1"/>
  <c r="D94" i="12" s="1"/>
  <c r="T97" i="1" a="1"/>
  <c r="T97" i="1" s="1"/>
  <c r="E94" i="12" s="1"/>
  <c r="U97" i="1"/>
  <c r="AI97" i="1"/>
  <c r="BB97" i="1" s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R98" i="1"/>
  <c r="S95" i="12" s="1"/>
  <c r="S98" i="1" a="1"/>
  <c r="S98" i="1" s="1"/>
  <c r="D95" i="12" s="1"/>
  <c r="T98" i="1" a="1"/>
  <c r="T98" i="1" s="1"/>
  <c r="E95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6" i="12" s="1"/>
  <c r="S99" i="1" a="1"/>
  <c r="S99" i="1" s="1"/>
  <c r="D96" i="12" s="1"/>
  <c r="T99" i="1" a="1"/>
  <c r="T99" i="1" s="1"/>
  <c r="E96" i="12" s="1"/>
  <c r="U99" i="1"/>
  <c r="AI99" i="1"/>
  <c r="BB99" i="1" s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0" i="12"/>
  <c r="L269" i="12"/>
  <c r="E222" i="12"/>
  <c r="D222" i="12"/>
  <c r="E216" i="12"/>
  <c r="D216" i="12"/>
  <c r="E187" i="12"/>
  <c r="D187" i="12"/>
  <c r="E191" i="12"/>
  <c r="D191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85" i="12"/>
  <c r="D276" i="12"/>
  <c r="E275" i="12"/>
  <c r="D274" i="12"/>
  <c r="D273" i="12"/>
  <c r="E272" i="12"/>
  <c r="E271" i="12"/>
  <c r="D271" i="12"/>
  <c r="E269" i="12"/>
  <c r="D269" i="12"/>
  <c r="E267" i="12"/>
  <c r="D267" i="12"/>
  <c r="E266" i="12"/>
  <c r="D266" i="12"/>
  <c r="E265" i="12"/>
  <c r="D265" i="12"/>
  <c r="E264" i="12"/>
  <c r="D264" i="12"/>
  <c r="E262" i="12"/>
  <c r="E260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4" i="12"/>
  <c r="L252" i="12"/>
  <c r="L245" i="12"/>
  <c r="L229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K254" i="11"/>
  <c r="M254" i="11"/>
  <c r="M255" i="11"/>
  <c r="K256" i="11"/>
  <c r="K257" i="11"/>
  <c r="K258" i="11"/>
  <c r="K259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1" i="11"/>
  <c r="M272" i="11"/>
  <c r="K273" i="11"/>
  <c r="K275" i="11"/>
  <c r="M276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55" i="12"/>
  <c r="S58" i="12"/>
  <c r="S63" i="12"/>
  <c r="S282" i="12"/>
  <c r="S283" i="12"/>
  <c r="S59" i="12"/>
  <c r="S57" i="12"/>
  <c r="S62" i="12"/>
  <c r="S69" i="12"/>
  <c r="S71" i="12"/>
  <c r="S65" i="12"/>
  <c r="S72" i="12"/>
  <c r="S68" i="12"/>
  <c r="S73" i="12"/>
  <c r="S74" i="12"/>
  <c r="S66" i="12"/>
  <c r="S70" i="12"/>
  <c r="S292" i="12"/>
  <c r="S75" i="12"/>
  <c r="S293" i="12"/>
  <c r="S80" i="12"/>
  <c r="S79" i="12"/>
  <c r="S78" i="12"/>
  <c r="S84" i="12"/>
  <c r="S85" i="12"/>
  <c r="S81" i="12"/>
  <c r="S294" i="12"/>
  <c r="S295" i="12"/>
  <c r="S296" i="12"/>
  <c r="S91" i="12"/>
  <c r="S87" i="12"/>
  <c r="S89" i="12"/>
  <c r="S92" i="12"/>
  <c r="S297" i="12"/>
  <c r="S107" i="12"/>
  <c r="S100" i="12"/>
  <c r="S104" i="12"/>
  <c r="S105" i="12"/>
  <c r="S106" i="12"/>
  <c r="S99" i="12"/>
  <c r="S98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108" i="1" l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G110" i="1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G122" i="11"/>
  <c r="K124" i="12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G138" i="11"/>
  <c r="G130" i="11"/>
  <c r="K132" i="12"/>
  <c r="AJ29" i="1"/>
  <c r="G128" i="11"/>
  <c r="K123" i="12"/>
  <c r="AN158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7" i="1"/>
  <c r="BD360" i="1" a="1"/>
  <c r="BD360" i="1" s="1"/>
  <c r="BE361" i="1"/>
  <c r="AJ19" i="1"/>
  <c r="AJ20" i="1"/>
  <c r="AJ22" i="1"/>
  <c r="G148" i="11"/>
  <c r="G145" i="1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L125" i="12"/>
  <c r="L120" i="12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K156" i="12"/>
  <c r="L128" i="12"/>
  <c r="L124" i="12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G22" i="1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L160" i="12"/>
  <c r="K138" i="12"/>
  <c r="AJ15" i="1"/>
  <c r="AJ14" i="1"/>
  <c r="AJ13" i="1"/>
  <c r="G33" i="11"/>
  <c r="G160" i="11"/>
  <c r="BD420" i="1" a="1"/>
  <c r="BD420" i="1" s="1"/>
  <c r="BE422" i="1"/>
  <c r="BE419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L58" i="12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L56" i="12"/>
  <c r="BE29" i="1"/>
  <c r="BE9" i="1"/>
  <c r="BD118" i="1" a="1"/>
  <c r="BD118" i="1" s="1"/>
  <c r="BD246" i="1" a="1"/>
  <c r="BD246" i="1" s="1"/>
  <c r="BE449" i="1"/>
  <c r="BD432" i="1" a="1"/>
  <c r="BD432" i="1" s="1"/>
  <c r="G43" i="11"/>
  <c r="G9" i="11"/>
  <c r="BD102" i="1" a="1"/>
  <c r="BD102" i="1" s="1"/>
  <c r="BE270" i="1"/>
  <c r="BE261" i="1"/>
  <c r="G19" i="11"/>
  <c r="L71" i="12"/>
  <c r="L53" i="12"/>
  <c r="BD129" i="1" a="1"/>
  <c r="BD129" i="1" s="1"/>
  <c r="BE108" i="1"/>
  <c r="BD284" i="1" a="1"/>
  <c r="BD284" i="1" s="1"/>
  <c r="BD240" i="1" a="1"/>
  <c r="BD240" i="1" s="1"/>
  <c r="K144" i="12"/>
  <c r="BD43" i="1" a="1"/>
  <c r="BD43" i="1" s="1"/>
  <c r="BE41" i="1"/>
  <c r="BE141" i="1"/>
  <c r="BE124" i="1"/>
  <c r="BD299" i="1" a="1"/>
  <c r="BD299" i="1" s="1"/>
  <c r="BE254" i="1"/>
  <c r="BD221" i="1" a="1"/>
  <c r="BD221" i="1" s="1"/>
  <c r="G84" i="11"/>
  <c r="L61" i="12"/>
  <c r="K56" i="12"/>
  <c r="BE251" i="1"/>
  <c r="BD209" i="1" a="1"/>
  <c r="BD209" i="1" s="1"/>
  <c r="BE199" i="1"/>
  <c r="BE167" i="1"/>
  <c r="L67" i="12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G57" i="11"/>
  <c r="K80" i="12"/>
  <c r="BB404" i="1"/>
  <c r="AN149" i="1"/>
  <c r="L146" i="12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G82" i="11"/>
  <c r="AN190" i="1"/>
  <c r="L187" i="12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D175" i="1" a="1"/>
  <c r="BD175" i="1" s="1"/>
  <c r="BE165" i="1"/>
  <c r="BE421" i="1"/>
  <c r="BE406" i="1"/>
  <c r="BB405" i="1"/>
  <c r="BE403" i="1"/>
  <c r="BB402" i="1"/>
  <c r="BE400" i="1"/>
  <c r="AM156" i="1"/>
  <c r="K153" i="12"/>
  <c r="G157" i="1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L49" i="12"/>
  <c r="K78" i="12"/>
  <c r="L68" i="12"/>
  <c r="L60" i="12"/>
  <c r="BD99" i="1" a="1"/>
  <c r="BD99" i="1" s="1"/>
  <c r="BE99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3" i="1"/>
  <c r="L110" i="12"/>
  <c r="AN108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4" i="1"/>
  <c r="K111" i="12"/>
  <c r="G115" i="1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L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6" i="1"/>
  <c r="L113" i="12"/>
  <c r="AN299" i="1"/>
  <c r="L296" i="12"/>
  <c r="AM297" i="1"/>
  <c r="K294" i="12"/>
  <c r="AM294" i="1"/>
  <c r="K291" i="12"/>
  <c r="AM270" i="1"/>
  <c r="K267" i="12"/>
  <c r="G81" i="11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1" i="1"/>
  <c r="L158" i="12"/>
  <c r="AM71" i="1"/>
  <c r="G73" i="11"/>
  <c r="K69" i="12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AN19" i="1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9" i="1"/>
  <c r="L156" i="12"/>
  <c r="L154" i="12"/>
  <c r="AN157" i="1"/>
  <c r="AM154" i="1"/>
  <c r="K151" i="12"/>
  <c r="AM148" i="1"/>
  <c r="L149" i="11" s="1"/>
  <c r="K145" i="12"/>
  <c r="AN144" i="1"/>
  <c r="L141" i="12"/>
  <c r="L139" i="12"/>
  <c r="AN142" i="1"/>
  <c r="AN141" i="1"/>
  <c r="L138" i="12"/>
  <c r="AN135" i="1"/>
  <c r="L132" i="12"/>
  <c r="AN129" i="1"/>
  <c r="L126" i="12"/>
  <c r="AM122" i="1"/>
  <c r="K119" i="12"/>
  <c r="AN121" i="1"/>
  <c r="L118" i="12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L97" i="12"/>
  <c r="AN97" i="1"/>
  <c r="L94" i="12"/>
  <c r="AN94" i="1"/>
  <c r="L91" i="12"/>
  <c r="K90" i="12"/>
  <c r="G94" i="11"/>
  <c r="AM93" i="1"/>
  <c r="AN91" i="1"/>
  <c r="L88" i="12"/>
  <c r="AM89" i="1"/>
  <c r="N91" i="11" s="1"/>
  <c r="K87" i="12"/>
  <c r="G91" i="11"/>
  <c r="AN81" i="1"/>
  <c r="L79" i="12"/>
  <c r="K97" i="12"/>
  <c r="G101" i="11"/>
  <c r="AM100" i="1"/>
  <c r="AN98" i="1"/>
  <c r="L95" i="12"/>
  <c r="K94" i="12"/>
  <c r="G98" i="11"/>
  <c r="AM97" i="1"/>
  <c r="AN95" i="1"/>
  <c r="L92" i="12"/>
  <c r="AM94" i="1"/>
  <c r="L95" i="11" s="1"/>
  <c r="K91" i="12"/>
  <c r="G95" i="11"/>
  <c r="G92" i="11"/>
  <c r="K88" i="12"/>
  <c r="AM91" i="1"/>
  <c r="AN6" i="1"/>
  <c r="L4" i="12"/>
  <c r="K95" i="12"/>
  <c r="AM98" i="1"/>
  <c r="G99" i="11"/>
  <c r="G96" i="11"/>
  <c r="K92" i="12"/>
  <c r="AM95" i="1"/>
  <c r="AN93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<sst xmlns="http://schemas.openxmlformats.org/spreadsheetml/2006/main" count="5789" uniqueCount="1465">
  <si>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</si>
  <si>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</si>
  <si>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</si>
  <si>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</si>
  <si>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</si>
  <si>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</si>
  <si>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</si>
  <si>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</si>
  <si>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</si>
  <si>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</si>
  <si>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</si>
  <si>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</si>
  <si>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</si>
  <si>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</si>
  <si>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</si>
  <si>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</si>
  <si>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</si>
  <si>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</si>
  <si>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</si>
  <si>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</si>
  <si>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</si>
  <si>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</si>
  <si>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</si>
  <si>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</si>
  <si>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</si>
  <si>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</si>
  <si>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</si>
  <si>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</si>
  <si>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</si>
  <si>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</si>
  <si>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</si>
  <si>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</si>
  <si>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</si>
  <si>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</si>
  <si>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</si>
  <si>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</si>
  <si>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</si>
  <si>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</si>
  <si>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</si>
  <si>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</si>
  <si>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</si>
  <si>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</si>
  <si>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</si>
  <si>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</si>
  <si>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</si>
  <si>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</si>
  <si>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</si>
  <si>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</si>
  <si>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</si>
  <si>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</si>
  <si>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</si>
  <si>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</si>
  <si>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</si>
  <si>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</si>
  <si>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</si>
  <si>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</si>
  <si>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</si>
  <si>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</si>
  <si>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</si>
  <si>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</si>
  <si>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</si>
  <si>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</si>
  <si>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</si>
  <si>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</si>
  <si>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</si>
  <si>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</si>
  <si>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</si>
  <si>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</si>
  <si>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</si>
  <si>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</si>
  <si>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</si>
  <si>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</si>
  <si>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</si>
  <si>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</si>
  <si>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</si>
  <si>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</si>
  <si>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</si>
  <si>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</si>
  <si>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</si>
  <si>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</si>
  <si>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</si>
  <si>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</si>
  <si>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</si>
  <si>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</si>
  <si>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</si>
  <si>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</si>
  <si>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</si>
  <si>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</si>
  <si>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</si>
  <si>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</si>
  <si>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</si>
  <si>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</si>
  <si>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</si>
  <si>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</si>
  <si>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</si>
  <si>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</si>
  <si>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</si>
  <si>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</si>
  <si>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</si>
  <si>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</si>
  <si>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</si>
  <si>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</si>
  <si>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</si>
  <si>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</si>
  <si>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</si>
  <si>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</si>
  <si>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</si>
  <si>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</si>
  <si>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</si>
  <si>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</si>
  <si>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</si>
  <si>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</si>
  <si>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</si>
  <si>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</si>
  <si>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</si>
  <si>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</si>
  <si>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</si>
  <si>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</si>
  <si>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</si>
  <si>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</si>
  <si>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</si>
  <si>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</si>
  <si>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</si>
  <si>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</si>
  <si>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</si>
  <si>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</si>
  <si>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</si>
  <si>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</si>
  <si>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</si>
  <si>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</si>
  <si>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</si>
  <si>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</si>
  <si>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</si>
  <si>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</si>
  <si>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</si>
  <si>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</si>
  <si>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</si>
  <si>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</si>
  <si>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</si>
  <si>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</si>
  <si>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</si>
  <si>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</si>
  <si>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</si>
  <si>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</si>
  <si>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</si>
  <si>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</si>
  <si>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</si>
  <si>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</si>
  <si>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</si>
  <si>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</si>
  <si>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</si>
  <si>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</si>
  <si>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</si>
  <si>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</si>
  <si>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</si>
  <si>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</si>
  <si>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</si>
  <si>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</si>
  <si>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</si>
  <si>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</si>
  <si>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</si>
  <si>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</si>
  <si>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</si>
  <si>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</si>
  <si>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</si>
  <si>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</si>
  <si>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</si>
  <si>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</si>
  <si>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</si>
  <si>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</si>
  <si>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</si>
  <si>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</si>
  <si>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</si>
  <si>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</si>
  <si>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</si>
  <si>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</si>
  <si>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</si>
  <si>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</si>
  <si>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</si>
  <si>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</si>
  <si>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</si>
  <si>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</si>
  <si>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</si>
  <si>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</si>
  <si>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</si>
  <si>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</si>
  <si>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</si>
  <si>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</si>
  <si>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</si>
  <si>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</si>
  <si>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</si>
  <si>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</si>
  <si>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</si>
  <si>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</si>
  <si>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</si>
  <si>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</si>
  <si>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</si>
  <si>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</si>
  <si>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</si>
  <si>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</si>
  <si>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</si>
  <si>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</si>
  <si>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</si>
  <si>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</si>
  <si>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</si>
  <si>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</si>
  <si>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</si>
  <si>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</si>
  <si>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</si>
  <si>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</si>
  <si>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</si>
  <si>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</si>
  <si>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</si>
  <si>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</si>
  <si>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</si>
  <si>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</si>
  <si>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</si>
  <si>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</si>
  <si>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</si>
  <si>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</si>
  <si>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</si>
  <si>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</si>
  <si>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</si>
  <si>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</si>
  <si>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</si>
  <si>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</si>
  <si>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</si>
  <si>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</si>
  <si>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</si>
  <si>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</si>
  <si>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</si>
  <si>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</si>
  <si>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</si>
  <si>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</si>
  <si>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</si>
  <si>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</si>
  <si>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</si>
  <si>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</si>
  <si>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</si>
  <si>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</si>
  <si>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</si>
  <si>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</si>
  <si>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</si>
  <si>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</si>
  <si>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</si>
  <si>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</si>
  <si>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</si>
  <si>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</si>
  <si>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</si>
  <si>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</si>
  <si>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</si>
  <si>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</si>
  <si>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</si>
  <si>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</si>
  <si>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</si>
  <si>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</si>
  <si>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</si>
  <si>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</si>
  <si>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</si>
  <si>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</si>
  <si>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</si>
  <si>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</si>
  <si>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</si>
  <si>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</si>
  <si>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</si>
  <si>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</si>
  <si>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</si>
  <si>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</si>
  <si>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</si>
  <si>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</si>
  <si>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</si>
  <si>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</si>
  <si>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</si>
  <si>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</si>
  <si>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</si>
  <si>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</si>
  <si>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</si>
  <si>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</si>
  <si>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</si>
  <si>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</si>
  <si>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</si>
  <si>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</si>
  <si>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</si>
  <si>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</si>
  <si>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</si>
  <si>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</si>
  <si>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</si>
  <si>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</si>
  <si>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</si>
  <si>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</si>
  <si>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</si>
  <si>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</si>
  <si>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</si>
  <si>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</si>
  <si>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</si>
  <si>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</si>
  <si>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</si>
  <si>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</si>
  <si>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</si>
  <si>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</si>
  <si>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</si>
  <si>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</si>
  <si>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</si>
  <si>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</si>
  <si>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</si>
  <si>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</si>
  <si>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</si>
  <si>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</si>
  <si>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</si>
  <si>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</si>
  <si>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</si>
  <si>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</si>
  <si>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</si>
  <si>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</si>
  <si>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</si>
  <si>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</si>
  <si>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</si>
  <si>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</si>
  <si>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</si>
  <si>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</si>
  <si>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</si>
  <si>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</si>
  <si>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</si>
  <si>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</si>
  <si>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</si>
  <si>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</si>
  <si>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</si>
  <si>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</si>
  <si>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</si>
  <si>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</si>
  <si>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</si>
  <si>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</si>
  <si>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</si>
  <si>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</si>
  <si>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</si>
  <si>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</si>
  <si>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</si>
  <si>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</si>
  <si>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</si>
  <si>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</si>
  <si>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</si>
  <si>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</si>
  <si>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</si>
  <si>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</si>
  <si>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</si>
  <si>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</si>
  <si>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</si>
  <si>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</si>
  <si>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</si>
  <si>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</si>
  <si>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</si>
  <si>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</si>
  <si>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</si>
  <si>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</si>
  <si>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</si>
  <si>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</si>
  <si>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</si>
  <si>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</si>
  <si>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</si>
  <si>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</si>
  <si>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</si>
  <si>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</si>
  <si>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</si>
  <si>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</si>
  <si>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</si>
  <si>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</si>
  <si>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</si>
  <si>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</si>
  <si>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</si>
  <si>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</si>
  <si>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</si>
  <si>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</si>
  <si>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</si>
  <si>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</si>
  <si>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</si>
  <si>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</si>
  <si>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</si>
  <si>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</si>
  <si>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</si>
  <si>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</si>
  <si>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</si>
  <si>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</si>
  <si>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</si>
  <si>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</si>
  <si>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</si>
  <si>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</si>
  <si>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</si>
  <si>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</si>
  <si>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</si>
  <si>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</si>
  <si>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</si>
  <si>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</si>
  <si>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</si>
  <si>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</si>
  <si>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</si>
  <si>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</si>
  <si>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</si>
  <si>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</si>
  <si>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</si>
  <si>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</si>
  <si>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</si>
  <si>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</si>
  <si>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</si>
  <si>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</si>
  <si>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</si>
  <si>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</si>
  <si>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</si>
  <si>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</si>
  <si>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</si>
  <si>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</si>
  <si>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</si>
  <si>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</si>
  <si>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</si>
  <si>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</si>
  <si>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</si>
  <si>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</si>
  <si>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</si>
  <si>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</si>
  <si>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</si>
  <si>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</si>
  <si>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</si>
  <si>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</si>
  <si>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</si>
  <si>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</si>
  <si>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</si>
  <si>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</si>
  <si>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</si>
  <si>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</si>
  <si>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</si>
  <si>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</si>
  <si>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</si>
  <si>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</si>
  <si>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</si>
  <si>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</si>
  <si>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</si>
  <si>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</si>
  <si>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</si>
  <si>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</si>
  <si>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</si>
  <si>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</si>
  <si>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</si>
  <si>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</si>
  <si>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</si>
  <si>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</si>
  <si>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</si>
  <si>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</si>
  <si>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</si>
  <si>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</si>
  <si>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</si>
  <si>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</si>
  <si>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</si>
  <si>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</si>
  <si>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</si>
  <si>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</si>
  <si>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</si>
  <si>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</si>
  <si>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</si>
  <si>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</si>
  <si>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</si>
  <si>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</si>
  <si>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</si>
  <si>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</si>
  <si>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</si>
  <si>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</si>
  <si>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</si>
  <si>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</si>
  <si>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</si>
  <si>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</si>
  <si>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</si>
  <si>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</si>
  <si>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</si>
  <si>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</si>
  <si>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</si>
  <si>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</si>
  <si>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</si>
  <si>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</si>
  <si>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</si>
  <si>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</si>
  <si>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</si>
  <si>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</si>
  <si>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</si>
  <si>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</si>
  <si>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</si>
  <si>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</si>
  <si>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</si>
  <si>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</si>
  <si>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</si>
  <si>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</si>
  <si>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</si>
  <si>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</si>
  <si>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</si>
  <si>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</si>
  <si>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</si>
  <si>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</si>
  <si>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</si>
  <si>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</si>
  <si>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</si>
  <si>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</si>
  <si>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</si>
  <si>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</si>
  <si>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</si>
  <si>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</si>
  <si>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</si>
  <si>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</si>
  <si>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</si>
  <si>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</si>
  <si>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</si>
  <si>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</si>
  <si>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</si>
  <si>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</si>
  <si>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</si>
  <si>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</si>
  <si>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</si>
  <si>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</si>
  <si>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</si>
  <si>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</si>
  <si>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</si>
  <si>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</si>
  <si>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</si>
  <si>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</si>
  <si>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</si>
  <si>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</si>
  <si>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</si>
  <si>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</si>
  <si>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</si>
  <si>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</si>
  <si>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</si>
  <si>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</si>
  <si>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</si>
  <si>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</si>
  <si>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</si>
  <si>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</si>
  <si>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</si>
  <si>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</si>
  <si>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</si>
  <si>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</si>
  <si>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</si>
  <si>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</si>
  <si>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</si>
  <si>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</si>
  <si>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</si>
  <si>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</si>
  <si>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</si>
  <si>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</si>
  <si>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</si>
  <si>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</si>
  <si>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</si>
  <si>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</si>
  <si>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</si>
  <si>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</si>
  <si>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</si>
  <si>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</si>
  <si>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</si>
  <si>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</si>
  <si>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</si>
  <si>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</si>
  <si>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</si>
  <si>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</si>
  <si>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</si>
  <si>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</si>
  <si>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</si>
  <si>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</si>
  <si>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</si>
  <si>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</si>
  <si>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</si>
  <si>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</si>
  <si>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</si>
  <si>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</si>
  <si>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</si>
  <si>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</si>
  <si>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</si>
  <si>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</si>
  <si>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</si>
  <si>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</si>
  <si>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</si>
  <si>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</si>
  <si>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</si>
  <si>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</si>
  <si>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</si>
  <si>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</si>
  <si>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</si>
  <si>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</si>
  <si>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</si>
  <si>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</si>
  <si>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</si>
  <si>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</si>
  <si>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</si>
  <si>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</si>
  <si>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</si>
  <si>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</si>
  <si>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</si>
  <si>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</si>
  <si>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</si>
  <si>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</si>
  <si>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</si>
  <si>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</si>
  <si>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</si>
  <si>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</si>
  <si>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</si>
  <si>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</si>
  <si>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</si>
  <si>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</si>
  <si>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</si>
  <si>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</si>
  <si>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</si>
  <si>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</si>
  <si>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</si>
  <si>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</si>
  <si>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</si>
  <si>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</si>
  <si>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</si>
  <si>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</si>
  <si>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</si>
  <si>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</si>
  <si>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</si>
  <si>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</si>
  <si>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</si>
  <si>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</si>
  <si>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</si>
  <si>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</si>
  <si>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</si>
  <si>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</si>
  <si>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</si>
  <si>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</si>
  <si>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</si>
  <si>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</si>
  <si>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</si>
  <si>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</si>
  <si>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</si>
  <si>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</si>
  <si>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</si>
  <si>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</si>
  <si>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</si>
  <si>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</si>
  <si>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</si>
  <si>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</si>
  <si>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</si>
  <si>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</si>
  <si>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</si>
  <si>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</si>
  <si>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</si>
  <si>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</si>
  <si>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</si>
  <si>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</si>
  <si>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</si>
  <si>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</si>
  <si>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</si>
  <si>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</si>
  <si>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</si>
  <si>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</si>
  <si>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</si>
  <si>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</si>
  <si>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</si>
  <si>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</si>
  <si>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</si>
  <si>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</si>
  <si>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</si>
  <si>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</si>
  <si>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</si>
  <si>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</si>
  <si>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</si>
  <si>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</si>
  <si>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</si>
  <si>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</si>
  <si>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</si>
  <si>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</si>
  <si>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</si>
  <si>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</si>
  <si>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</si>
  <si>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</si>
  <si>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</si>
  <si>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</si>
  <si>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</si>
  <si>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</si>
  <si>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</si>
  <si>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</si>
  <si>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</si>
  <si>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</si>
  <si>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</si>
  <si>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</si>
  <si>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</si>
  <si>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</si>
  <si>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</si>
  <si>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</si>
  <si>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</si>
  <si>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</si>
  <si>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</si>
  <si>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</si>
  <si>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</si>
  <si>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</si>
  <si>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</si>
  <si>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</si>
  <si>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</si>
  <si>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</si>
  <si>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</si>
  <si>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</si>
  <si>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</si>
  <si>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</si>
  <si>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</si>
  <si>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</si>
  <si>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</si>
  <si>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</si>
  <si>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</si>
  <si>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</si>
  <si>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</si>
  <si>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</si>
  <si>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</si>
  <si>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</si>
  <si>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</si>
  <si>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</si>
  <si>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</si>
  <si>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</si>
  <si>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</si>
  <si>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</si>
  <si>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</si>
  <si>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</si>
  <si>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</si>
  <si>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</si>
  <si>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</si>
  <si>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</si>
  <si>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</si>
  <si>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</si>
  <si>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</si>
  <si>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</si>
  <si>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</si>
  <si>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</si>
  <si>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</si>
  <si>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</si>
  <si>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</si>
  <si>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</si>
  <si>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</si>
  <si>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</si>
  <si>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</si>
  <si>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</si>
  <si>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</si>
  <si>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</si>
  <si>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</si>
  <si>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</si>
  <si>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</si>
  <si>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</si>
  <si>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</si>
  <si>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</si>
  <si>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</si>
  <si>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</si>
  <si>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</si>
  <si>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</si>
  <si>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</si>
  <si>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</si>
  <si>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</si>
  <si>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</si>
  <si>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</si>
  <si>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</si>
  <si>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</si>
  <si>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</si>
  <si>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</si>
  <si>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</si>
  <si>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</si>
  <si>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</si>
  <si>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</si>
  <si>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</si>
  <si>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</si>
  <si>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</si>
  <si>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</si>
  <si>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</si>
  <si>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</si>
  <si>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</si>
  <si>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</si>
  <si>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</si>
  <si>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</si>
  <si>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</si>
  <si>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</si>
  <si>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</si>
  <si>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</si>
  <si>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</si>
  <si>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</si>
  <si>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</si>
  <si>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</si>
  <si>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</si>
  <si>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</si>
  <si>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</si>
  <si>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</si>
  <si>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</si>
  <si>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</si>
  <si>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</si>
  <si>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</si>
  <si>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</si>
  <si>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</si>
  <si>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</si>
  <si>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</si>
  <si>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</si>
  <si>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</si>
  <si>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</si>
  <si>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</si>
  <si>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</si>
  <si>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</si>
  <si>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</si>
  <si>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</si>
  <si>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</si>
  <si>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</si>
  <si>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</si>
  <si>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</si>
  <si>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</si>
  <si>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</si>
  <si>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</si>
  <si>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</si>
  <si>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</si>
  <si>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</si>
  <si>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</si>
  <si>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</si>
  <si>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</si>
  <si>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</si>
  <si>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</si>
  <si>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</si>
  <si>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</si>
  <si>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</si>
  <si>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</si>
  <si>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</si>
  <si>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</si>
  <si>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</si>
  <si>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</si>
  <si>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</si>
  <si>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</si>
  <si>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</si>
  <si>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</si>
  <si>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</si>
  <si>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</si>
  <si>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</si>
  <si>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</si>
  <si>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</si>
  <si>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</si>
  <si>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</si>
  <si>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</si>
  <si>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</si>
  <si>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</si>
  <si>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</si>
  <si>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</si>
  <si>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</si>
  <si>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</si>
  <si>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</si>
  <si>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</si>
  <si>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</si>
  <si>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</si>
  <si>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</si>
  <si>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</si>
  <si>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</si>
  <si>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</si>
  <si>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</si>
  <si>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</si>
  <si>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</si>
  <si>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</si>
  <si>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</si>
  <si>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</si>
  <si>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</si>
  <si>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</si>
  <si>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</si>
  <si>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</si>
  <si>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</si>
  <si>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</si>
  <si>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</si>
  <si>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</si>
  <si>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</si>
  <si>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</si>
  <si>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</si>
  <si>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</si>
  <si>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</si>
  <si>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</si>
  <si>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</si>
  <si>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</si>
  <si>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</si>
  <si>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</si>
  <si>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</si>
  <si>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</si>
  <si>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</si>
  <si>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</si>
  <si>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</si>
  <si>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</si>
  <si>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</si>
  <si>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</si>
  <si>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</si>
  <si>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</si>
  <si>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</si>
  <si>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</si>
  <si>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</si>
  <si>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</si>
  <si>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</si>
  <si>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</si>
  <si>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</si>
  <si>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</si>
  <si>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</si>
  <si>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</si>
  <si>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</si>
  <si>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</si>
  <si>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</si>
  <si>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</si>
  <si>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</si>
  <si>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</si>
  <si>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</si>
  <si>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</si>
  <si>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</si>
  <si>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</si>
  <si>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</si>
  <si>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</si>
  <si>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</si>
  <si>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</si>
  <si>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</si>
  <si>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</si>
  <si>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</si>
  <si>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</si>
  <si>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</si>
  <si>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</si>
  <si>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</si>
  <si>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</si>
  <si>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</si>
  <si>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</si>
  <si>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</si>
  <si>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</si>
  <si>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</si>
  <si>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</si>
  <si>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</si>
  <si>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</si>
  <si>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</si>
  <si>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</si>
  <si>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</si>
  <si>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</si>
  <si>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</si>
  <si>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</si>
  <si>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</si>
  <si>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</si>
  <si>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</si>
  <si>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</si>
  <si>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</si>
  <si>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</si>
  <si>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</si>
  <si>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</si>
  <si>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</si>
  <si>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</si>
  <si>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</si>
  <si>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</si>
  <si>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</si>
  <si>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</si>
  <si>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</si>
  <si>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</si>
  <si>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</si>
  <si>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</si>
  <si>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</si>
  <si>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</si>
  <si>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</si>
  <si>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</si>
  <si>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</si>
  <si>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</si>
  <si>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</si>
  <si>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</si>
  <si>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</si>
  <si>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</si>
  <si>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</si>
  <si>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</si>
  <si>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</si>
  <si>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</si>
  <si>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</si>
  <si>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</si>
  <si>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</si>
  <si>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</si>
  <si>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</si>
  <si>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</si>
  <si>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</si>
  <si>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</si>
  <si>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</si>
  <si>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</si>
  <si>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</si>
  <si>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</si>
  <si>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</si>
  <si>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</si>
  <si>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</si>
  <si>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</si>
  <si>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</si>
  <si>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</si>
  <si>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</si>
  <si>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</si>
  <si>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</si>
  <si>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</si>
  <si>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</si>
  <si>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</si>
  <si>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</si>
  <si>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</si>
  <si>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</si>
  <si>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</si>
  <si>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</si>
  <si>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</si>
  <si>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</si>
  <si>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</si>
  <si>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</si>
  <si>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</si>
  <si>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</si>
  <si>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</si>
  <si>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</si>
  <si>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</si>
  <si>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</si>
  <si>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</si>
  <si>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</si>
  <si>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</si>
  <si>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</si>
  <si>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</si>
  <si>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</si>
  <si>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</si>
  <si>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</si>
  <si>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</si>
  <si>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</si>
  <si>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</si>
  <si>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</si>
  <si>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</si>
  <si>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</si>
  <si>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</si>
  <si>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</si>
  <si>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</si>
  <si>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</si>
  <si>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</si>
  <si>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</si>
  <si>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</si>
  <si>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</si>
  <si>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</si>
  <si>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</si>
  <si>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</si>
  <si>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</si>
  <si>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</si>
  <si>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</si>
  <si>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</si>
  <si>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</si>
  <si>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</si>
  <si>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</si>
  <si>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</si>
  <si>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</si>
  <si>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</si>
  <si>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</si>
  <si>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</si>
  <si>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</si>
  <si>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</si>
  <si>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</si>
  <si>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</si>
  <si>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</si>
  <si>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</si>
  <si>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</si>
  <si>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</si>
  <si>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</si>
  <si>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</si>
  <si>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</si>
  <si>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</si>
  <si>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</si>
  <si>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</si>
  <si>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</si>
  <si>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</si>
  <si>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</si>
  <si>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</si>
  <si>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</si>
  <si>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</si>
  <si>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</si>
  <si>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</si>
  <si>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</si>
  <si>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</si>
  <si>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</si>
  <si>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</si>
  <si>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</si>
  <si>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</si>
  <si>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</si>
  <si>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</si>
  <si>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</si>
  <si>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</si>
  <si>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</si>
  <si>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</si>
  <si>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</si>
  <si>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</si>
  <si>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</si>
  <si>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</si>
  <si>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</si>
  <si>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</si>
  <si>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</si>
  <si>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</si>
  <si>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</si>
  <si>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</si>
  <si>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</si>
  <si>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</si>
  <si>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</si>
  <si>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</si>
  <si>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</si>
  <si>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</si>
  <si>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</si>
  <si>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</si>
  <si>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</si>
  <si>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</si>
  <si>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</si>
  <si>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</si>
  <si>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</si>
  <si>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</si>
  <si>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</si>
  <si>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</si>
  <si>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</si>
  <si>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</si>
  <si>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</si>
  <si>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</si>
  <si>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</si>
  <si>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</si>
  <si>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</si>
  <si>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</si>
  <si>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</si>
  <si>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</si>
  <si>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</si>
  <si>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</si>
  <si>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</si>
  <si>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</si>
  <si>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</si>
  <si>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</si>
  <si>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</si>
  <si>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</si>
  <si>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</si>
  <si>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</si>
  <si>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</si>
  <si>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</si>
  <si>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</si>
  <si>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</si>
  <si>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</si>
  <si>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</si>
  <si>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</si>
  <si>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</si>
  <si>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</si>
  <si>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</si>
  <si>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</si>
  <si>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</si>
  <si>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</si>
  <si>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</si>
  <si>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</si>
  <si>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</si>
  <si>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</si>
  <si>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</si>
  <si>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</si>
  <si>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</si>
  <si>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</si>
  <si>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</si>
  <si>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</si>
  <si>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</si>
  <si>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</si>
  <si>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</si>
  <si>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</si>
  <si>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</si>
  <si>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</si>
  <si>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</si>
  <si>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</si>
  <si>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</si>
  <si>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</si>
  <si>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</si>
  <si>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</si>
  <si>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</si>
  <si>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</si>
  <si>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</si>
  <si>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</si>
  <si>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</si>
  <si>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</si>
  <si>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</si>
  <si>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</si>
  <si>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</si>
  <si>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</si>
  <si>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</si>
  <si>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</si>
  <si>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</si>
  <si>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</si>
  <si>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</si>
  <si>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</si>
  <si>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</si>
  <si>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</si>
  <si>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</si>
  <si>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</si>
  <si>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</si>
  <si>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</si>
  <si>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</si>
  <si>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</si>
  <si>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</si>
  <si>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</si>
  <si>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</si>
  <si>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</si>
  <si>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</si>
  <si>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</si>
  <si>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</si>
  <si>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</si>
  <si>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</si>
  <si>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</si>
  <si>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</si>
  <si>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</si>
  <si>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</si>
  <si>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</si>
  <si>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</si>
  <si>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</si>
  <si>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</si>
  <si>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</si>
  <si>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</si>
  <si>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</si>
  <si>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</si>
  <si>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</si>
  <si>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</si>
  <si>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</si>
  <si>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</si>
  <si>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</si>
  <si>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</si>
  <si>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</si>
  <si>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</si>
  <si>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</si>
  <si>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</si>
  <si>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</si>
  <si>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</si>
  <si>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</si>
  <si>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</si>
  <si>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</si>
  <si>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</si>
  <si>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</si>
  <si>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</si>
  <si>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</si>
  <si>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</si>
  <si>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</si>
  <si>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</si>
  <si>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</si>
  <si>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</si>
  <si>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</si>
  <si>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</si>
  <si>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</si>
  <si>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</si>
  <si>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</si>
  <si>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</si>
  <si>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</si>
  <si>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</si>
  <si>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</si>
  <si>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</si>
  <si>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</si>
  <si>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</si>
  <si>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</si>
  <si>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</si>
  <si>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</si>
  <si>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</si>
  <si>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</si>
  <si>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</si>
  <si>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</si>
  <si>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</si>
  <si>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</si>
  <si>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</si>
  <si>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</si>
  <si>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</si>
  <si>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</si>
  <si>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</si>
  <si>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</si>
  <si>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</si>
  <si>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</si>
  <si>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</si>
  <si>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</si>
  <si>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</si>
  <si>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</si>
  <si>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</si>
  <si>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</si>
  <si>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</si>
  <si>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</si>
  <si>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</si>
  <si>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</si>
  <si>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</si>
  <si>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</si>
  <si>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</si>
  <si>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</si>
  <si>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</si>
  <si>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</si>
  <si>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</si>
  <si>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</si>
  <si>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</si>
  <si>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</si>
  <si>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</si>
  <si>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</si>
  <si>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</si>
  <si>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</si>
  <si>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</si>
  <si>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</si>
  <si>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</si>
  <si>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</si>
  <si>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</si>
  <si>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</si>
  <si>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</si>
  <si>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</si>
  <si>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</si>
  <si>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</si>
  <si>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</si>
  <si>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</si>
  <si>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</si>
  <si>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</si>
  <si>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</si>
  <si>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</si>
  <si>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</si>
  <si>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</si>
  <si>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</si>
  <si>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</si>
  <si>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</si>
  <si>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</si>
  <si>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</si>
  <si>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</si>
  <si>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</si>
  <si>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</si>
  <si>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</si>
  <si>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</si>
  <si>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</si>
  <si>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</si>
  <si>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</si>
  <si>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</si>
  <si>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</si>
  <si>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</si>
  <si>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</si>
  <si>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</si>
  <si>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</si>
  <si>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</si>
  <si>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</si>
  <si>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</si>
  <si>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</si>
  <si>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</si>
  <si>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</si>
  <si>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</si>
  <si>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</si>
  <si>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</si>
  <si>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</si>
  <si>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</si>
  <si>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</si>
  <si>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</si>
  <si>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</si>
  <si>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</si>
  <si>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</si>
  <si>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</si>
  <si>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</si>
  <si>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</si>
  <si>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</si>
  <si>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</si>
  <si>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</si>
  <si>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</si>
  <si>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</si>
  <si>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</si>
  <si>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</si>
  <si>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</si>
  <si>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</si>
  <si>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</si>
  <si>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</si>
  <si>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</si>
  <si>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</si>
  <si>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</si>
  <si>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</si>
  <si>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</si>
  <si>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</si>
  <si>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</si>
  <si>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</si>
  <si>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</si>
  <si>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</si>
  <si>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</si>
  <si>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</si>
  <si>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</si>
  <si>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</si>
  <si>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</si>
  <si>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</si>
  <si>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</si>
  <si>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</si>
  <si>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</si>
  <si>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</si>
  <si>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</si>
  <si>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</si>
  <si>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</si>
  <si>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</si>
  <si>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</si>
  <si>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</si>
  <si>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</si>
  <si>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</si>
  <si>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</si>
  <si>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</si>
  <si>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</si>
  <si>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</si>
  <si>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</si>
  <si>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</si>
  <si>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</si>
  <si>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</si>
  <si>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</si>
  <si>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</si>
  <si>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</si>
  <si>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</si>
  <si>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</si>
  <si>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</si>
  <si>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</si>
  <si>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</si>
  <si>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</si>
  <si>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</si>
  <si>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</si>
  <si>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</si>
  <si>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</si>
  <si>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</si>
  <si>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</si>
  <si>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</si>
  <si>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</si>
  <si>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</si>
  <si>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</si>
  <si>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</si>
  <si>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</si>
  <si>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</si>
  <si>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</si>
  <si>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</si>
  <si>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</si>
  <si>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</si>
  <si>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</si>
  <si>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</si>
  <si>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</si>
  <si>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</si>
  <si>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</si>
  <si>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</si>
  <si>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</si>
  <si>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</si>
  <si>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</si>
  <si>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>Aguardando envio MC1</t>
  </si>
  <si>
    <t>TP pronta 07:34, nao solicitou  o intervalo devido chuva</t>
  </si>
  <si>
    <t>MC1 08:10, em intervalo das 10:28 ate 12hrs no km 412/ prod</t>
  </si>
  <si>
    <t>TP pronta 08:40, nao solicitou ainda o intervalo devido mal tempo</t>
  </si>
  <si>
    <t>Carga de dormentes TCS</t>
  </si>
  <si>
    <t xml:space="preserve">MC1 09:16, sem visao de faixa </t>
  </si>
  <si>
    <t>TP pronta 08:20, nao solicitou  o intervalo devido chuva</t>
  </si>
  <si>
    <t xml:space="preserve">Aguardando TP ficar pronta, previsao as 11hrs </t>
  </si>
  <si>
    <t>TMI</t>
  </si>
  <si>
    <t>TMITCS</t>
  </si>
  <si>
    <t xml:space="preserve">MC1 09:31, </t>
  </si>
  <si>
    <t>MC1 06:01, em intervalo da socada das 07:56</t>
  </si>
  <si>
    <t xml:space="preserve">Recolhimento de material </t>
  </si>
  <si>
    <t xml:space="preserve">MC1 08:39, reolhimento de material </t>
  </si>
  <si>
    <t>Carga de pedra em TGR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</si>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</sst>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947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946" tableBorderDxfId="945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944"/>
    <tableColumn id="8" xr3:uid="{69D5AC3B-4F64-4F8F-AD2A-0AD158918DDD}" name="CORRELATO" dataDxfId="9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J89" activePane="bottomRight" state="frozen"/>
      <selection pane="bottomRight" activeCell="BJ92" sqref="BJ9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956</v>
      </c>
      <c r="Y18" s="158" t="s">
        <v>959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956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987</v>
      </c>
      <c r="BN22" s="14" t="s">
        <v>987</v>
      </c>
      <c r="BO22" s="165" t="s">
        <v>987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981</v>
      </c>
      <c r="BN24" s="14" t="s">
        <v>981</v>
      </c>
      <c r="BO24" s="165" t="s">
        <v>981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1271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1272</v>
      </c>
      <c r="BK25" s="16" t="s">
        <v>1273</v>
      </c>
      <c r="BL25" s="15"/>
      <c r="BM25" s="14" t="s">
        <v>981</v>
      </c>
      <c r="BN25" s="14" t="s">
        <v>981</v>
      </c>
      <c r="BO25" s="165" t="s">
        <v>981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1271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951</v>
      </c>
      <c r="Y34" s="158" t="s">
        <v>950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1299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1300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1301</v>
      </c>
      <c r="X35" s="218" t="s">
        <v>956</v>
      </c>
      <c r="Y35" s="158" t="s">
        <v>959</v>
      </c>
      <c r="Z35" s="158" t="s">
        <v>952</v>
      </c>
      <c r="AA35" s="83" t="s">
        <v>1302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1303</v>
      </c>
      <c r="BK35" s="16" t="s">
        <v>1303</v>
      </c>
      <c r="BL35" s="15"/>
      <c r="BM35" s="14" t="s">
        <v>977</v>
      </c>
      <c r="BN35" s="14" t="s">
        <v>998</v>
      </c>
      <c r="BO35" s="165" t="s">
        <v>1069</v>
      </c>
      <c r="BP35" s="16" t="s">
        <v>1304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1305</v>
      </c>
      <c r="BK36" s="16" t="s">
        <v>1305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1306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1307</v>
      </c>
      <c r="BK37" s="16" t="s">
        <v>1307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1308</v>
      </c>
      <c r="BK38" s="16" t="s">
        <v>1308</v>
      </c>
      <c r="BL38" s="15"/>
      <c r="BM38" s="14" t="s">
        <v>987</v>
      </c>
      <c r="BN38" s="14" t="s">
        <v>987</v>
      </c>
      <c r="BO38" s="165" t="s">
        <v>987</v>
      </c>
      <c r="BP38" s="16" t="s">
        <v>1308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1309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1310</v>
      </c>
      <c r="N39" s="217" t="s">
        <v>1311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1312</v>
      </c>
      <c r="BK39" s="16" t="s">
        <v>1312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1313</v>
      </c>
      <c r="W40" s="173" t="s">
        <v>1314</v>
      </c>
      <c r="X40" s="218" t="s">
        <v>956</v>
      </c>
      <c r="Y40" s="158" t="s">
        <v>959</v>
      </c>
      <c r="Z40" s="158" t="s">
        <v>957</v>
      </c>
      <c r="AA40" s="83" t="s">
        <v>1315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1316</v>
      </c>
      <c r="BK40" s="16" t="s">
        <v>1316</v>
      </c>
      <c r="BL40" s="15"/>
      <c r="BM40" s="14" t="s">
        <v>979</v>
      </c>
      <c r="BN40" s="14" t="s">
        <v>998</v>
      </c>
      <c r="BO40" s="165" t="s">
        <v>1071</v>
      </c>
      <c r="BP40" s="16" t="s">
        <v>1317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1318</v>
      </c>
      <c r="BK41" s="16" t="s">
        <v>1319</v>
      </c>
      <c r="BL41" s="15"/>
      <c r="BM41" s="14" t="s">
        <v>973</v>
      </c>
      <c r="BN41" s="14" t="s">
        <v>1004</v>
      </c>
      <c r="BO41" s="165" t="s">
        <v>1093</v>
      </c>
      <c r="BP41" s="16" t="s">
        <v>1319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1320</v>
      </c>
      <c r="BK42" s="16" t="s">
        <v>1320</v>
      </c>
      <c r="BL42" s="15"/>
      <c r="BM42" s="14" t="s">
        <v>983</v>
      </c>
      <c r="BN42" s="14" t="s">
        <v>1008</v>
      </c>
      <c r="BO42" s="165" t="s">
        <v>1008</v>
      </c>
      <c r="BP42" s="16" t="s">
        <v>1320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1271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1321</v>
      </c>
      <c r="BK43" s="16" t="s">
        <v>1321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1322</v>
      </c>
      <c r="BK44" s="16" t="s">
        <v>1322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1300</v>
      </c>
      <c r="F46" s="172" t="s">
        <v>783</v>
      </c>
      <c r="G46" s="9" t="str">
        <f>IF(D46="","*",VLOOKUP(F46,BS_ATIVIDADE[#All],3,FALSE))</f>
        <v>PEDRA</v>
      </c>
      <c r="H46" s="173" t="s">
        <v>1323</v>
      </c>
      <c r="I46" s="173" t="s">
        <v>1323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951</v>
      </c>
      <c r="Y46" s="158" t="s">
        <v>950</v>
      </c>
      <c r="Z46" s="158" t="s">
        <v>952</v>
      </c>
      <c r="AA46" s="83" t="s">
        <v>1302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1324</v>
      </c>
      <c r="BK46" s="16" t="s">
        <v>1325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1326</v>
      </c>
      <c r="N47" s="204" t="s">
        <v>1327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1328</v>
      </c>
      <c r="BK47" s="16" t="s">
        <v>1329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1330</v>
      </c>
      <c r="BK48" s="16" t="s">
        <v>1331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951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1332</v>
      </c>
      <c r="BK49" s="16" t="s">
        <v>1333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1334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1335</v>
      </c>
      <c r="BK50" s="16" t="s">
        <v>1336</v>
      </c>
      <c r="BL50" s="15"/>
      <c r="BM50" s="14" t="s">
        <v>969</v>
      </c>
      <c r="BN50" s="14" t="s">
        <v>992</v>
      </c>
      <c r="BO50" s="165" t="s">
        <v>1078</v>
      </c>
      <c r="BP50" s="16" t="s">
        <v>1336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1313</v>
      </c>
      <c r="W51" s="173" t="s">
        <v>1314</v>
      </c>
      <c r="X51" s="218" t="s">
        <v>956</v>
      </c>
      <c r="Y51" s="158" t="s">
        <v>959</v>
      </c>
      <c r="Z51" s="158" t="s">
        <v>957</v>
      </c>
      <c r="AA51" s="83" t="s">
        <v>1315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1337</v>
      </c>
      <c r="BK51" s="16" t="s">
        <v>1338</v>
      </c>
      <c r="BL51" s="15"/>
      <c r="BM51" s="14" t="s">
        <v>987</v>
      </c>
      <c r="BN51" s="14" t="s">
        <v>987</v>
      </c>
      <c r="BO51" s="165" t="s">
        <v>987</v>
      </c>
      <c r="BP51" s="16" t="s">
        <v>1338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1339</v>
      </c>
      <c r="BK52" s="16" t="s">
        <v>1340</v>
      </c>
      <c r="BL52" s="15"/>
      <c r="BM52" s="14" t="s">
        <v>973</v>
      </c>
      <c r="BN52" s="14" t="s">
        <v>994</v>
      </c>
      <c r="BO52" s="165" t="s">
        <v>1102</v>
      </c>
      <c r="BP52" s="16" t="s">
        <v>1340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1313</v>
      </c>
      <c r="W53" s="173" t="s">
        <v>1341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1342</v>
      </c>
      <c r="BK53" s="16" t="s">
        <v>1343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1344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1345</v>
      </c>
      <c r="BK54" s="16" t="s">
        <v>1346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1271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1347</v>
      </c>
      <c r="BK55" s="16" t="s">
        <v>1348</v>
      </c>
      <c r="BL55" s="15"/>
      <c r="BM55" s="14" t="s">
        <v>973</v>
      </c>
      <c r="BN55" s="14" t="s">
        <v>994</v>
      </c>
      <c r="BO55" s="165" t="s">
        <v>1113</v>
      </c>
      <c r="BP55" s="16" t="s">
        <v>1349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1350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1351</v>
      </c>
      <c r="J56" s="217">
        <v>78</v>
      </c>
      <c r="K56" s="217">
        <v>336</v>
      </c>
      <c r="L56" s="83" t="s">
        <v>607</v>
      </c>
      <c r="M56" s="217" t="s">
        <v>1352</v>
      </c>
      <c r="N56" s="217" t="s">
        <v>1353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1354</v>
      </c>
      <c r="W56" s="321" t="s">
        <v>1355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1356</v>
      </c>
      <c r="BK56" s="16" t="s">
        <v>1357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1358</v>
      </c>
      <c r="X59" s="218" t="s">
        <v>956</v>
      </c>
      <c r="Y59" s="158" t="s">
        <v>959</v>
      </c>
      <c r="Z59" s="158" t="s">
        <v>952</v>
      </c>
      <c r="AA59" s="83" t="s">
        <v>1359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1360</v>
      </c>
      <c r="BK59" s="16" t="s">
        <v>1360</v>
      </c>
      <c r="BL59" s="15"/>
      <c r="BM59" s="14" t="s">
        <v>981</v>
      </c>
      <c r="BN59" s="14" t="s">
        <v>981</v>
      </c>
      <c r="BO59" s="165" t="s">
        <v>981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1361</v>
      </c>
      <c r="W60" s="173" t="s">
        <v>1362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1363</v>
      </c>
      <c r="BK60" s="16" t="s">
        <v>1363</v>
      </c>
      <c r="BL60" s="15"/>
      <c r="BM60" s="14" t="s">
        <v>981</v>
      </c>
      <c r="BN60" s="14" t="s">
        <v>981</v>
      </c>
      <c r="BO60" s="165" t="s">
        <v>981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1364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1365</v>
      </c>
      <c r="BK61" s="16" t="s">
        <v>1365</v>
      </c>
      <c r="BL61" s="15"/>
      <c r="BM61" s="14" t="s">
        <v>983</v>
      </c>
      <c r="BN61" s="14" t="s">
        <v>1008</v>
      </c>
      <c r="BO61" s="165" t="s">
        <v>1008</v>
      </c>
      <c r="BP61" s="16" t="s">
        <v>1365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1364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1366</v>
      </c>
      <c r="BK62" s="16" t="s">
        <v>1366</v>
      </c>
      <c r="BL62" s="15"/>
      <c r="BM62" s="14" t="s">
        <v>981</v>
      </c>
      <c r="BN62" s="14" t="s">
        <v>981</v>
      </c>
      <c r="BO62" s="165" t="s">
        <v>981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1367</v>
      </c>
      <c r="W63" s="173" t="s">
        <v>1368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1369</v>
      </c>
      <c r="BK63" s="16" t="s">
        <v>1370</v>
      </c>
      <c r="BL63" s="15"/>
      <c r="BM63" s="14" t="s">
        <v>976</v>
      </c>
      <c r="BN63" s="14" t="s">
        <v>997</v>
      </c>
      <c r="BO63" s="165" t="s">
        <v>1108</v>
      </c>
      <c r="BP63" s="16" t="s">
        <v>1370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1371</v>
      </c>
      <c r="W64" s="173" t="s">
        <v>1372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1373</v>
      </c>
      <c r="BK64" s="16" t="s">
        <v>1373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1313</v>
      </c>
      <c r="W65" s="173" t="s">
        <v>1314</v>
      </c>
      <c r="X65" s="218" t="s">
        <v>951</v>
      </c>
      <c r="Y65" s="158" t="s">
        <v>950</v>
      </c>
      <c r="Z65" s="158" t="s">
        <v>952</v>
      </c>
      <c r="AA65" s="83" t="s">
        <v>1315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1374</v>
      </c>
      <c r="BK65" s="16" t="s">
        <v>1374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1375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1376</v>
      </c>
      <c r="BK66" s="16" t="s">
        <v>1376</v>
      </c>
      <c r="BL66" s="15"/>
      <c r="BM66" s="14" t="s">
        <v>973</v>
      </c>
      <c r="BN66" s="14" t="s">
        <v>1004</v>
      </c>
      <c r="BO66" s="165" t="s">
        <v>1062</v>
      </c>
      <c r="BP66" s="16" t="s">
        <v>1376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1377</v>
      </c>
      <c r="W67" s="173" t="s">
        <v>1364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1378</v>
      </c>
      <c r="BK67" s="16" t="s">
        <v>1379</v>
      </c>
      <c r="BL67" s="15"/>
      <c r="BM67" s="14" t="s">
        <v>981</v>
      </c>
      <c r="BN67" s="14" t="s">
        <v>981</v>
      </c>
      <c r="BO67" s="165" t="s">
        <v>981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1313</v>
      </c>
      <c r="W68" s="173" t="s">
        <v>1380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1381</v>
      </c>
      <c r="BK68" s="16" t="s">
        <v>1381</v>
      </c>
      <c r="BL68" s="15"/>
      <c r="BM68" s="14" t="s">
        <v>981</v>
      </c>
      <c r="BN68" s="14" t="s">
        <v>981</v>
      </c>
      <c r="BO68" s="165" t="s">
        <v>981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1271</v>
      </c>
      <c r="W69" s="173" t="s">
        <v>1382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1383</v>
      </c>
      <c r="BK69" s="16" t="s">
        <v>1383</v>
      </c>
      <c r="BL69" s="15"/>
      <c r="BM69" s="14" t="s">
        <v>977</v>
      </c>
      <c r="BN69" s="14" t="s">
        <v>998</v>
      </c>
      <c r="BO69" s="165" t="s">
        <v>1069</v>
      </c>
      <c r="BP69" s="16" t="s">
        <v>1383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1344</v>
      </c>
      <c r="W70" s="173" t="s">
        <v>1375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1384</v>
      </c>
      <c r="BK70" s="16" t="s">
        <v>1384</v>
      </c>
      <c r="BL70" s="15"/>
      <c r="BM70" s="14" t="s">
        <v>981</v>
      </c>
      <c r="BN70" s="14" t="s">
        <v>981</v>
      </c>
      <c r="BO70" s="165" t="s">
        <v>981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1385</v>
      </c>
      <c r="W71" s="173" t="s">
        <v>1362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1386</v>
      </c>
      <c r="BK71" s="16" t="s">
        <v>1386</v>
      </c>
      <c r="BL71" s="15"/>
      <c r="BM71" s="14" t="s">
        <v>981</v>
      </c>
      <c r="BN71" s="14" t="s">
        <v>981</v>
      </c>
      <c r="BO71" s="165" t="s">
        <v>981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1385</v>
      </c>
      <c r="W72" s="173" t="s">
        <v>1364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1387</v>
      </c>
      <c r="BK72" s="16" t="s">
        <v>1387</v>
      </c>
      <c r="BL72" s="15"/>
      <c r="BM72" s="14" t="s">
        <v>981</v>
      </c>
      <c r="BN72" s="14" t="s">
        <v>981</v>
      </c>
      <c r="BO72" s="165" t="s">
        <v>981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1385</v>
      </c>
      <c r="W73" s="173" t="s">
        <v>1362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1388</v>
      </c>
      <c r="BK73" s="16" t="s">
        <v>1388</v>
      </c>
      <c r="BL73" s="15"/>
      <c r="BM73" s="14" t="s">
        <v>981</v>
      </c>
      <c r="BN73" s="14" t="s">
        <v>981</v>
      </c>
      <c r="BO73" s="165" t="s">
        <v>981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1389</v>
      </c>
      <c r="W74" s="173" t="s">
        <v>1390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1391</v>
      </c>
      <c r="BK74" s="16" t="s">
        <v>1391</v>
      </c>
      <c r="BL74" s="15"/>
      <c r="BM74" s="14" t="s">
        <v>981</v>
      </c>
      <c r="BN74" s="14" t="s">
        <v>981</v>
      </c>
      <c r="BO74" s="165" t="s">
        <v>981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1268</v>
      </c>
      <c r="E75" s="314">
        <v>70</v>
      </c>
      <c r="F75" s="172" t="s">
        <v>596</v>
      </c>
      <c r="G75" s="9" t="str">
        <f>IF(D75="","*",VLOOKUP(F75,BS_ATIVIDADE[#All],3,FALSE))</f>
        <v>OUTROS</v>
      </c>
      <c r="H75" s="173" t="s">
        <v>607</v>
      </c>
      <c r="I75" s="173" t="s">
        <v>607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1392</v>
      </c>
      <c r="W75" s="173" t="s">
        <v>1393</v>
      </c>
      <c r="X75" s="218" t="s">
        <v>951</v>
      </c>
      <c r="Y75" s="158"/>
      <c r="Z75" s="158" t="s">
        <v>952</v>
      </c>
      <c r="AA75" s="83" t="s">
        <v>607</v>
      </c>
      <c r="AB75" s="70" t="s">
        <v>607</v>
      </c>
      <c r="AC75" s="70" t="s">
        <v>607</v>
      </c>
      <c r="AD75" s="173" t="s">
        <v>607</v>
      </c>
      <c r="AE75" s="83" t="s">
        <v>607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835</v>
      </c>
      <c r="E77" s="314">
        <v>54</v>
      </c>
      <c r="F77" s="172" t="s">
        <v>783</v>
      </c>
      <c r="G77" s="9" t="str">
        <f>IF(D77="","*",VLOOKUP(F77,BS_ATIVIDADE[#All],3,FALSE))</f>
        <v>PEDRA</v>
      </c>
      <c r="H77" s="173" t="s">
        <v>1323</v>
      </c>
      <c r="I77" s="173" t="s">
        <v>1256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1260</v>
      </c>
      <c r="W77" s="173" t="s">
        <v>1216</v>
      </c>
      <c r="X77" s="218" t="s">
        <v>956</v>
      </c>
      <c r="Y77" s="158" t="s">
        <v>959</v>
      </c>
      <c r="Z77" s="158" t="s">
        <v>952</v>
      </c>
      <c r="AA77" s="83" t="s">
        <v>1302</v>
      </c>
      <c r="AB77" s="70" t="s">
        <v>947</v>
      </c>
      <c r="AC77" s="70" t="s">
        <v>942</v>
      </c>
      <c r="AD77" s="173">
        <v>0.39583333333333331</v>
      </c>
      <c r="AE77" s="83">
        <v>9414</v>
      </c>
      <c r="AF77" s="83" t="s">
        <v>607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1394</v>
      </c>
      <c r="BK77" s="16" t="s">
        <v>1394</v>
      </c>
      <c r="BL77" s="15"/>
      <c r="BM77" s="14" t="s">
        <v>981</v>
      </c>
      <c r="BN77" s="14" t="s">
        <v>981</v>
      </c>
      <c r="BO77" s="165" t="s">
        <v>981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862</v>
      </c>
      <c r="E78" s="314">
        <v>56</v>
      </c>
      <c r="F78" s="172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607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1219</v>
      </c>
      <c r="W78" s="173" t="s">
        <v>1364</v>
      </c>
      <c r="X78" s="218" t="s">
        <v>956</v>
      </c>
      <c r="Y78" s="158" t="s">
        <v>959</v>
      </c>
      <c r="Z78" s="158" t="s">
        <v>957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1395</v>
      </c>
      <c r="BK78" s="16" t="s">
        <v>1395</v>
      </c>
      <c r="BL78" s="15"/>
      <c r="BM78" s="14" t="s">
        <v>981</v>
      </c>
      <c r="BN78" s="14" t="s">
        <v>981</v>
      </c>
      <c r="BO78" s="165" t="s">
        <v>981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825</v>
      </c>
      <c r="E79" s="314">
        <v>396</v>
      </c>
      <c r="F79" s="172" t="s">
        <v>697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1231</v>
      </c>
      <c r="W79" s="173" t="s">
        <v>1375</v>
      </c>
      <c r="X79" s="218" t="s">
        <v>956</v>
      </c>
      <c r="Y79" s="158" t="s">
        <v>959</v>
      </c>
      <c r="Z79" s="158" t="s">
        <v>957</v>
      </c>
      <c r="AA79" s="83">
        <v>1</v>
      </c>
      <c r="AB79" s="70" t="s">
        <v>947</v>
      </c>
      <c r="AC79" s="70" t="s">
        <v>942</v>
      </c>
      <c r="AD79" s="173">
        <v>0.39583333333333331</v>
      </c>
      <c r="AE79" s="83">
        <v>6236</v>
      </c>
      <c r="AF79" s="83">
        <v>6636</v>
      </c>
      <c r="AG79" s="83" t="s">
        <v>607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1396</v>
      </c>
      <c r="BK79" s="16" t="s">
        <v>1396</v>
      </c>
      <c r="BL79" s="15"/>
      <c r="BM79" s="14" t="s">
        <v>973</v>
      </c>
      <c r="BN79" s="14" t="s">
        <v>1004</v>
      </c>
      <c r="BO79" s="165" t="s">
        <v>1062</v>
      </c>
      <c r="BP79" s="16" t="s">
        <v>1396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607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1364</v>
      </c>
      <c r="X80" s="218" t="s">
        <v>956</v>
      </c>
      <c r="Y80" s="158" t="s">
        <v>959</v>
      </c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1397</v>
      </c>
      <c r="BK80" s="16" t="s">
        <v>1397</v>
      </c>
      <c r="BL80" s="15"/>
      <c r="BM80" s="14" t="s">
        <v>981</v>
      </c>
      <c r="BN80" s="14" t="s">
        <v>981</v>
      </c>
      <c r="BO80" s="165" t="s">
        <v>981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1371</v>
      </c>
      <c r="W81" s="173" t="s">
        <v>1398</v>
      </c>
      <c r="X81" s="218" t="s">
        <v>956</v>
      </c>
      <c r="Y81" s="158" t="s">
        <v>959</v>
      </c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1399</v>
      </c>
      <c r="BK81" s="16" t="s">
        <v>1399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1375</v>
      </c>
      <c r="X82" s="218" t="s">
        <v>956</v>
      </c>
      <c r="Y82" s="158" t="s">
        <v>959</v>
      </c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1400</v>
      </c>
      <c r="BK82" s="16" t="s">
        <v>1400</v>
      </c>
      <c r="BL82" s="15"/>
      <c r="BM82" s="14" t="s">
        <v>973</v>
      </c>
      <c r="BN82" s="14" t="s">
        <v>1004</v>
      </c>
      <c r="BO82" s="165" t="s">
        <v>1062</v>
      </c>
      <c r="BP82" s="16" t="s">
        <v>1400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1377</v>
      </c>
      <c r="W83" s="173" t="s">
        <v>1364</v>
      </c>
      <c r="X83" s="218" t="s">
        <v>956</v>
      </c>
      <c r="Y83" s="158" t="s">
        <v>959</v>
      </c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1401</v>
      </c>
      <c r="BK83" s="16" t="s">
        <v>1401</v>
      </c>
      <c r="BL83" s="15"/>
      <c r="BM83" s="14" t="s">
        <v>981</v>
      </c>
      <c r="BN83" s="14" t="s">
        <v>981</v>
      </c>
      <c r="BO83" s="165" t="s">
        <v>981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1271</v>
      </c>
      <c r="W84" s="173" t="s">
        <v>1382</v>
      </c>
      <c r="X84" s="218" t="s">
        <v>956</v>
      </c>
      <c r="Y84" s="158" t="s">
        <v>959</v>
      </c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1402</v>
      </c>
      <c r="BK84" s="16" t="s">
        <v>1402</v>
      </c>
      <c r="BL84" s="15"/>
      <c r="BM84" s="14" t="s">
        <v>981</v>
      </c>
      <c r="BN84" s="14" t="s">
        <v>981</v>
      </c>
      <c r="BO84" s="165" t="s">
        <v>981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1344</v>
      </c>
      <c r="W85" s="173" t="s">
        <v>1375</v>
      </c>
      <c r="X85" s="218" t="s">
        <v>956</v>
      </c>
      <c r="Y85" s="158" t="s">
        <v>959</v>
      </c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1403</v>
      </c>
      <c r="BK85" s="16" t="s">
        <v>1403</v>
      </c>
      <c r="BL85" s="15"/>
      <c r="BM85" s="14" t="s">
        <v>983</v>
      </c>
      <c r="BN85" s="14" t="s">
        <v>1000</v>
      </c>
      <c r="BO85" s="165" t="s">
        <v>1074</v>
      </c>
      <c r="BP85" s="16" t="s">
        <v>1403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CondiçõesClimáticaTemperatura</v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1375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1404</v>
      </c>
      <c r="BK87" s="16" t="s">
        <v>1404</v>
      </c>
      <c r="BL87" s="15"/>
      <c r="BM87" s="14" t="s">
        <v>987</v>
      </c>
      <c r="BN87" s="14" t="s">
        <v>987</v>
      </c>
      <c r="BO87" s="165" t="s">
        <v>987</v>
      </c>
      <c r="BP87" s="16" t="s">
        <v>1404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1344</v>
      </c>
      <c r="W88" s="173" t="s">
        <v>1375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1405</v>
      </c>
      <c r="BK88" s="16" t="s">
        <v>1406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825</v>
      </c>
      <c r="E89" s="314">
        <v>396</v>
      </c>
      <c r="F89" s="172" t="s">
        <v>697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1231</v>
      </c>
      <c r="W89" s="173" t="s">
        <v>1375</v>
      </c>
      <c r="X89" s="218" t="s">
        <v>956</v>
      </c>
      <c r="Y89" s="158"/>
      <c r="Z89" s="158" t="s">
        <v>957</v>
      </c>
      <c r="AA89" s="83">
        <v>1</v>
      </c>
      <c r="AB89" s="70" t="s">
        <v>947</v>
      </c>
      <c r="AC89" s="70" t="s">
        <v>942</v>
      </c>
      <c r="AD89" s="173">
        <v>0.39583333333333331</v>
      </c>
      <c r="AE89" s="83">
        <v>6236</v>
      </c>
      <c r="AF89" s="83">
        <v>6636</v>
      </c>
      <c r="AG89" s="83" t="s">
        <v>607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1407</v>
      </c>
      <c r="BK89" s="16" t="s">
        <v>1407</v>
      </c>
      <c r="BL89" s="15"/>
      <c r="BM89" s="14" t="s">
        <v>973</v>
      </c>
      <c r="BN89" s="14" t="s">
        <v>994</v>
      </c>
      <c r="BO89" s="165" t="s">
        <v>1102</v>
      </c>
      <c r="BP89" s="16" t="s">
        <v>1407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70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835</v>
      </c>
      <c r="E91" s="314">
        <v>54</v>
      </c>
      <c r="F91" s="172" t="s">
        <v>783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1250</v>
      </c>
      <c r="W91" s="173" t="s">
        <v>1408</v>
      </c>
      <c r="X91" s="218" t="s">
        <v>956</v>
      </c>
      <c r="Y91" s="158"/>
      <c r="Z91" s="158" t="s">
        <v>952</v>
      </c>
      <c r="AA91" s="83" t="s">
        <v>1359</v>
      </c>
      <c r="AB91" s="70" t="s">
        <v>947</v>
      </c>
      <c r="AC91" s="70" t="s">
        <v>942</v>
      </c>
      <c r="AD91" s="173">
        <v>0.35416666666666669</v>
      </c>
      <c r="AE91" s="83">
        <v>9214</v>
      </c>
      <c r="AF91" s="83">
        <v>7632</v>
      </c>
      <c r="AG91" s="83" t="s">
        <v>607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1</v>
      </c>
      <c r="BI91" s="16"/>
      <c r="BJ91" s="16" t="s">
        <v>1409</v>
      </c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862</v>
      </c>
      <c r="E92" s="314">
        <v>56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607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1219</v>
      </c>
      <c r="W92" s="173" t="s">
        <v>1364</v>
      </c>
      <c r="X92" s="218" t="s">
        <v>956</v>
      </c>
      <c r="Y92" s="158"/>
      <c r="Z92" s="158" t="s">
        <v>957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1410</v>
      </c>
      <c r="BK92" s="16" t="s">
        <v>1410</v>
      </c>
      <c r="BL92" s="15"/>
      <c r="BM92" s="14" t="s">
        <v>983</v>
      </c>
      <c r="BN92" s="14" t="s">
        <v>1008</v>
      </c>
      <c r="BO92" s="165" t="s">
        <v>1008</v>
      </c>
      <c r="BP92" s="16" t="s">
        <v>1410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825</v>
      </c>
      <c r="E93" s="314">
        <v>396</v>
      </c>
      <c r="F93" s="172" t="s">
        <v>697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1231</v>
      </c>
      <c r="W93" s="173" t="s">
        <v>1375</v>
      </c>
      <c r="X93" s="218" t="s">
        <v>956</v>
      </c>
      <c r="Y93" s="158"/>
      <c r="Z93" s="158" t="s">
        <v>957</v>
      </c>
      <c r="AA93" s="83">
        <v>1</v>
      </c>
      <c r="AB93" s="70" t="s">
        <v>947</v>
      </c>
      <c r="AC93" s="70" t="s">
        <v>942</v>
      </c>
      <c r="AD93" s="173">
        <v>0.39583333333333331</v>
      </c>
      <c r="AE93" s="83">
        <v>6236</v>
      </c>
      <c r="AF93" s="83">
        <v>6636</v>
      </c>
      <c r="AG93" s="83" t="s">
        <v>607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/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1411</v>
      </c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884</v>
      </c>
      <c r="E94" s="314">
        <v>396</v>
      </c>
      <c r="F94" s="172" t="s">
        <v>790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607</v>
      </c>
      <c r="J94" s="217">
        <v>74</v>
      </c>
      <c r="K94" s="217">
        <v>321</v>
      </c>
      <c r="L94" s="83" t="s">
        <v>607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1234</v>
      </c>
      <c r="W94" s="173" t="s">
        <v>1364</v>
      </c>
      <c r="X94" s="218" t="s">
        <v>956</v>
      </c>
      <c r="Y94" s="158"/>
      <c r="Z94" s="158" t="s">
        <v>961</v>
      </c>
      <c r="AA94" s="83" t="s">
        <v>607</v>
      </c>
      <c r="AB94" s="70" t="s">
        <v>607</v>
      </c>
      <c r="AC94" s="70" t="s">
        <v>607</v>
      </c>
      <c r="AD94" s="173" t="s">
        <v>607</v>
      </c>
      <c r="AE94" s="83" t="s">
        <v>607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1</v>
      </c>
      <c r="BI94" s="16"/>
      <c r="BJ94" s="16" t="s">
        <v>1412</v>
      </c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>
      <c r="A95" s="50" t="str">
        <f t="shared" si="6"/>
        <v>W5045999</v>
      </c>
      <c r="B95" s="171">
        <v>45999</v>
      </c>
      <c r="C95" s="8">
        <f>IF(BS_CONTROLE[[#This Row],[DATA]]="","",WEEKNUM(BS_CONTROLE[[#This Row],[DATA]]))</f>
        <v>50</v>
      </c>
      <c r="D95" s="51" t="s">
        <v>826</v>
      </c>
      <c r="E95" s="318">
        <v>274</v>
      </c>
      <c r="F95" s="172" t="s">
        <v>727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1392</v>
      </c>
      <c r="W95" s="173" t="s">
        <v>1413</v>
      </c>
      <c r="X95" s="218" t="s">
        <v>956</v>
      </c>
      <c r="Y95" s="158"/>
      <c r="Z95" s="158" t="s">
        <v>952</v>
      </c>
      <c r="AA95" s="83" t="s">
        <v>1315</v>
      </c>
      <c r="AB95" s="70" t="s">
        <v>947</v>
      </c>
      <c r="AC95" s="70" t="s">
        <v>942</v>
      </c>
      <c r="AD95" s="173">
        <v>0.29166666666666669</v>
      </c>
      <c r="AE95" s="83">
        <v>7671</v>
      </c>
      <c r="AF95" s="83">
        <v>9322</v>
      </c>
      <c r="AG95" s="83" t="s">
        <v>607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TCS1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>
        <v>1</v>
      </c>
      <c r="BI95" s="16"/>
      <c r="BJ95" s="16" t="s">
        <v>1409</v>
      </c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 ht="16.5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809</v>
      </c>
      <c r="E96" s="314">
        <v>61</v>
      </c>
      <c r="F96" s="172" t="s">
        <v>713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840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1231</v>
      </c>
      <c r="W96" s="173" t="s">
        <v>1375</v>
      </c>
      <c r="X96" s="218" t="s">
        <v>956</v>
      </c>
      <c r="Y96" s="158"/>
      <c r="Z96" s="158" t="s">
        <v>957</v>
      </c>
      <c r="AA96" s="83">
        <v>1</v>
      </c>
      <c r="AB96" s="70" t="s">
        <v>947</v>
      </c>
      <c r="AC96" s="70" t="s">
        <v>942</v>
      </c>
      <c r="AD96" s="173">
        <v>0.39583333333333331</v>
      </c>
      <c r="AE96" s="83">
        <v>6236</v>
      </c>
      <c r="AF96" s="83">
        <v>6636</v>
      </c>
      <c r="AG96" s="83" t="s">
        <v>607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1</v>
      </c>
      <c r="BI96" s="16"/>
      <c r="BJ96" s="16" t="s">
        <v>1414</v>
      </c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887</v>
      </c>
      <c r="E97" s="314">
        <v>62</v>
      </c>
      <c r="F97" s="172" t="s">
        <v>790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607</v>
      </c>
      <c r="J97" s="217">
        <v>74</v>
      </c>
      <c r="K97" s="217">
        <v>109.1</v>
      </c>
      <c r="L97" s="217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1377</v>
      </c>
      <c r="W97" s="173" t="s">
        <v>1364</v>
      </c>
      <c r="X97" s="218" t="s">
        <v>956</v>
      </c>
      <c r="Y97" s="158"/>
      <c r="Z97" s="158" t="s">
        <v>961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1415</v>
      </c>
      <c r="BK97" s="16" t="s">
        <v>1415</v>
      </c>
      <c r="BL97" s="15"/>
      <c r="BM97" s="14" t="s">
        <v>983</v>
      </c>
      <c r="BN97" s="14" t="s">
        <v>1008</v>
      </c>
      <c r="BO97" s="165" t="s">
        <v>1008</v>
      </c>
      <c r="BP97" s="16" t="s">
        <v>1415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858</v>
      </c>
      <c r="E98" s="314">
        <v>63</v>
      </c>
      <c r="F98" s="172" t="s">
        <v>797</v>
      </c>
      <c r="G98" s="9" t="str">
        <f>IF(D98="","*",VLOOKUP(F98,BS_ATIVIDADE[#All],3,FALSE))</f>
        <v>TRILHO - SUBSTITUIÇÂO</v>
      </c>
      <c r="H98" s="204" t="s">
        <v>206</v>
      </c>
      <c r="I98" s="173" t="s">
        <v>607</v>
      </c>
      <c r="J98" s="217">
        <v>74</v>
      </c>
      <c r="K98" s="217">
        <v>25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1313</v>
      </c>
      <c r="W98" s="173" t="s">
        <v>1261</v>
      </c>
      <c r="X98" s="218" t="s">
        <v>956</v>
      </c>
      <c r="Y98" s="158"/>
      <c r="Z98" s="158" t="s">
        <v>963</v>
      </c>
      <c r="AA98" s="83" t="s">
        <v>607</v>
      </c>
      <c r="AB98" s="70" t="s">
        <v>607</v>
      </c>
      <c r="AC98" s="70" t="s">
        <v>607</v>
      </c>
      <c r="AD98" s="173" t="s">
        <v>607</v>
      </c>
      <c r="AE98" s="83" t="s">
        <v>607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1</v>
      </c>
      <c r="BI98" s="16"/>
      <c r="BJ98" s="16" t="s">
        <v>1416</v>
      </c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703</v>
      </c>
      <c r="E99" s="314">
        <v>313</v>
      </c>
      <c r="F99" s="172" t="s">
        <v>629</v>
      </c>
      <c r="G99" s="9" t="str">
        <f>IF(D99="","*",VLOOKUP(F99,BS_ATIVIDADE[#All],3,FALSE))</f>
        <v>DETECÇÃO</v>
      </c>
      <c r="H99" s="173" t="s">
        <v>1417</v>
      </c>
      <c r="I99" s="173" t="s">
        <v>264</v>
      </c>
      <c r="J99" s="217">
        <v>74</v>
      </c>
      <c r="K99" s="217">
        <v>10</v>
      </c>
      <c r="L99" s="83" t="s">
        <v>607</v>
      </c>
      <c r="M99" s="204" t="s">
        <v>183</v>
      </c>
      <c r="N99" s="204" t="s">
        <v>1418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1228</v>
      </c>
      <c r="W99" s="173" t="s">
        <v>1254</v>
      </c>
      <c r="X99" s="218" t="s">
        <v>951</v>
      </c>
      <c r="Y99" s="158"/>
      <c r="Z99" s="158" t="s">
        <v>952</v>
      </c>
      <c r="AA99" s="83">
        <v>1</v>
      </c>
      <c r="AB99" s="70" t="s">
        <v>947</v>
      </c>
      <c r="AC99" s="70" t="s">
        <v>942</v>
      </c>
      <c r="AD99" s="173">
        <v>0.29166666666666669</v>
      </c>
      <c r="AE99" s="83">
        <v>5487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/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1</v>
      </c>
      <c r="BI99" s="16"/>
      <c r="BJ99" s="16" t="s">
        <v>1409</v>
      </c>
      <c r="BK99" s="16"/>
      <c r="BL99" s="15"/>
      <c r="BM99" s="14"/>
      <c r="BN99" s="14"/>
      <c r="BO99" s="165"/>
      <c r="BP99" s="16"/>
      <c r="BQ99" s="12" t="str">
        <f t="shared" si="7"/>
        <v>Produção e Intervalo</v>
      </c>
      <c r="BR99" s="18">
        <f t="shared" si="8"/>
        <v>0</v>
      </c>
      <c r="BS99" s="18">
        <f t="shared" si="9"/>
        <v>0</v>
      </c>
      <c r="BT99" s="225" t="str">
        <f t="shared" si="10"/>
        <v/>
      </c>
    </row>
    <row r="100" spans="1:72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748</v>
      </c>
      <c r="E100" s="318">
        <v>313</v>
      </c>
      <c r="F100" s="172" t="s">
        <v>609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1279</v>
      </c>
      <c r="N100" s="217" t="s">
        <v>1280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1271</v>
      </c>
      <c r="W100" s="173" t="s">
        <v>1382</v>
      </c>
      <c r="X100" s="218" t="s">
        <v>956</v>
      </c>
      <c r="Y100" s="158"/>
      <c r="Z100" s="158" t="s">
        <v>952</v>
      </c>
      <c r="AA100" s="83" t="s">
        <v>607</v>
      </c>
      <c r="AB100" s="70" t="s">
        <v>607</v>
      </c>
      <c r="AC100" s="70" t="s">
        <v>607</v>
      </c>
      <c r="AD100" s="173" t="s">
        <v>607</v>
      </c>
      <c r="AE100" s="83" t="s">
        <v>607</v>
      </c>
      <c r="AF100" s="83" t="s">
        <v>607</v>
      </c>
      <c r="AG100" s="83" t="s">
        <v>607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/>
      <c r="AT100" s="242"/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</v>
      </c>
      <c r="AZ100" s="13"/>
      <c r="BA100" s="71"/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1</v>
      </c>
      <c r="BI100" s="16"/>
      <c r="BJ100" s="16" t="s">
        <v>1419</v>
      </c>
      <c r="BK100" s="16"/>
      <c r="BL100" s="15"/>
      <c r="BM100" s="14"/>
      <c r="BN100" s="14"/>
      <c r="BO100" s="165"/>
      <c r="BP100" s="16"/>
      <c r="BQ100" s="12" t="str">
        <f t="shared" si="7"/>
        <v>Produção e Intervalo</v>
      </c>
      <c r="BR100" s="18">
        <f t="shared" si="8"/>
        <v>0</v>
      </c>
      <c r="BS100" s="18">
        <f t="shared" si="9"/>
        <v>0</v>
      </c>
      <c r="BT100" s="225" t="str">
        <f t="shared" si="10"/>
        <v/>
      </c>
    </row>
    <row r="101" spans="1:72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776</v>
      </c>
      <c r="E101" s="315">
        <v>65</v>
      </c>
      <c r="F101" s="172" t="s">
        <v>739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1344</v>
      </c>
      <c r="W101" s="173" t="s">
        <v>1375</v>
      </c>
      <c r="X101" s="218" t="s">
        <v>956</v>
      </c>
      <c r="Y101" s="158"/>
      <c r="Z101" s="158" t="s">
        <v>952</v>
      </c>
      <c r="AA101" s="83">
        <v>1</v>
      </c>
      <c r="AB101" s="70" t="s">
        <v>947</v>
      </c>
      <c r="AC101" s="70" t="s">
        <v>942</v>
      </c>
      <c r="AD101" s="173">
        <v>0.3125</v>
      </c>
      <c r="AE101" s="83">
        <v>6242</v>
      </c>
      <c r="AF101" s="83" t="s">
        <v>607</v>
      </c>
      <c r="AG101" s="83" t="s">
        <v>607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ERRO</v>
      </c>
      <c r="AZ101" s="13"/>
      <c r="BA101" s="71"/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1420</v>
      </c>
      <c r="BK101" s="16"/>
      <c r="BL101" s="15"/>
      <c r="BM101" s="14"/>
      <c r="BN101" s="14"/>
      <c r="BO101" s="165"/>
      <c r="BP101" s="16"/>
      <c r="BQ101" s="12" t="e">
        <f t="shared" si="7"/>
        <v>#VALUE!</v>
      </c>
      <c r="BR101" s="18" t="e">
        <f t="shared" si="8"/>
        <v>#VALUE!</v>
      </c>
      <c r="BS101" s="18">
        <f t="shared" si="9"/>
        <v>0</v>
      </c>
      <c r="BT101" s="225" t="str">
        <f t="shared" si="10"/>
        <v/>
      </c>
    </row>
    <row r="102" spans="1:72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844</v>
      </c>
      <c r="E102" s="314">
        <v>359</v>
      </c>
      <c r="F102" s="172" t="s">
        <v>751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1247</v>
      </c>
      <c r="W102" s="173" t="s">
        <v>1421</v>
      </c>
      <c r="X102" s="218" t="s">
        <v>956</v>
      </c>
      <c r="Y102" s="158"/>
      <c r="Z102" s="158" t="s">
        <v>952</v>
      </c>
      <c r="AA102" s="83">
        <v>1</v>
      </c>
      <c r="AB102" s="70" t="s">
        <v>947</v>
      </c>
      <c r="AC102" s="70" t="s">
        <v>607</v>
      </c>
      <c r="AD102" s="173">
        <v>0.29166666666666669</v>
      </c>
      <c r="AE102" s="83">
        <v>9406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1422</v>
      </c>
      <c r="BK102" s="16" t="s">
        <v>1422</v>
      </c>
      <c r="BL102" s="15"/>
      <c r="BM102" s="14" t="s">
        <v>981</v>
      </c>
      <c r="BN102" s="14" t="s">
        <v>981</v>
      </c>
      <c r="BO102" s="165" t="s">
        <v>981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97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98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>W70</v>
      </c>
      <c r="B105" s="171"/>
      <c r="C105" s="8" t="str">
        <f>IF(BS_CONTROLE[[#This Row],[DATA]]="","",WEEKNUM(BS_CONTROLE[[#This Row],[DATA]]))</f>
        <v/>
      </c>
      <c r="D105" s="51" t="s">
        <v>835</v>
      </c>
      <c r="E105" s="314">
        <v>54</v>
      </c>
      <c r="F105" s="172" t="s">
        <v>781</v>
      </c>
      <c r="G105" s="9" t="str">
        <f>IF(D105="","*",VLOOKUP(F105,BS_ATIVIDADE[#All],3,FALSE))</f>
        <v>OUTROS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1250</v>
      </c>
      <c r="W105" s="173" t="s">
        <v>1423</v>
      </c>
      <c r="X105" s="218" t="s">
        <v>956</v>
      </c>
      <c r="Y105" s="158"/>
      <c r="Z105" s="158" t="s">
        <v>952</v>
      </c>
      <c r="AA105" s="83" t="s">
        <v>1359</v>
      </c>
      <c r="AB105" s="70" t="s">
        <v>947</v>
      </c>
      <c r="AC105" s="70" t="s">
        <v>942</v>
      </c>
      <c r="AD105" s="173">
        <v>0.35416666666666669</v>
      </c>
      <c r="AE105" s="83">
        <v>9214</v>
      </c>
      <c r="AF105" s="83">
        <v>7632</v>
      </c>
      <c r="AG105" s="83" t="s">
        <v>607</v>
      </c>
      <c r="AH105" s="48"/>
      <c r="AI105" s="142" t="str">
        <f>IF(BS_CONTROLE[[#This Row],[Atividade]]=0, "-", BS_CONTROLE[[#This Row],[Atividade]])</f>
        <v>PDM - PEDRA - CARGA</v>
      </c>
      <c r="AJ105" s="9" t="str">
        <f>IF(D105="","*",VLOOKUP(AI105,BS_ATIVIDADE[#Data],3,FALSE))</f>
        <v>OUTROS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/>
      <c r="AS105" s="242"/>
      <c r="AT105" s="242"/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</v>
      </c>
      <c r="AZ105" s="13"/>
      <c r="BA105" s="71"/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>BRUNO (TF-525)</v>
      </c>
      <c r="B106" s="171"/>
      <c r="C106" s="8" t="str">
        <f>IF(BS_CONTROLE[[#This Row],[DATA]]="","",WEEKNUM(BS_CONTROLE[[#This Row],[DATA]]))</f>
        <v/>
      </c>
      <c r="D106" s="51" t="s">
        <v>862</v>
      </c>
      <c r="E106" s="314">
        <v>56</v>
      </c>
      <c r="F106" s="172" t="s">
        <v>790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607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1219</v>
      </c>
      <c r="W106" s="173" t="s">
        <v>1364</v>
      </c>
      <c r="X106" s="218" t="s">
        <v>956</v>
      </c>
      <c r="Y106" s="158"/>
      <c r="Z106" s="158" t="s">
        <v>957</v>
      </c>
      <c r="AA106" s="83" t="s">
        <v>607</v>
      </c>
      <c r="AB106" s="70" t="s">
        <v>607</v>
      </c>
      <c r="AC106" s="70" t="s">
        <v>607</v>
      </c>
      <c r="AD106" s="173" t="s">
        <v>607</v>
      </c>
      <c r="AE106" s="83" t="s">
        <v>607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/>
      <c r="AS106" s="242"/>
      <c r="AT106" s="242"/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/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>ELSON (TF-526)</v>
      </c>
      <c r="B107" s="171"/>
      <c r="C107" s="8" t="str">
        <f>IF(BS_CONTROLE[[#This Row],[DATA]]="","",WEEKNUM(BS_CONTROLE[[#This Row],[DATA]]))</f>
        <v/>
      </c>
      <c r="D107" s="51" t="s">
        <v>884</v>
      </c>
      <c r="E107" s="314">
        <v>396</v>
      </c>
      <c r="F107" s="172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7" s="173" t="s">
        <v>607</v>
      </c>
      <c r="J107" s="217">
        <v>74</v>
      </c>
      <c r="K107" s="217">
        <v>321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7" s="173">
        <v>0.375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1234</v>
      </c>
      <c r="W107" s="173" t="s">
        <v>1364</v>
      </c>
      <c r="X107" s="218" t="s">
        <v>956</v>
      </c>
      <c r="Y107" s="158"/>
      <c r="Z107" s="158" t="s">
        <v>961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TMR326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TMR-TLA</v>
      </c>
      <c r="AN107" s="278" t="str">
        <f>IF(BS_CONTROLE[[#This Row],[SB]]=0, "-", BS_CONTROLE[[#This Row],[SB]])</f>
        <v>TMR326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321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/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Elson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>V86</v>
      </c>
      <c r="B108" s="171"/>
      <c r="C108" s="8" t="str">
        <f>IF(BS_CONTROLE[[#This Row],[DATA]]="","",WEEKNUM(BS_CONTROLE[[#This Row],[DATA]]))</f>
        <v/>
      </c>
      <c r="D108" s="51" t="s">
        <v>809</v>
      </c>
      <c r="E108" s="314">
        <v>61</v>
      </c>
      <c r="F108" s="172" t="s">
        <v>713</v>
      </c>
      <c r="G108" s="9" t="str">
        <f>IF(D108="","*",VLOOKUP(F108,BS_ATIVIDADE[#All],3,FALSE))</f>
        <v>MECANIZAÇÃO - SOCADORA</v>
      </c>
      <c r="H108" s="173" t="s">
        <v>248</v>
      </c>
      <c r="I108" s="173" t="s">
        <v>248</v>
      </c>
      <c r="J108" s="217">
        <v>74</v>
      </c>
      <c r="K108" s="217">
        <v>200</v>
      </c>
      <c r="L108" s="217">
        <v>194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73">
        <v>0.39583333333333331</v>
      </c>
      <c r="P108" s="173">
        <v>6.25E-2</v>
      </c>
      <c r="Q108" s="83">
        <v>840</v>
      </c>
      <c r="R108" s="10" t="str">
        <f>IFERROR(_xlfn.XLOOKUP(F108, BS_ATIVIDADE[ATIVIDADE],BS_ATIVIDADE[UNIDADE] ), "*")</f>
        <v>M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BASE_MAPA!$D$2:$D$359, BASE_MAPA!$I$2:$I$359), "ERRO")</f>
        <v>MARCO INICIAL - ALTO ARAGUAIA</v>
      </c>
      <c r="V108" s="198" t="s">
        <v>1231</v>
      </c>
      <c r="W108" s="173" t="s">
        <v>1375</v>
      </c>
      <c r="X108" s="218" t="s">
        <v>962</v>
      </c>
      <c r="Y108" s="158"/>
      <c r="Z108" s="158" t="s">
        <v>957</v>
      </c>
      <c r="AA108" s="83">
        <v>1</v>
      </c>
      <c r="AB108" s="70" t="s">
        <v>947</v>
      </c>
      <c r="AC108" s="70" t="s">
        <v>942</v>
      </c>
      <c r="AD108" s="173">
        <v>0.39583333333333331</v>
      </c>
      <c r="AE108" s="83">
        <v>6236</v>
      </c>
      <c r="AF108" s="83">
        <v>6636</v>
      </c>
      <c r="AG108" s="83" t="s">
        <v>607</v>
      </c>
      <c r="AH108" s="48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78" t="str">
        <f>IF(BS_CONTROLE[[#This Row],[Local - Partida]]=0, "-", BS_CONTROLE[[#This Row],[Local - Partida]])</f>
        <v>TID2</v>
      </c>
      <c r="AL108" s="278" t="str">
        <f>IF(BS_CONTROLE[[#This Row],[Local - Encerramento]]=0, "-", BS_CONTROLE[[#This Row],[Local - Encerramento]])</f>
        <v>TID2</v>
      </c>
      <c r="AM108" s="278" t="str">
        <f>IF(BS_CONTROLE[[#This Row],[Entre - Estações]]=0, "-", BS_CONTROLE[[#This Row],[Entre - Estações]])</f>
        <v>TID-TVI</v>
      </c>
      <c r="AN108" s="278" t="str">
        <f>IF(BS_CONTROLE[[#This Row],[SB]]=0, "-", BS_CONTROLE[[#This Row],[SB]])</f>
        <v>TID201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200</v>
      </c>
      <c r="AQ108" s="280">
        <f>IF(BS_CONTROLE[[#This Row],[KM - Fim]]=0, "-", BS_CONTROLE[[#This Row],[KM - Fim]])</f>
        <v>194</v>
      </c>
      <c r="AR108" s="242"/>
      <c r="AS108" s="242"/>
      <c r="AT108" s="242"/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/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Saulo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>FRANCISCO (TF-670)46000</v>
      </c>
      <c r="B109" s="171">
        <v>46000</v>
      </c>
      <c r="C109" s="8">
        <f>IF(BS_CONTROLE[[#This Row],[DATA]]="","",WEEKNUM(BS_CONTROLE[[#This Row],[DATA]]))</f>
        <v>50</v>
      </c>
      <c r="D109" s="51" t="s">
        <v>887</v>
      </c>
      <c r="E109" s="314">
        <v>62</v>
      </c>
      <c r="F109" s="172" t="s">
        <v>790</v>
      </c>
      <c r="G109" s="9" t="str">
        <f>IF(D109="","*",VLOOKUP(F109,BS_ATIVIDADE[#All],3,FALSE))</f>
        <v>SOLDA</v>
      </c>
      <c r="H109" s="204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9" s="173" t="s">
        <v>607</v>
      </c>
      <c r="J109" s="217">
        <v>74</v>
      </c>
      <c r="K109" s="217">
        <v>321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1364</v>
      </c>
      <c r="X109" s="218" t="s">
        <v>956</v>
      </c>
      <c r="Y109" s="158"/>
      <c r="Z109" s="158" t="s">
        <v>961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 t="str">
        <f>IF(BS_CONTROLE[[#This Row],[Local - Partida]]=0, "-", BS_CONTROLE[[#This Row],[Local - Partida]])</f>
        <v>TMR326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TMR-TLA</v>
      </c>
      <c r="AN109" s="278" t="str">
        <f>IF(BS_CONTROLE[[#This Row],[SB]]=0, "-", BS_CONTROLE[[#This Row],[SB]])</f>
        <v>TMR326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321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0</v>
      </c>
      <c r="AZ109" s="13"/>
      <c r="BA109" s="71"/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Produção e Intervalo</v>
      </c>
      <c r="BR109" s="18">
        <f t="shared" si="13"/>
        <v>0</v>
      </c>
      <c r="BS109" s="18">
        <f t="shared" si="14"/>
        <v>0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104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105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106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2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107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2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108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2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109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2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110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2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111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2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4">
        <v>112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2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5">
        <v>113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2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116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2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117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118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2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119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2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120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2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121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2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122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123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4">
        <v>124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5">
        <v>125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126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127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130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131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132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133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134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135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 ht="17.25" customHeight="1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/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  <c r="BU151" s="5"/>
      <c r="BV151" s="5"/>
      <c r="BW151" s="5"/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 t="str">
        <f t="shared" si="16"/>
        <v/>
      </c>
    </row>
    <row r="159" spans="1:75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/>
    </row>
    <row r="160" spans="1:75" ht="19.5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 t="str">
        <f t="shared" si="16"/>
        <v/>
      </c>
    </row>
    <row r="164" spans="1:72">
      <c r="A164" s="50" t="str">
        <f t="shared" si="11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2"/>
        <v>Aderente</v>
      </c>
      <c r="BR164" s="18" t="str">
        <f t="shared" si="13"/>
        <v>*</v>
      </c>
      <c r="BS164" s="18" t="str">
        <f t="shared" si="14"/>
        <v>*</v>
      </c>
      <c r="BT164" s="225"/>
    </row>
    <row r="165" spans="1:72">
      <c r="A165" s="50" t="str">
        <f t="shared" ref="A165:A228" si="17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18">IF(AND(BR165&lt;1,BS165&lt;1),"Produção e Intervalo",IF(BR165&lt;1,"Intervalo",IF(BS165&lt;1,"Produção","Aderente")))</f>
        <v>Aderente</v>
      </c>
      <c r="BR165" s="18" t="str">
        <f t="shared" ref="BR165:BR228" si="19">IF(OR(B165="",F165=""),"*",AY165/P165)</f>
        <v>*</v>
      </c>
      <c r="BS165" s="18" t="str">
        <f t="shared" ref="BS165:BS228" si="20">IF(OR(B165="",F165=""),"*",BA165/Q165)</f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 t="str">
        <f t="shared" si="16"/>
        <v/>
      </c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/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 t="str">
        <f t="shared" si="16"/>
        <v/>
      </c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/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 t="str">
        <f t="shared" si="16"/>
        <v/>
      </c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/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 t="str">
        <f t="shared" si="16"/>
        <v/>
      </c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/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 t="str">
        <f t="shared" si="16"/>
        <v/>
      </c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/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 t="str">
        <f t="shared" si="16"/>
        <v/>
      </c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/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 t="str">
        <f t="shared" si="16"/>
        <v/>
      </c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/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 t="str">
        <f t="shared" si="16"/>
        <v/>
      </c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/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si="16"/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ref="BT211:BT282" si="21">IF(BN211="","",SUBSTITUTE(BM211," ","")&amp;SUBSTITUTE(BN211," ",""))</f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 t="str">
        <f t="shared" si="21"/>
        <v/>
      </c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/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 t="shared" si="21"/>
        <v/>
      </c>
    </row>
    <row r="228" spans="1:72">
      <c r="A228" s="50" t="str">
        <f t="shared" si="17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18"/>
        <v>Aderente</v>
      </c>
      <c r="BR228" s="18" t="str">
        <f t="shared" si="19"/>
        <v>*</v>
      </c>
      <c r="BS228" s="18" t="str">
        <f t="shared" si="20"/>
        <v>*</v>
      </c>
      <c r="BT228" s="225" t="str">
        <f>IF(BN228="","",SUBSTITUTE(BM228," ","")&amp;SUBSTITUTE(BN228," ",""))</f>
        <v/>
      </c>
    </row>
    <row r="229" spans="1:72">
      <c r="A229" s="50" t="str">
        <f t="shared" ref="A229:A292" si="22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3">IF(AND(BR229&lt;1,BS229&lt;1),"Produção e Intervalo",IF(BR229&lt;1,"Intervalo",IF(BS229&lt;1,"Produção","Aderente")))</f>
        <v>Aderente</v>
      </c>
      <c r="BR229" s="18" t="str">
        <f t="shared" ref="BR229:BR292" si="24">IF(OR(B229="",F229=""),"*",AY229/P229)</f>
        <v>*</v>
      </c>
      <c r="BS229" s="18" t="str">
        <f t="shared" ref="BS229:BS292" si="25">IF(OR(B229="",F229=""),"*",BA229/Q229)</f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>IF(BN235="","",SUBSTITUTE(BM235," ","")&amp;SUBSTITUTE(BN235," ",""))</f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 t="str">
        <f t="shared" si="21"/>
        <v/>
      </c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/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si="21"/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ref="BT283:BT346" si="26">IF(BN283="","",SUBSTITUTE(BM283," ","")&amp;SUBSTITUTE(BN283," ",""))</f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si="22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3"/>
        <v>Aderente</v>
      </c>
      <c r="BR292" s="18" t="str">
        <f t="shared" si="24"/>
        <v>*</v>
      </c>
      <c r="BS292" s="18" t="str">
        <f t="shared" si="25"/>
        <v>*</v>
      </c>
      <c r="BT292" s="225" t="str">
        <f t="shared" si="26"/>
        <v/>
      </c>
    </row>
    <row r="293" spans="1:72">
      <c r="A293" s="50" t="str">
        <f t="shared" ref="A293:A301" si="27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28">IF(AND(BR293&lt;1,BS293&lt;1),"Produção e Intervalo",IF(BR293&lt;1,"Intervalo",IF(BS293&lt;1,"Produção","Aderente")))</f>
        <v>Aderente</v>
      </c>
      <c r="BR293" s="18" t="str">
        <f t="shared" ref="BR293:BR301" si="29">IF(OR(B293="",F293=""),"*",AY293/P293)</f>
        <v>*</v>
      </c>
      <c r="BS293" s="18" t="str">
        <f t="shared" ref="BS293:BS301" si="30">IF(OR(B293="",F293=""),"*",BA293/Q293)</f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si="27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28"/>
        <v>Aderente</v>
      </c>
      <c r="BR301" s="18" t="str">
        <f t="shared" si="29"/>
        <v>*</v>
      </c>
      <c r="BS301" s="18" t="str">
        <f t="shared" si="30"/>
        <v>*</v>
      </c>
      <c r="BT301" s="225" t="str">
        <f t="shared" si="26"/>
        <v/>
      </c>
    </row>
    <row r="302" spans="1:72">
      <c r="A302" s="50" t="str">
        <f t="shared" ref="A302:A365" si="31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2">IF(AND(BR302&lt;1,BS302&lt;1),"Produção e Intervalo",IF(BR302&lt;1,"Intervalo",IF(BS302&lt;1,"Produção","Aderente")))</f>
        <v>Aderente</v>
      </c>
      <c r="BR302" s="18" t="str">
        <f t="shared" ref="BR302:BR365" si="33">IF(OR(B302="",F302=""),"*",AY302/P302)</f>
        <v>*</v>
      </c>
      <c r="BS302" s="18" t="str">
        <f t="shared" ref="BS302:BS365" si="34">IF(OR(B302="",F302=""),"*",BA302/Q302)</f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 ht="16.5" customHeight="1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si="26"/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ref="BT347:BT410" si="35">IF(BN347="","",SUBSTITUTE(BM347," ","")&amp;SUBSTITUTE(BN347," ",""))</f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si="31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2"/>
        <v>Aderente</v>
      </c>
      <c r="BR365" s="18" t="str">
        <f t="shared" si="33"/>
        <v>*</v>
      </c>
      <c r="BS365" s="18" t="str">
        <f t="shared" si="34"/>
        <v>*</v>
      </c>
      <c r="BT365" s="225" t="str">
        <f t="shared" si="35"/>
        <v/>
      </c>
    </row>
    <row r="366" spans="1:72">
      <c r="A366" s="50" t="str">
        <f t="shared" ref="A366:A429" si="36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37">IF(AND(BR366&lt;1,BS366&lt;1),"Produção e Intervalo",IF(BR366&lt;1,"Intervalo",IF(BS366&lt;1,"Produção","Aderente")))</f>
        <v>Aderente</v>
      </c>
      <c r="BR366" s="18" t="str">
        <f t="shared" ref="BR366:BR429" si="38">IF(OR(B366="",F366=""),"*",AY366/P366)</f>
        <v>*</v>
      </c>
      <c r="BS366" s="18" t="str">
        <f t="shared" ref="BS366:BS429" si="39">IF(OR(B366="",F366=""),"*",BA366/Q366)</f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 ht="29.25" customHeight="1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si="35"/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ref="BT411:BT434" si="40">IF(BN411="","",SUBSTITUTE(BM411," ","")&amp;SUBSTITUTE(BN411," ",""))</f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si="36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37"/>
        <v>Aderente</v>
      </c>
      <c r="BR429" s="18" t="str">
        <f t="shared" si="38"/>
        <v>*</v>
      </c>
      <c r="BS429" s="18" t="str">
        <f t="shared" si="39"/>
        <v>*</v>
      </c>
      <c r="BT429" s="225" t="str">
        <f t="shared" si="40"/>
        <v/>
      </c>
    </row>
    <row r="430" spans="1:72">
      <c r="A430" s="50" t="str">
        <f t="shared" ref="A430:A493" si="41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2">IF(AND(BR430&lt;1,BS430&lt;1),"Produção e Intervalo",IF(BR430&lt;1,"Intervalo",IF(BS430&lt;1,"Produção","Aderente")))</f>
        <v>Aderente</v>
      </c>
      <c r="BR430" s="18" t="str">
        <f t="shared" ref="BR430:BR493" si="43">IF(OR(B430="",F430=""),"*",AY430/P430)</f>
        <v>*</v>
      </c>
      <c r="BS430" s="18" t="str">
        <f t="shared" ref="BS430:BS493" si="44">IF(OR(B430="",F430=""),"*",BA430/Q430)</f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 t="str">
        <f t="shared" si="40"/>
        <v/>
      </c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/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si="40"/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ref="BT435:BT475" si="45">IF(BN435="","",SUBSTITUTE(BM435," ","")&amp;SUBSTITUTE(BN435," ",""))</f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50" t="str">
        <f t="shared" si="41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2"/>
        <v>Aderente</v>
      </c>
      <c r="BR451" s="18" t="str">
        <f t="shared" si="43"/>
        <v>*</v>
      </c>
      <c r="BS451" s="18" t="str">
        <f t="shared" si="44"/>
        <v>*</v>
      </c>
      <c r="BT451" s="225" t="str">
        <f t="shared" si="45"/>
        <v/>
      </c>
    </row>
    <row r="452" spans="1:72">
      <c r="A452" s="167" t="str">
        <f t="shared" ref="A452:A454" si="46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si="46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ref="A455:A518" si="47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5"/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48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49">IF(BN477="","",SUBSTITUTE(BM477," ","")&amp;SUBSTITUTE(BN477," ",""))</f>
        <v/>
      </c>
    </row>
    <row r="478" spans="1:72">
      <c r="A478" s="167" t="str">
        <f t="shared" si="47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si="47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ref="A519:A553" si="50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49"/>
        <v/>
      </c>
    </row>
    <row r="523" spans="1:72">
      <c r="A523" s="167" t="str">
        <f t="shared" si="50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>
      <c r="A524" s="167" t="str">
        <f t="shared" si="50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 t="shared" si="50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01:K107 J109:K401" name="Range1_8_1"/>
    <protectedRange sqref="O409:Q451 O15:Q18 O21:Q21 O23:Q23 O28:Q28 O40:Q40 O36:Q37 O30:Q34 O54:Q54 O50:Q51 O44:Q48 O67:Q68 O57:Q65 O70:Q76 O85:Q86 O83:Q83 O78:Q81 O97:Q99 O88:Q95 O101:Q107 O109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02:Y107 V109:Y401 Y108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03:AD107 Z109:AD401" name="Range1_12_1"/>
    <protectedRange sqref="BF6:BF553" name="Range1_18_1"/>
    <protectedRange sqref="J402:K408 J6:K13 J26:K27 J40:K42 J51:K53 J65:K66 J82:K82 J87:K87 J95:K96 J108:K108" name="Range1_8_1_1"/>
    <protectedRange sqref="O402:Q407 O6:Q11 O12 O26:Q27 O41:Q42 O52:Q53 O66:Q66 O82:Q82 O87:Q87 O96:Q96 O108:Q108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08" name="Range1_11_1_1"/>
    <protectedRange sqref="Z402:AD404 Z406:AD408 AA6:AD8 AA10:AD13 AA23:AD27 AA37:AD37 AA41:AD43 AA52:AD53 AA50:AD50 AA55:AD55 AA69:AD69 AA84:AD84 AA100:AD10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W82:X82 W87:X87 W79:X79 W89:X90 V95:X95 W96:X96 W93:X93 W108:X108" name="Range1_11_1_6"/>
    <protectedRange sqref="Z40:AD40 Z51:AD51 Z65:AD66 Z82:AD82 Z87:AD87 Z79:AD79 Z89:AD90 Z95:AD96 Z93:AD93 Z108:AD108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942" priority="19542" operator="equal">
      <formula>"ERRO"</formula>
    </cfRule>
  </conditionalFormatting>
  <conditionalFormatting sqref="X4 Y476:Y551 Y409:Z475 Y1:Z18 Y21:Z21 Y23:Z26 Z27:Z28 Z31 Y27:Y31 Y36:Z37 Y32:Z34 Y40:Z45 Y54:Z54 Z47:Z53 Z55 Z65:Z66 Y57:Z64 Y67:Z77 Z78:Z85 Y86:Z401">
    <cfRule type="cellIs" dxfId="941" priority="19531" operator="equal">
      <formula>"OPORTUNIDADE"</formula>
    </cfRule>
  </conditionalFormatting>
  <conditionalFormatting sqref="AZ6:AZ523">
    <cfRule type="expression" dxfId="940" priority="19526">
      <formula>$BU6=1</formula>
    </cfRule>
  </conditionalFormatting>
  <conditionalFormatting sqref="BQ6:BQ600">
    <cfRule type="cellIs" dxfId="939" priority="19537" operator="equal">
      <formula>"Produção e Intervalo"</formula>
    </cfRule>
    <cfRule type="cellIs" dxfId="938" priority="19538" operator="equal">
      <formula>"Aderente"</formula>
    </cfRule>
    <cfRule type="cellIs" dxfId="937" priority="19539" operator="equal">
      <formula>"Intervalo"</formula>
    </cfRule>
    <cfRule type="cellIs" dxfId="936" priority="19540" operator="equal">
      <formula>"Produção"</formula>
    </cfRule>
    <cfRule type="cellIs" dxfId="935" priority="19541" operator="equal">
      <formula>"ERRO"</formula>
    </cfRule>
  </conditionalFormatting>
  <conditionalFormatting sqref="BR6:BS553">
    <cfRule type="cellIs" dxfId="934" priority="19519" operator="equal">
      <formula>"*"</formula>
    </cfRule>
    <cfRule type="cellIs" dxfId="933" priority="19520" operator="greaterThanOrEqual">
      <formula>1</formula>
    </cfRule>
    <cfRule type="cellIs" dxfId="932" priority="19521" operator="lessThan">
      <formula>1</formula>
    </cfRule>
  </conditionalFormatting>
  <conditionalFormatting sqref="X476:X523 Y476:Y551 Y409:Z475 Y6:Z18 Y21:Z21 Y23:Z26 Z27:Z28 Z31 Y27:Y31 Y36:Z37 Y32:Z34 Y40:Z45 Y54:Z54 Z47:Z53 Z55 Z65:Z66 Y57:Z64 Y67:Z77 Z78:Z85 Y86:Z401">
    <cfRule type="cellIs" dxfId="931" priority="19467" operator="equal">
      <formula>"NÃO"</formula>
    </cfRule>
    <cfRule type="cellIs" dxfId="930" priority="19468" operator="equal">
      <formula>"SIM"</formula>
    </cfRule>
  </conditionalFormatting>
  <conditionalFormatting sqref="X476:X523">
    <cfRule type="cellIs" dxfId="929" priority="19466" operator="equal">
      <formula>"OPORTUNIDADE"</formula>
    </cfRule>
  </conditionalFormatting>
  <conditionalFormatting sqref="Z476:Z523">
    <cfRule type="cellIs" dxfId="928" priority="19464" operator="equal">
      <formula>"NÃO"</formula>
    </cfRule>
    <cfRule type="cellIs" dxfId="927" priority="19465" operator="equal">
      <formula>"SIM"</formula>
    </cfRule>
  </conditionalFormatting>
  <conditionalFormatting sqref="Z476:Z523">
    <cfRule type="cellIs" dxfId="926" priority="19463" operator="equal">
      <formula>"OPORTUNIDADE"</formula>
    </cfRule>
  </conditionalFormatting>
  <conditionalFormatting sqref="Y1048576">
    <cfRule type="cellIs" dxfId="925" priority="19348" operator="equal">
      <formula>"OPORTUNIDADE"</formula>
    </cfRule>
  </conditionalFormatting>
  <conditionalFormatting sqref="Y1048576">
    <cfRule type="cellIs" dxfId="924" priority="19346" operator="equal">
      <formula>"NÃO"</formula>
    </cfRule>
    <cfRule type="cellIs" dxfId="923" priority="19347" operator="equal">
      <formula>"SIM"</formula>
    </cfRule>
  </conditionalFormatting>
  <conditionalFormatting sqref="Z524:Z549">
    <cfRule type="cellIs" dxfId="922" priority="19083" operator="equal">
      <formula>"OPORTUNIDADE"</formula>
    </cfRule>
  </conditionalFormatting>
  <conditionalFormatting sqref="Z524:Z549">
    <cfRule type="cellIs" dxfId="921" priority="19081" operator="equal">
      <formula>"NÃO"</formula>
    </cfRule>
    <cfRule type="cellIs" dxfId="920" priority="19082" operator="equal">
      <formula>"SIM"</formula>
    </cfRule>
  </conditionalFormatting>
  <conditionalFormatting sqref="X550">
    <cfRule type="cellIs" dxfId="919" priority="19069" operator="equal">
      <formula>"NÃO"</formula>
    </cfRule>
    <cfRule type="cellIs" dxfId="918" priority="19070" operator="equal">
      <formula>"SIM"</formula>
    </cfRule>
  </conditionalFormatting>
  <conditionalFormatting sqref="X550">
    <cfRule type="cellIs" dxfId="917" priority="19068" operator="equal">
      <formula>"OPORTUNIDADE"</formula>
    </cfRule>
  </conditionalFormatting>
  <conditionalFormatting sqref="Z550">
    <cfRule type="cellIs" dxfId="916" priority="19066" operator="equal">
      <formula>"NÃO"</formula>
    </cfRule>
    <cfRule type="cellIs" dxfId="915" priority="19067" operator="equal">
      <formula>"SIM"</formula>
    </cfRule>
  </conditionalFormatting>
  <conditionalFormatting sqref="Z550">
    <cfRule type="cellIs" dxfId="914" priority="19065" operator="equal">
      <formula>"OPORTUNIDADE"</formula>
    </cfRule>
  </conditionalFormatting>
  <conditionalFormatting sqref="BI550">
    <cfRule type="iconSet" priority="19074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19075">
      <iconSet showValue="0">
        <cfvo type="percent" val="0"/>
        <cfvo type="num" val="1"/>
        <cfvo type="num" val="1" gte="0"/>
      </iconSet>
    </cfRule>
    <cfRule type="iconSet" priority="19076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9077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913" priority="19685">
      <formula>$BU493=1</formula>
    </cfRule>
  </conditionalFormatting>
  <conditionalFormatting sqref="AZ526:AZ550">
    <cfRule type="expression" dxfId="912" priority="19845">
      <formula>$BU498=1</formula>
    </cfRule>
  </conditionalFormatting>
  <conditionalFormatting sqref="BI524:BI549">
    <cfRule type="iconSet" priority="19846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19848">
      <iconSet showValue="0">
        <cfvo type="percent" val="0"/>
        <cfvo type="num" val="1"/>
        <cfvo type="num" val="1" gte="0"/>
      </iconSet>
    </cfRule>
    <cfRule type="iconSet" priority="19849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852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1985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855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911" priority="14480" operator="equal">
      <formula>"*"</formula>
    </cfRule>
    <cfRule type="cellIs" dxfId="910" priority="14481" operator="greaterThanOrEqual">
      <formula>1</formula>
    </cfRule>
    <cfRule type="cellIs" dxfId="909" priority="14482" operator="lessThan">
      <formula>1</formula>
    </cfRule>
  </conditionalFormatting>
  <conditionalFormatting sqref="BI6:BI523">
    <cfRule type="iconSet" priority="19869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19870">
      <iconSet showValue="0">
        <cfvo type="percent" val="0"/>
        <cfvo type="num" val="1"/>
        <cfvo type="num" val="1" gte="0"/>
      </iconSet>
    </cfRule>
    <cfRule type="iconSet" priority="19871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19887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91 BK103:BK600 BK93:BK96 BK98:BK101">
    <cfRule type="iconSet" priority="19888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91 BP23:BP30 BP93:BP96 BP98:BP600">
    <cfRule type="iconSet" priority="19889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908" priority="1188" operator="equal">
      <formula>"OPORTUNIDADE"</formula>
    </cfRule>
  </conditionalFormatting>
  <conditionalFormatting sqref="Y402:Z408">
    <cfRule type="cellIs" dxfId="907" priority="1186" operator="equal">
      <formula>"NÃO"</formula>
    </cfRule>
    <cfRule type="cellIs" dxfId="906" priority="1187" operator="equal">
      <formula>"SIM"</formula>
    </cfRule>
  </conditionalFormatting>
  <conditionalFormatting sqref="Z405">
    <cfRule type="cellIs" dxfId="905" priority="1185" operator="equal">
      <formula>"OPORTUNIDADE"</formula>
    </cfRule>
  </conditionalFormatting>
  <conditionalFormatting sqref="Z405">
    <cfRule type="cellIs" dxfId="904" priority="1183" operator="equal">
      <formula>"NÃO"</formula>
    </cfRule>
    <cfRule type="cellIs" dxfId="903" priority="1184" operator="equal">
      <formula>"SIM"</formula>
    </cfRule>
  </conditionalFormatting>
  <conditionalFormatting sqref="Z405">
    <cfRule type="cellIs" dxfId="902" priority="1182" operator="equal">
      <formula>"OPORTUNIDADE"</formula>
    </cfRule>
  </conditionalFormatting>
  <conditionalFormatting sqref="Z405">
    <cfRule type="cellIs" dxfId="901" priority="1180" operator="equal">
      <formula>"NÃO"</formula>
    </cfRule>
    <cfRule type="cellIs" dxfId="900" priority="1181" operator="equal">
      <formula>"SIM"</formula>
    </cfRule>
  </conditionalFormatting>
  <conditionalFormatting sqref="Z405">
    <cfRule type="cellIs" dxfId="899" priority="1179" operator="equal">
      <formula>"OPORTUNIDADE"</formula>
    </cfRule>
  </conditionalFormatting>
  <conditionalFormatting sqref="Z405">
    <cfRule type="cellIs" dxfId="898" priority="1177" operator="equal">
      <formula>"NÃO"</formula>
    </cfRule>
    <cfRule type="cellIs" dxfId="897" priority="1178" operator="equal">
      <formula>"SIM"</formula>
    </cfRule>
  </conditionalFormatting>
  <conditionalFormatting sqref="Z405">
    <cfRule type="cellIs" dxfId="896" priority="1176" operator="equal">
      <formula>"OPORTUNIDADE"</formula>
    </cfRule>
  </conditionalFormatting>
  <conditionalFormatting sqref="Z405">
    <cfRule type="cellIs" dxfId="895" priority="1174" operator="equal">
      <formula>"NÃO"</formula>
    </cfRule>
    <cfRule type="cellIs" dxfId="894" priority="1175" operator="equal">
      <formula>"SIM"</formula>
    </cfRule>
  </conditionalFormatting>
  <conditionalFormatting sqref="Z405">
    <cfRule type="cellIs" dxfId="893" priority="1173" operator="equal">
      <formula>"OPORTUNIDADE"</formula>
    </cfRule>
  </conditionalFormatting>
  <conditionalFormatting sqref="Z405">
    <cfRule type="cellIs" dxfId="892" priority="1171" operator="equal">
      <formula>"NÃO"</formula>
    </cfRule>
    <cfRule type="cellIs" dxfId="891" priority="1172" operator="equal">
      <formula>"SIM"</formula>
    </cfRule>
  </conditionalFormatting>
  <conditionalFormatting sqref="Z405">
    <cfRule type="cellIs" dxfId="890" priority="1170" operator="equal">
      <formula>"OPORTUNIDADE"</formula>
    </cfRule>
  </conditionalFormatting>
  <conditionalFormatting sqref="Z405">
    <cfRule type="cellIs" dxfId="889" priority="1168" operator="equal">
      <formula>"NÃO"</formula>
    </cfRule>
    <cfRule type="cellIs" dxfId="888" priority="1169" operator="equal">
      <formula>"SIM"</formula>
    </cfRule>
  </conditionalFormatting>
  <conditionalFormatting sqref="Z405">
    <cfRule type="cellIs" dxfId="887" priority="1167" operator="equal">
      <formula>"OPORTUNIDADE"</formula>
    </cfRule>
  </conditionalFormatting>
  <conditionalFormatting sqref="Z405">
    <cfRule type="cellIs" dxfId="886" priority="1165" operator="equal">
      <formula>"NÃO"</formula>
    </cfRule>
    <cfRule type="cellIs" dxfId="885" priority="1166" operator="equal">
      <formula>"SIM"</formula>
    </cfRule>
  </conditionalFormatting>
  <conditionalFormatting sqref="Z405">
    <cfRule type="cellIs" dxfId="884" priority="1164" operator="equal">
      <formula>"OPORTUNIDADE"</formula>
    </cfRule>
  </conditionalFormatting>
  <conditionalFormatting sqref="Z405">
    <cfRule type="cellIs" dxfId="883" priority="1162" operator="equal">
      <formula>"NÃO"</formula>
    </cfRule>
    <cfRule type="cellIs" dxfId="882" priority="1163" operator="equal">
      <formula>"SIM"</formula>
    </cfRule>
  </conditionalFormatting>
  <conditionalFormatting sqref="Z405">
    <cfRule type="cellIs" dxfId="881" priority="1161" operator="equal">
      <formula>"OPORTUNIDADE"</formula>
    </cfRule>
  </conditionalFormatting>
  <conditionalFormatting sqref="Z405">
    <cfRule type="cellIs" dxfId="880" priority="1159" operator="equal">
      <formula>"NÃO"</formula>
    </cfRule>
    <cfRule type="cellIs" dxfId="879" priority="1160" operator="equal">
      <formula>"SIM"</formula>
    </cfRule>
  </conditionalFormatting>
  <conditionalFormatting sqref="Z405">
    <cfRule type="cellIs" dxfId="878" priority="1158" operator="equal">
      <formula>"OPORTUNIDADE"</formula>
    </cfRule>
  </conditionalFormatting>
  <conditionalFormatting sqref="Z405">
    <cfRule type="cellIs" dxfId="877" priority="1156" operator="equal">
      <formula>"NÃO"</formula>
    </cfRule>
    <cfRule type="cellIs" dxfId="876" priority="1157" operator="equal">
      <formula>"SIM"</formula>
    </cfRule>
  </conditionalFormatting>
  <conditionalFormatting sqref="Z405">
    <cfRule type="cellIs" dxfId="875" priority="1155" operator="equal">
      <formula>"OPORTUNIDADE"</formula>
    </cfRule>
  </conditionalFormatting>
  <conditionalFormatting sqref="Z405">
    <cfRule type="cellIs" dxfId="874" priority="1153" operator="equal">
      <formula>"NÃO"</formula>
    </cfRule>
    <cfRule type="cellIs" dxfId="873" priority="1154" operator="equal">
      <formula>"SIM"</formula>
    </cfRule>
  </conditionalFormatting>
  <conditionalFormatting sqref="Z405">
    <cfRule type="cellIs" dxfId="872" priority="1152" operator="equal">
      <formula>"OPORTUNIDADE"</formula>
    </cfRule>
  </conditionalFormatting>
  <conditionalFormatting sqref="Z405">
    <cfRule type="cellIs" dxfId="871" priority="1150" operator="equal">
      <formula>"NÃO"</formula>
    </cfRule>
    <cfRule type="cellIs" dxfId="870" priority="1151" operator="equal">
      <formula>"SIM"</formula>
    </cfRule>
  </conditionalFormatting>
  <conditionalFormatting sqref="Z405">
    <cfRule type="cellIs" dxfId="869" priority="1149" operator="equal">
      <formula>"OPORTUNIDADE"</formula>
    </cfRule>
  </conditionalFormatting>
  <conditionalFormatting sqref="Z405">
    <cfRule type="cellIs" dxfId="868" priority="1147" operator="equal">
      <formula>"NÃO"</formula>
    </cfRule>
    <cfRule type="cellIs" dxfId="867" priority="1148" operator="equal">
      <formula>"SIM"</formula>
    </cfRule>
  </conditionalFormatting>
  <conditionalFormatting sqref="Z405">
    <cfRule type="cellIs" dxfId="866" priority="1146" operator="equal">
      <formula>"OPORTUNIDADE"</formula>
    </cfRule>
  </conditionalFormatting>
  <conditionalFormatting sqref="Z405">
    <cfRule type="cellIs" dxfId="865" priority="1144" operator="equal">
      <formula>"NÃO"</formula>
    </cfRule>
    <cfRule type="cellIs" dxfId="864" priority="1145" operator="equal">
      <formula>"SIM"</formula>
    </cfRule>
  </conditionalFormatting>
  <conditionalFormatting sqref="Z405">
    <cfRule type="cellIs" dxfId="863" priority="1143" operator="equal">
      <formula>"OPORTUNIDADE"</formula>
    </cfRule>
  </conditionalFormatting>
  <conditionalFormatting sqref="Z405">
    <cfRule type="cellIs" dxfId="862" priority="1141" operator="equal">
      <formula>"NÃO"</formula>
    </cfRule>
    <cfRule type="cellIs" dxfId="861" priority="1142" operator="equal">
      <formula>"SIM"</formula>
    </cfRule>
  </conditionalFormatting>
  <conditionalFormatting sqref="Z405">
    <cfRule type="cellIs" dxfId="860" priority="1140" operator="equal">
      <formula>"OPORTUNIDADE"</formula>
    </cfRule>
  </conditionalFormatting>
  <conditionalFormatting sqref="Z405">
    <cfRule type="cellIs" dxfId="859" priority="1138" operator="equal">
      <formula>"NÃO"</formula>
    </cfRule>
    <cfRule type="cellIs" dxfId="858" priority="1139" operator="equal">
      <formula>"SIM"</formula>
    </cfRule>
  </conditionalFormatting>
  <conditionalFormatting sqref="Z405">
    <cfRule type="cellIs" dxfId="857" priority="1137" operator="equal">
      <formula>"OPORTUNIDADE"</formula>
    </cfRule>
  </conditionalFormatting>
  <conditionalFormatting sqref="Z405">
    <cfRule type="cellIs" dxfId="856" priority="1135" operator="equal">
      <formula>"NÃO"</formula>
    </cfRule>
    <cfRule type="cellIs" dxfId="855" priority="1136" operator="equal">
      <formula>"SIM"</formula>
    </cfRule>
  </conditionalFormatting>
  <conditionalFormatting sqref="Z405">
    <cfRule type="cellIs" dxfId="854" priority="1134" operator="equal">
      <formula>"OPORTUNIDADE"</formula>
    </cfRule>
  </conditionalFormatting>
  <conditionalFormatting sqref="Z405">
    <cfRule type="cellIs" dxfId="853" priority="1132" operator="equal">
      <formula>"NÃO"</formula>
    </cfRule>
    <cfRule type="cellIs" dxfId="852" priority="1133" operator="equal">
      <formula>"SIM"</formula>
    </cfRule>
  </conditionalFormatting>
  <conditionalFormatting sqref="Z405">
    <cfRule type="cellIs" dxfId="851" priority="1131" operator="equal">
      <formula>"OPORTUNIDADE"</formula>
    </cfRule>
  </conditionalFormatting>
  <conditionalFormatting sqref="Z405">
    <cfRule type="cellIs" dxfId="850" priority="1129" operator="equal">
      <formula>"NÃO"</formula>
    </cfRule>
    <cfRule type="cellIs" dxfId="849" priority="1130" operator="equal">
      <formula>"SIM"</formula>
    </cfRule>
  </conditionalFormatting>
  <conditionalFormatting sqref="Z405">
    <cfRule type="cellIs" dxfId="848" priority="1128" operator="equal">
      <formula>"OPORTUNIDADE"</formula>
    </cfRule>
  </conditionalFormatting>
  <conditionalFormatting sqref="Z405">
    <cfRule type="cellIs" dxfId="847" priority="1126" operator="equal">
      <formula>"NÃO"</formula>
    </cfRule>
    <cfRule type="cellIs" dxfId="846" priority="1127" operator="equal">
      <formula>"SIM"</formula>
    </cfRule>
  </conditionalFormatting>
  <conditionalFormatting sqref="Z405">
    <cfRule type="cellIs" dxfId="845" priority="1125" operator="equal">
      <formula>"OPORTUNIDADE"</formula>
    </cfRule>
  </conditionalFormatting>
  <conditionalFormatting sqref="Z405">
    <cfRule type="cellIs" dxfId="844" priority="1123" operator="equal">
      <formula>"NÃO"</formula>
    </cfRule>
    <cfRule type="cellIs" dxfId="843" priority="1124" operator="equal">
      <formula>"SIM"</formula>
    </cfRule>
  </conditionalFormatting>
  <conditionalFormatting sqref="Z405">
    <cfRule type="cellIs" dxfId="842" priority="1122" operator="equal">
      <formula>"OPORTUNIDADE"</formula>
    </cfRule>
  </conditionalFormatting>
  <conditionalFormatting sqref="Z405">
    <cfRule type="cellIs" dxfId="841" priority="1120" operator="equal">
      <formula>"NÃO"</formula>
    </cfRule>
    <cfRule type="cellIs" dxfId="840" priority="1121" operator="equal">
      <formula>"SIM"</formula>
    </cfRule>
  </conditionalFormatting>
  <conditionalFormatting sqref="Z405">
    <cfRule type="cellIs" dxfId="839" priority="1119" operator="equal">
      <formula>"OPORTUNIDADE"</formula>
    </cfRule>
  </conditionalFormatting>
  <conditionalFormatting sqref="Z405">
    <cfRule type="cellIs" dxfId="838" priority="1117" operator="equal">
      <formula>"NÃO"</formula>
    </cfRule>
    <cfRule type="cellIs" dxfId="837" priority="1118" operator="equal">
      <formula>"SIM"</formula>
    </cfRule>
  </conditionalFormatting>
  <conditionalFormatting sqref="Z405">
    <cfRule type="cellIs" dxfId="836" priority="1116" operator="equal">
      <formula>"OPORTUNIDADE"</formula>
    </cfRule>
  </conditionalFormatting>
  <conditionalFormatting sqref="Z405">
    <cfRule type="cellIs" dxfId="835" priority="1114" operator="equal">
      <formula>"NÃO"</formula>
    </cfRule>
    <cfRule type="cellIs" dxfId="834" priority="1115" operator="equal">
      <formula>"SIM"</formula>
    </cfRule>
  </conditionalFormatting>
  <conditionalFormatting sqref="Y405">
    <cfRule type="cellIs" dxfId="833" priority="1113" operator="equal">
      <formula>"OPORTUNIDADE"</formula>
    </cfRule>
  </conditionalFormatting>
  <conditionalFormatting sqref="Y405">
    <cfRule type="cellIs" dxfId="832" priority="1111" operator="equal">
      <formula>"NÃO"</formula>
    </cfRule>
    <cfRule type="cellIs" dxfId="831" priority="1112" operator="equal">
      <formula>"SIM"</formula>
    </cfRule>
  </conditionalFormatting>
  <conditionalFormatting sqref="Y405">
    <cfRule type="cellIs" dxfId="830" priority="1110" operator="equal">
      <formula>"OPORTUNIDADE"</formula>
    </cfRule>
  </conditionalFormatting>
  <conditionalFormatting sqref="Y405">
    <cfRule type="cellIs" dxfId="829" priority="1108" operator="equal">
      <formula>"NÃO"</formula>
    </cfRule>
    <cfRule type="cellIs" dxfId="828" priority="1109" operator="equal">
      <formula>"SIM"</formula>
    </cfRule>
  </conditionalFormatting>
  <conditionalFormatting sqref="Y405">
    <cfRule type="cellIs" dxfId="827" priority="1107" operator="equal">
      <formula>"OPORTUNIDADE"</formula>
    </cfRule>
  </conditionalFormatting>
  <conditionalFormatting sqref="Y405">
    <cfRule type="cellIs" dxfId="826" priority="1105" operator="equal">
      <formula>"NÃO"</formula>
    </cfRule>
    <cfRule type="cellIs" dxfId="825" priority="1106" operator="equal">
      <formula>"SIM"</formula>
    </cfRule>
  </conditionalFormatting>
  <conditionalFormatting sqref="Y405">
    <cfRule type="cellIs" dxfId="824" priority="1104" operator="equal">
      <formula>"OPORTUNIDADE"</formula>
    </cfRule>
  </conditionalFormatting>
  <conditionalFormatting sqref="Y405">
    <cfRule type="cellIs" dxfId="823" priority="1102" operator="equal">
      <formula>"NÃO"</formula>
    </cfRule>
    <cfRule type="cellIs" dxfId="822" priority="1103" operator="equal">
      <formula>"SIM"</formula>
    </cfRule>
  </conditionalFormatting>
  <conditionalFormatting sqref="Y405">
    <cfRule type="cellIs" dxfId="821" priority="1101" operator="equal">
      <formula>"OPORTUNIDADE"</formula>
    </cfRule>
  </conditionalFormatting>
  <conditionalFormatting sqref="Y405">
    <cfRule type="cellIs" dxfId="820" priority="1099" operator="equal">
      <formula>"NÃO"</formula>
    </cfRule>
    <cfRule type="cellIs" dxfId="819" priority="1100" operator="equal">
      <formula>"SIM"</formula>
    </cfRule>
  </conditionalFormatting>
  <conditionalFormatting sqref="Y405">
    <cfRule type="cellIs" dxfId="818" priority="1098" operator="equal">
      <formula>"OPORTUNIDADE"</formula>
    </cfRule>
  </conditionalFormatting>
  <conditionalFormatting sqref="Y405">
    <cfRule type="cellIs" dxfId="817" priority="1096" operator="equal">
      <formula>"NÃO"</formula>
    </cfRule>
    <cfRule type="cellIs" dxfId="816" priority="1097" operator="equal">
      <formula>"SIM"</formula>
    </cfRule>
  </conditionalFormatting>
  <conditionalFormatting sqref="Y405">
    <cfRule type="cellIs" dxfId="815" priority="1095" operator="equal">
      <formula>"OPORTUNIDADE"</formula>
    </cfRule>
  </conditionalFormatting>
  <conditionalFormatting sqref="Y405">
    <cfRule type="cellIs" dxfId="814" priority="1093" operator="equal">
      <formula>"NÃO"</formula>
    </cfRule>
    <cfRule type="cellIs" dxfId="813" priority="1094" operator="equal">
      <formula>"SIM"</formula>
    </cfRule>
  </conditionalFormatting>
  <conditionalFormatting sqref="Y405">
    <cfRule type="cellIs" dxfId="812" priority="1092" operator="equal">
      <formula>"OPORTUNIDADE"</formula>
    </cfRule>
  </conditionalFormatting>
  <conditionalFormatting sqref="Y405">
    <cfRule type="cellIs" dxfId="811" priority="1090" operator="equal">
      <formula>"NÃO"</formula>
    </cfRule>
    <cfRule type="cellIs" dxfId="810" priority="1091" operator="equal">
      <formula>"SIM"</formula>
    </cfRule>
  </conditionalFormatting>
  <conditionalFormatting sqref="Y405">
    <cfRule type="cellIs" dxfId="809" priority="1089" operator="equal">
      <formula>"OPORTUNIDADE"</formula>
    </cfRule>
  </conditionalFormatting>
  <conditionalFormatting sqref="Y405">
    <cfRule type="cellIs" dxfId="808" priority="1087" operator="equal">
      <formula>"NÃO"</formula>
    </cfRule>
    <cfRule type="cellIs" dxfId="807" priority="1088" operator="equal">
      <formula>"SIM"</formula>
    </cfRule>
  </conditionalFormatting>
  <conditionalFormatting sqref="Y405">
    <cfRule type="cellIs" dxfId="806" priority="1086" operator="equal">
      <formula>"OPORTUNIDADE"</formula>
    </cfRule>
  </conditionalFormatting>
  <conditionalFormatting sqref="Y405">
    <cfRule type="cellIs" dxfId="805" priority="1084" operator="equal">
      <formula>"NÃO"</formula>
    </cfRule>
    <cfRule type="cellIs" dxfId="804" priority="1085" operator="equal">
      <formula>"SIM"</formula>
    </cfRule>
  </conditionalFormatting>
  <conditionalFormatting sqref="Y405">
    <cfRule type="cellIs" dxfId="803" priority="1083" operator="equal">
      <formula>"OPORTUNIDADE"</formula>
    </cfRule>
  </conditionalFormatting>
  <conditionalFormatting sqref="Y405">
    <cfRule type="cellIs" dxfId="802" priority="1081" operator="equal">
      <formula>"NÃO"</formula>
    </cfRule>
    <cfRule type="cellIs" dxfId="801" priority="1082" operator="equal">
      <formula>"SIM"</formula>
    </cfRule>
  </conditionalFormatting>
  <conditionalFormatting sqref="Y405">
    <cfRule type="cellIs" dxfId="800" priority="1080" operator="equal">
      <formula>"OPORTUNIDADE"</formula>
    </cfRule>
  </conditionalFormatting>
  <conditionalFormatting sqref="Y405">
    <cfRule type="cellIs" dxfId="799" priority="1078" operator="equal">
      <formula>"NÃO"</formula>
    </cfRule>
    <cfRule type="cellIs" dxfId="798" priority="1079" operator="equal">
      <formula>"SIM"</formula>
    </cfRule>
  </conditionalFormatting>
  <conditionalFormatting sqref="Y405">
    <cfRule type="cellIs" dxfId="797" priority="1077" operator="equal">
      <formula>"OPORTUNIDADE"</formula>
    </cfRule>
  </conditionalFormatting>
  <conditionalFormatting sqref="Y405">
    <cfRule type="cellIs" dxfId="796" priority="1075" operator="equal">
      <formula>"NÃO"</formula>
    </cfRule>
    <cfRule type="cellIs" dxfId="795" priority="1076" operator="equal">
      <formula>"SIM"</formula>
    </cfRule>
  </conditionalFormatting>
  <conditionalFormatting sqref="Y405">
    <cfRule type="cellIs" dxfId="794" priority="1074" operator="equal">
      <formula>"OPORTUNIDADE"</formula>
    </cfRule>
  </conditionalFormatting>
  <conditionalFormatting sqref="Y405">
    <cfRule type="cellIs" dxfId="793" priority="1072" operator="equal">
      <formula>"NÃO"</formula>
    </cfRule>
    <cfRule type="cellIs" dxfId="792" priority="1073" operator="equal">
      <formula>"SIM"</formula>
    </cfRule>
  </conditionalFormatting>
  <conditionalFormatting sqref="Y405">
    <cfRule type="cellIs" dxfId="791" priority="1071" operator="equal">
      <formula>"OPORTUNIDADE"</formula>
    </cfRule>
  </conditionalFormatting>
  <conditionalFormatting sqref="Y405">
    <cfRule type="cellIs" dxfId="790" priority="1069" operator="equal">
      <formula>"NÃO"</formula>
    </cfRule>
    <cfRule type="cellIs" dxfId="789" priority="1070" operator="equal">
      <formula>"SIM"</formula>
    </cfRule>
  </conditionalFormatting>
  <conditionalFormatting sqref="Y405">
    <cfRule type="cellIs" dxfId="788" priority="1068" operator="equal">
      <formula>"OPORTUNIDADE"</formula>
    </cfRule>
  </conditionalFormatting>
  <conditionalFormatting sqref="Y405">
    <cfRule type="cellIs" dxfId="787" priority="1066" operator="equal">
      <formula>"NÃO"</formula>
    </cfRule>
    <cfRule type="cellIs" dxfId="786" priority="1067" operator="equal">
      <formula>"SIM"</formula>
    </cfRule>
  </conditionalFormatting>
  <conditionalFormatting sqref="Y405">
    <cfRule type="cellIs" dxfId="785" priority="1065" operator="equal">
      <formula>"OPORTUNIDADE"</formula>
    </cfRule>
  </conditionalFormatting>
  <conditionalFormatting sqref="Y405">
    <cfRule type="cellIs" dxfId="784" priority="1063" operator="equal">
      <formula>"NÃO"</formula>
    </cfRule>
    <cfRule type="cellIs" dxfId="783" priority="1064" operator="equal">
      <formula>"SIM"</formula>
    </cfRule>
  </conditionalFormatting>
  <conditionalFormatting sqref="Y405">
    <cfRule type="cellIs" dxfId="782" priority="1062" operator="equal">
      <formula>"OPORTUNIDADE"</formula>
    </cfRule>
  </conditionalFormatting>
  <conditionalFormatting sqref="Y405">
    <cfRule type="cellIs" dxfId="781" priority="1060" operator="equal">
      <formula>"NÃO"</formula>
    </cfRule>
    <cfRule type="cellIs" dxfId="780" priority="1061" operator="equal">
      <formula>"SIM"</formula>
    </cfRule>
  </conditionalFormatting>
  <conditionalFormatting sqref="Y405">
    <cfRule type="cellIs" dxfId="779" priority="1059" operator="equal">
      <formula>"OPORTUNIDADE"</formula>
    </cfRule>
  </conditionalFormatting>
  <conditionalFormatting sqref="Y405">
    <cfRule type="cellIs" dxfId="778" priority="1057" operator="equal">
      <formula>"NÃO"</formula>
    </cfRule>
    <cfRule type="cellIs" dxfId="777" priority="1058" operator="equal">
      <formula>"SIM"</formula>
    </cfRule>
  </conditionalFormatting>
  <conditionalFormatting sqref="Y405">
    <cfRule type="cellIs" dxfId="776" priority="1056" operator="equal">
      <formula>"OPORTUNIDADE"</formula>
    </cfRule>
  </conditionalFormatting>
  <conditionalFormatting sqref="Y405">
    <cfRule type="cellIs" dxfId="775" priority="1054" operator="equal">
      <formula>"NÃO"</formula>
    </cfRule>
    <cfRule type="cellIs" dxfId="774" priority="1055" operator="equal">
      <formula>"SIM"</formula>
    </cfRule>
  </conditionalFormatting>
  <conditionalFormatting sqref="Y405">
    <cfRule type="cellIs" dxfId="773" priority="1053" operator="equal">
      <formula>"OPORTUNIDADE"</formula>
    </cfRule>
  </conditionalFormatting>
  <conditionalFormatting sqref="Y405">
    <cfRule type="cellIs" dxfId="772" priority="1051" operator="equal">
      <formula>"NÃO"</formula>
    </cfRule>
    <cfRule type="cellIs" dxfId="771" priority="1052" operator="equal">
      <formula>"SIM"</formula>
    </cfRule>
  </conditionalFormatting>
  <conditionalFormatting sqref="Y405">
    <cfRule type="cellIs" dxfId="770" priority="1050" operator="equal">
      <formula>"OPORTUNIDADE"</formula>
    </cfRule>
  </conditionalFormatting>
  <conditionalFormatting sqref="Y405">
    <cfRule type="cellIs" dxfId="769" priority="1048" operator="equal">
      <formula>"NÃO"</formula>
    </cfRule>
    <cfRule type="cellIs" dxfId="768" priority="1049" operator="equal">
      <formula>"SIM"</formula>
    </cfRule>
  </conditionalFormatting>
  <conditionalFormatting sqref="Y405">
    <cfRule type="cellIs" dxfId="767" priority="1047" operator="equal">
      <formula>"OPORTUNIDADE"</formula>
    </cfRule>
  </conditionalFormatting>
  <conditionalFormatting sqref="Y405">
    <cfRule type="cellIs" dxfId="766" priority="1045" operator="equal">
      <formula>"NÃO"</formula>
    </cfRule>
    <cfRule type="cellIs" dxfId="765" priority="1046" operator="equal">
      <formula>"SIM"</formula>
    </cfRule>
  </conditionalFormatting>
  <conditionalFormatting sqref="Y405">
    <cfRule type="cellIs" dxfId="764" priority="1044" operator="equal">
      <formula>"OPORTUNIDADE"</formula>
    </cfRule>
  </conditionalFormatting>
  <conditionalFormatting sqref="Y405">
    <cfRule type="cellIs" dxfId="763" priority="1042" operator="equal">
      <formula>"NÃO"</formula>
    </cfRule>
    <cfRule type="cellIs" dxfId="762" priority="1043" operator="equal">
      <formula>"SIM"</formula>
    </cfRule>
  </conditionalFormatting>
  <conditionalFormatting sqref="Y405">
    <cfRule type="cellIs" dxfId="761" priority="1041" operator="equal">
      <formula>"OPORTUNIDADE"</formula>
    </cfRule>
  </conditionalFormatting>
  <conditionalFormatting sqref="Y405">
    <cfRule type="cellIs" dxfId="760" priority="1039" operator="equal">
      <formula>"NÃO"</formula>
    </cfRule>
    <cfRule type="cellIs" dxfId="759" priority="1040" operator="equal">
      <formula>"SIM"</formula>
    </cfRule>
  </conditionalFormatting>
  <conditionalFormatting sqref="Y405">
    <cfRule type="cellIs" dxfId="758" priority="1038" operator="equal">
      <formula>"OPORTUNIDADE"</formula>
    </cfRule>
  </conditionalFormatting>
  <conditionalFormatting sqref="Y405">
    <cfRule type="cellIs" dxfId="757" priority="1036" operator="equal">
      <formula>"NÃO"</formula>
    </cfRule>
    <cfRule type="cellIs" dxfId="756" priority="1037" operator="equal">
      <formula>"SIM"</formula>
    </cfRule>
  </conditionalFormatting>
  <conditionalFormatting sqref="Y405">
    <cfRule type="cellIs" dxfId="755" priority="1035" operator="equal">
      <formula>"OPORTUNIDADE"</formula>
    </cfRule>
  </conditionalFormatting>
  <conditionalFormatting sqref="Y405">
    <cfRule type="cellIs" dxfId="754" priority="1033" operator="equal">
      <formula>"NÃO"</formula>
    </cfRule>
    <cfRule type="cellIs" dxfId="753" priority="1034" operator="equal">
      <formula>"SIM"</formula>
    </cfRule>
  </conditionalFormatting>
  <conditionalFormatting sqref="Y405">
    <cfRule type="cellIs" dxfId="752" priority="1032" operator="equal">
      <formula>"OPORTUNIDADE"</formula>
    </cfRule>
  </conditionalFormatting>
  <conditionalFormatting sqref="Y405">
    <cfRule type="cellIs" dxfId="751" priority="1030" operator="equal">
      <formula>"NÃO"</formula>
    </cfRule>
    <cfRule type="cellIs" dxfId="750" priority="1031" operator="equal">
      <formula>"SIM"</formula>
    </cfRule>
  </conditionalFormatting>
  <conditionalFormatting sqref="Y405">
    <cfRule type="cellIs" dxfId="749" priority="1029" operator="equal">
      <formula>"OPORTUNIDADE"</formula>
    </cfRule>
  </conditionalFormatting>
  <conditionalFormatting sqref="Y405">
    <cfRule type="cellIs" dxfId="748" priority="1027" operator="equal">
      <formula>"NÃO"</formula>
    </cfRule>
    <cfRule type="cellIs" dxfId="747" priority="1028" operator="equal">
      <formula>"SIM"</formula>
    </cfRule>
  </conditionalFormatting>
  <conditionalFormatting sqref="Y405">
    <cfRule type="cellIs" dxfId="746" priority="1026" operator="equal">
      <formula>"OPORTUNIDADE"</formula>
    </cfRule>
  </conditionalFormatting>
  <conditionalFormatting sqref="Y405">
    <cfRule type="cellIs" dxfId="745" priority="1024" operator="equal">
      <formula>"NÃO"</formula>
    </cfRule>
    <cfRule type="cellIs" dxfId="744" priority="1025" operator="equal">
      <formula>"SIM"</formula>
    </cfRule>
  </conditionalFormatting>
  <conditionalFormatting sqref="Y405">
    <cfRule type="cellIs" dxfId="743" priority="1023" operator="equal">
      <formula>"OPORTUNIDADE"</formula>
    </cfRule>
  </conditionalFormatting>
  <conditionalFormatting sqref="Y405">
    <cfRule type="cellIs" dxfId="742" priority="1021" operator="equal">
      <formula>"NÃO"</formula>
    </cfRule>
    <cfRule type="cellIs" dxfId="741" priority="1022" operator="equal">
      <formula>"SIM"</formula>
    </cfRule>
  </conditionalFormatting>
  <conditionalFormatting sqref="Y405">
    <cfRule type="cellIs" dxfId="740" priority="1020" operator="equal">
      <formula>"OPORTUNIDADE"</formula>
    </cfRule>
  </conditionalFormatting>
  <conditionalFormatting sqref="Y405">
    <cfRule type="cellIs" dxfId="739" priority="1018" operator="equal">
      <formula>"NÃO"</formula>
    </cfRule>
    <cfRule type="cellIs" dxfId="738" priority="1019" operator="equal">
      <formula>"SIM"</formula>
    </cfRule>
  </conditionalFormatting>
  <conditionalFormatting sqref="Y405">
    <cfRule type="cellIs" dxfId="737" priority="1017" operator="equal">
      <formula>"OPORTUNIDADE"</formula>
    </cfRule>
  </conditionalFormatting>
  <conditionalFormatting sqref="Y405">
    <cfRule type="cellIs" dxfId="736" priority="1015" operator="equal">
      <formula>"NÃO"</formula>
    </cfRule>
    <cfRule type="cellIs" dxfId="735" priority="1016" operator="equal">
      <formula>"SIM"</formula>
    </cfRule>
  </conditionalFormatting>
  <conditionalFormatting sqref="Y408">
    <cfRule type="cellIs" dxfId="734" priority="1014" operator="equal">
      <formula>"OPORTUNIDADE"</formula>
    </cfRule>
  </conditionalFormatting>
  <conditionalFormatting sqref="Y408">
    <cfRule type="cellIs" dxfId="733" priority="1012" operator="equal">
      <formula>"NÃO"</formula>
    </cfRule>
    <cfRule type="cellIs" dxfId="732" priority="1013" operator="equal">
      <formula>"SIM"</formula>
    </cfRule>
  </conditionalFormatting>
  <conditionalFormatting sqref="Z408">
    <cfRule type="cellIs" dxfId="731" priority="1011" operator="equal">
      <formula>"OPORTUNIDADE"</formula>
    </cfRule>
  </conditionalFormatting>
  <conditionalFormatting sqref="Z408">
    <cfRule type="cellIs" dxfId="730" priority="1009" operator="equal">
      <formula>"NÃO"</formula>
    </cfRule>
    <cfRule type="cellIs" dxfId="729" priority="1010" operator="equal">
      <formula>"SIM"</formula>
    </cfRule>
  </conditionalFormatting>
  <conditionalFormatting sqref="Z408">
    <cfRule type="cellIs" dxfId="728" priority="1008" operator="equal">
      <formula>"OPORTUNIDADE"</formula>
    </cfRule>
  </conditionalFormatting>
  <conditionalFormatting sqref="Z408">
    <cfRule type="cellIs" dxfId="727" priority="1006" operator="equal">
      <formula>"NÃO"</formula>
    </cfRule>
    <cfRule type="cellIs" dxfId="726" priority="1007" operator="equal">
      <formula>"SIM"</formula>
    </cfRule>
  </conditionalFormatting>
  <conditionalFormatting sqref="Z408">
    <cfRule type="cellIs" dxfId="725" priority="1005" operator="equal">
      <formula>"OPORTUNIDADE"</formula>
    </cfRule>
  </conditionalFormatting>
  <conditionalFormatting sqref="Z408">
    <cfRule type="cellIs" dxfId="724" priority="1003" operator="equal">
      <formula>"NÃO"</formula>
    </cfRule>
    <cfRule type="cellIs" dxfId="723" priority="1004" operator="equal">
      <formula>"SIM"</formula>
    </cfRule>
  </conditionalFormatting>
  <conditionalFormatting sqref="Z408">
    <cfRule type="cellIs" dxfId="722" priority="1002" operator="equal">
      <formula>"OPORTUNIDADE"</formula>
    </cfRule>
  </conditionalFormatting>
  <conditionalFormatting sqref="Z408">
    <cfRule type="cellIs" dxfId="721" priority="1000" operator="equal">
      <formula>"NÃO"</formula>
    </cfRule>
    <cfRule type="cellIs" dxfId="720" priority="1001" operator="equal">
      <formula>"SIM"</formula>
    </cfRule>
  </conditionalFormatting>
  <conditionalFormatting sqref="Z408">
    <cfRule type="cellIs" dxfId="719" priority="999" operator="equal">
      <formula>"OPORTUNIDADE"</formula>
    </cfRule>
  </conditionalFormatting>
  <conditionalFormatting sqref="Z408">
    <cfRule type="cellIs" dxfId="718" priority="997" operator="equal">
      <formula>"NÃO"</formula>
    </cfRule>
    <cfRule type="cellIs" dxfId="717" priority="998" operator="equal">
      <formula>"SIM"</formula>
    </cfRule>
  </conditionalFormatting>
  <conditionalFormatting sqref="BK10">
    <cfRule type="iconSet" priority="99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99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99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993">
      <iconSet showValue="0">
        <cfvo type="percent" val="0"/>
        <cfvo type="num" val="1"/>
        <cfvo type="num" val="1" gte="0"/>
      </iconSet>
    </cfRule>
  </conditionalFormatting>
  <conditionalFormatting sqref="Z20">
    <cfRule type="cellIs" dxfId="716" priority="992" operator="equal">
      <formula>"OPORTUNIDADE"</formula>
    </cfRule>
  </conditionalFormatting>
  <conditionalFormatting sqref="Z20">
    <cfRule type="cellIs" dxfId="715" priority="990" operator="equal">
      <formula>"NÃO"</formula>
    </cfRule>
    <cfRule type="cellIs" dxfId="714" priority="991" operator="equal">
      <formula>"SIM"</formula>
    </cfRule>
  </conditionalFormatting>
  <conditionalFormatting sqref="Y20">
    <cfRule type="cellIs" dxfId="713" priority="989" operator="equal">
      <formula>"OPORTUNIDADE"</formula>
    </cfRule>
  </conditionalFormatting>
  <conditionalFormatting sqref="Y20">
    <cfRule type="cellIs" dxfId="712" priority="987" operator="equal">
      <formula>"NÃO"</formula>
    </cfRule>
    <cfRule type="cellIs" dxfId="711" priority="988" operator="equal">
      <formula>"SIM"</formula>
    </cfRule>
  </conditionalFormatting>
  <conditionalFormatting sqref="Z19">
    <cfRule type="cellIs" dxfId="710" priority="986" operator="equal">
      <formula>"OPORTUNIDADE"</formula>
    </cfRule>
  </conditionalFormatting>
  <conditionalFormatting sqref="Z19">
    <cfRule type="cellIs" dxfId="709" priority="984" operator="equal">
      <formula>"NÃO"</formula>
    </cfRule>
    <cfRule type="cellIs" dxfId="708" priority="985" operator="equal">
      <formula>"SIM"</formula>
    </cfRule>
  </conditionalFormatting>
  <conditionalFormatting sqref="Z19">
    <cfRule type="cellIs" dxfId="707" priority="968" operator="equal">
      <formula>"OPORTUNIDADE"</formula>
    </cfRule>
  </conditionalFormatting>
  <conditionalFormatting sqref="Z19">
    <cfRule type="cellIs" dxfId="706" priority="966" operator="equal">
      <formula>"NÃO"</formula>
    </cfRule>
    <cfRule type="cellIs" dxfId="705" priority="967" operator="equal">
      <formula>"SIM"</formula>
    </cfRule>
  </conditionalFormatting>
  <conditionalFormatting sqref="Z19">
    <cfRule type="cellIs" dxfId="704" priority="965" operator="equal">
      <formula>"OPORTUNIDADE"</formula>
    </cfRule>
  </conditionalFormatting>
  <conditionalFormatting sqref="Z19">
    <cfRule type="cellIs" dxfId="703" priority="963" operator="equal">
      <formula>"NÃO"</formula>
    </cfRule>
    <cfRule type="cellIs" dxfId="702" priority="964" operator="equal">
      <formula>"SIM"</formula>
    </cfRule>
  </conditionalFormatting>
  <conditionalFormatting sqref="Z19">
    <cfRule type="cellIs" dxfId="701" priority="962" operator="equal">
      <formula>"OPORTUNIDADE"</formula>
    </cfRule>
  </conditionalFormatting>
  <conditionalFormatting sqref="Z19">
    <cfRule type="cellIs" dxfId="700" priority="960" operator="equal">
      <formula>"NÃO"</formula>
    </cfRule>
    <cfRule type="cellIs" dxfId="699" priority="961" operator="equal">
      <formula>"SIM"</formula>
    </cfRule>
  </conditionalFormatting>
  <conditionalFormatting sqref="Z19">
    <cfRule type="cellIs" dxfId="698" priority="959" operator="equal">
      <formula>"OPORTUNIDADE"</formula>
    </cfRule>
  </conditionalFormatting>
  <conditionalFormatting sqref="Z19">
    <cfRule type="cellIs" dxfId="697" priority="957" operator="equal">
      <formula>"NÃO"</formula>
    </cfRule>
    <cfRule type="cellIs" dxfId="696" priority="958" operator="equal">
      <formula>"SIM"</formula>
    </cfRule>
  </conditionalFormatting>
  <conditionalFormatting sqref="Z19">
    <cfRule type="cellIs" dxfId="695" priority="956" operator="equal">
      <formula>"OPORTUNIDADE"</formula>
    </cfRule>
  </conditionalFormatting>
  <conditionalFormatting sqref="Z19">
    <cfRule type="cellIs" dxfId="694" priority="954" operator="equal">
      <formula>"NÃO"</formula>
    </cfRule>
    <cfRule type="cellIs" dxfId="693" priority="955" operator="equal">
      <formula>"SIM"</formula>
    </cfRule>
  </conditionalFormatting>
  <conditionalFormatting sqref="Z19">
    <cfRule type="cellIs" dxfId="692" priority="953" operator="equal">
      <formula>"OPORTUNIDADE"</formula>
    </cfRule>
  </conditionalFormatting>
  <conditionalFormatting sqref="Z19">
    <cfRule type="cellIs" dxfId="691" priority="951" operator="equal">
      <formula>"NÃO"</formula>
    </cfRule>
    <cfRule type="cellIs" dxfId="690" priority="952" operator="equal">
      <formula>"SIM"</formula>
    </cfRule>
  </conditionalFormatting>
  <conditionalFormatting sqref="Z19">
    <cfRule type="cellIs" dxfId="689" priority="950" operator="equal">
      <formula>"OPORTUNIDADE"</formula>
    </cfRule>
  </conditionalFormatting>
  <conditionalFormatting sqref="Z19">
    <cfRule type="cellIs" dxfId="688" priority="948" operator="equal">
      <formula>"NÃO"</formula>
    </cfRule>
    <cfRule type="cellIs" dxfId="687" priority="949" operator="equal">
      <formula>"SIM"</formula>
    </cfRule>
  </conditionalFormatting>
  <conditionalFormatting sqref="Z19">
    <cfRule type="cellIs" dxfId="686" priority="947" operator="equal">
      <formula>"OPORTUNIDADE"</formula>
    </cfRule>
  </conditionalFormatting>
  <conditionalFormatting sqref="Z19">
    <cfRule type="cellIs" dxfId="685" priority="945" operator="equal">
      <formula>"NÃO"</formula>
    </cfRule>
    <cfRule type="cellIs" dxfId="684" priority="946" operator="equal">
      <formula>"SIM"</formula>
    </cfRule>
  </conditionalFormatting>
  <conditionalFormatting sqref="Z19">
    <cfRule type="cellIs" dxfId="683" priority="944" operator="equal">
      <formula>"OPORTUNIDADE"</formula>
    </cfRule>
  </conditionalFormatting>
  <conditionalFormatting sqref="Z19">
    <cfRule type="cellIs" dxfId="682" priority="942" operator="equal">
      <formula>"NÃO"</formula>
    </cfRule>
    <cfRule type="cellIs" dxfId="681" priority="943" operator="equal">
      <formula>"SIM"</formula>
    </cfRule>
  </conditionalFormatting>
  <conditionalFormatting sqref="Z19">
    <cfRule type="cellIs" dxfId="680" priority="938" operator="equal">
      <formula>"OPORTUNIDADE"</formula>
    </cfRule>
  </conditionalFormatting>
  <conditionalFormatting sqref="Z19">
    <cfRule type="cellIs" dxfId="679" priority="936" operator="equal">
      <formula>"NÃO"</formula>
    </cfRule>
    <cfRule type="cellIs" dxfId="678" priority="937" operator="equal">
      <formula>"SIM"</formula>
    </cfRule>
  </conditionalFormatting>
  <conditionalFormatting sqref="Z19">
    <cfRule type="cellIs" dxfId="677" priority="935" operator="equal">
      <formula>"OPORTUNIDADE"</formula>
    </cfRule>
  </conditionalFormatting>
  <conditionalFormatting sqref="Z19">
    <cfRule type="cellIs" dxfId="676" priority="933" operator="equal">
      <formula>"NÃO"</formula>
    </cfRule>
    <cfRule type="cellIs" dxfId="675" priority="934" operator="equal">
      <formula>"SIM"</formula>
    </cfRule>
  </conditionalFormatting>
  <conditionalFormatting sqref="Y19">
    <cfRule type="cellIs" dxfId="674" priority="902" operator="equal">
      <formula>"OPORTUNIDADE"</formula>
    </cfRule>
  </conditionalFormatting>
  <conditionalFormatting sqref="Y19">
    <cfRule type="cellIs" dxfId="673" priority="900" operator="equal">
      <formula>"NÃO"</formula>
    </cfRule>
    <cfRule type="cellIs" dxfId="672" priority="901" operator="equal">
      <formula>"SIM"</formula>
    </cfRule>
  </conditionalFormatting>
  <conditionalFormatting sqref="Y22:Z22">
    <cfRule type="cellIs" dxfId="671" priority="899" operator="equal">
      <formula>"OPORTUNIDADE"</formula>
    </cfRule>
  </conditionalFormatting>
  <conditionalFormatting sqref="Y22:Z22">
    <cfRule type="cellIs" dxfId="670" priority="897" operator="equal">
      <formula>"NÃO"</formula>
    </cfRule>
    <cfRule type="cellIs" dxfId="669" priority="898" operator="equal">
      <formula>"SIM"</formula>
    </cfRule>
  </conditionalFormatting>
  <conditionalFormatting sqref="BP9">
    <cfRule type="iconSet" priority="893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892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891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890">
      <iconSet showValue="0">
        <cfvo type="percent" val="0"/>
        <cfvo type="num" val="1"/>
        <cfvo type="num" val="1" gte="0"/>
      </iconSet>
    </cfRule>
  </conditionalFormatting>
  <conditionalFormatting sqref="Z30">
    <cfRule type="cellIs" dxfId="668" priority="889" operator="equal">
      <formula>"OPORTUNIDADE"</formula>
    </cfRule>
  </conditionalFormatting>
  <conditionalFormatting sqref="Z30">
    <cfRule type="cellIs" dxfId="667" priority="887" operator="equal">
      <formula>"NÃO"</formula>
    </cfRule>
    <cfRule type="cellIs" dxfId="666" priority="888" operator="equal">
      <formula>"SIM"</formula>
    </cfRule>
  </conditionalFormatting>
  <conditionalFormatting sqref="BK14">
    <cfRule type="iconSet" priority="883">
      <iconSet showValue="0">
        <cfvo type="percent" val="0"/>
        <cfvo type="num" val="1"/>
        <cfvo type="num" val="1" gte="0"/>
      </iconSet>
    </cfRule>
  </conditionalFormatting>
  <conditionalFormatting sqref="Z27">
    <cfRule type="cellIs" dxfId="665" priority="882" operator="equal">
      <formula>"OPORTUNIDADE"</formula>
    </cfRule>
  </conditionalFormatting>
  <conditionalFormatting sqref="Z27">
    <cfRule type="cellIs" dxfId="664" priority="880" operator="equal">
      <formula>"NÃO"</formula>
    </cfRule>
    <cfRule type="cellIs" dxfId="663" priority="881" operator="equal">
      <formula>"SIM"</formula>
    </cfRule>
  </conditionalFormatting>
  <conditionalFormatting sqref="Z28">
    <cfRule type="cellIs" dxfId="662" priority="876" operator="equal">
      <formula>"OPORTUNIDADE"</formula>
    </cfRule>
  </conditionalFormatting>
  <conditionalFormatting sqref="Z28">
    <cfRule type="cellIs" dxfId="661" priority="874" operator="equal">
      <formula>"NÃO"</formula>
    </cfRule>
    <cfRule type="cellIs" dxfId="660" priority="875" operator="equal">
      <formula>"SIM"</formula>
    </cfRule>
  </conditionalFormatting>
  <conditionalFormatting sqref="Z29">
    <cfRule type="cellIs" dxfId="659" priority="873" operator="equal">
      <formula>"OPORTUNIDADE"</formula>
    </cfRule>
  </conditionalFormatting>
  <conditionalFormatting sqref="Z29">
    <cfRule type="cellIs" dxfId="658" priority="871" operator="equal">
      <formula>"NÃO"</formula>
    </cfRule>
    <cfRule type="cellIs" dxfId="657" priority="872" operator="equal">
      <formula>"SIM"</formula>
    </cfRule>
  </conditionalFormatting>
  <conditionalFormatting sqref="BK7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68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867">
      <iconSet showValue="0">
        <cfvo type="percent" val="0"/>
        <cfvo type="num" val="1"/>
        <cfvo type="num" val="1" gte="0"/>
      </iconSet>
    </cfRule>
  </conditionalFormatting>
  <conditionalFormatting sqref="Z29">
    <cfRule type="cellIs" dxfId="656" priority="865" operator="equal">
      <formula>"OPORTUNIDADE"</formula>
    </cfRule>
  </conditionalFormatting>
  <conditionalFormatting sqref="Z29">
    <cfRule type="cellIs" dxfId="655" priority="863" operator="equal">
      <formula>"NÃO"</formula>
    </cfRule>
    <cfRule type="cellIs" dxfId="654" priority="864" operator="equal">
      <formula>"SIM"</formula>
    </cfRule>
  </conditionalFormatting>
  <conditionalFormatting sqref="Z30">
    <cfRule type="cellIs" dxfId="653" priority="862" operator="equal">
      <formula>"OPORTUNIDADE"</formula>
    </cfRule>
  </conditionalFormatting>
  <conditionalFormatting sqref="Z30">
    <cfRule type="cellIs" dxfId="652" priority="860" operator="equal">
      <formula>"NÃO"</formula>
    </cfRule>
    <cfRule type="cellIs" dxfId="651" priority="861" operator="equal">
      <formula>"SIM"</formula>
    </cfRule>
  </conditionalFormatting>
  <conditionalFormatting sqref="Z31">
    <cfRule type="cellIs" dxfId="650" priority="859" operator="equal">
      <formula>"OPORTUNIDADE"</formula>
    </cfRule>
  </conditionalFormatting>
  <conditionalFormatting sqref="Z31">
    <cfRule type="cellIs" dxfId="649" priority="857" operator="equal">
      <formula>"NÃO"</formula>
    </cfRule>
    <cfRule type="cellIs" dxfId="648" priority="858" operator="equal">
      <formula>"SIM"</formula>
    </cfRule>
  </conditionalFormatting>
  <conditionalFormatting sqref="BK13">
    <cfRule type="iconSet" priority="856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85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853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852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851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84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84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84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846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845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844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843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647" priority="842" operator="equal">
      <formula>"OPORTUNIDADE"</formula>
    </cfRule>
  </conditionalFormatting>
  <conditionalFormatting sqref="Z40:Z43">
    <cfRule type="cellIs" dxfId="646" priority="840" operator="equal">
      <formula>"NÃO"</formula>
    </cfRule>
    <cfRule type="cellIs" dxfId="645" priority="841" operator="equal">
      <formula>"SIM"</formula>
    </cfRule>
  </conditionalFormatting>
  <conditionalFormatting sqref="Z38">
    <cfRule type="cellIs" dxfId="644" priority="839" operator="equal">
      <formula>"OPORTUNIDADE"</formula>
    </cfRule>
  </conditionalFormatting>
  <conditionalFormatting sqref="Z38">
    <cfRule type="cellIs" dxfId="643" priority="837" operator="equal">
      <formula>"NÃO"</formula>
    </cfRule>
    <cfRule type="cellIs" dxfId="642" priority="838" operator="equal">
      <formula>"SIM"</formula>
    </cfRule>
  </conditionalFormatting>
  <conditionalFormatting sqref="Y38 Y40">
    <cfRule type="cellIs" dxfId="641" priority="836" operator="equal">
      <formula>"OPORTUNIDADE"</formula>
    </cfRule>
  </conditionalFormatting>
  <conditionalFormatting sqref="Y38 Y40">
    <cfRule type="cellIs" dxfId="640" priority="834" operator="equal">
      <formula>"NÃO"</formula>
    </cfRule>
    <cfRule type="cellIs" dxfId="639" priority="835" operator="equal">
      <formula>"SIM"</formula>
    </cfRule>
  </conditionalFormatting>
  <conditionalFormatting sqref="Z41:Z43">
    <cfRule type="cellIs" dxfId="638" priority="833" operator="equal">
      <formula>"OPORTUNIDADE"</formula>
    </cfRule>
  </conditionalFormatting>
  <conditionalFormatting sqref="Z41:Z43">
    <cfRule type="cellIs" dxfId="637" priority="831" operator="equal">
      <formula>"NÃO"</formula>
    </cfRule>
    <cfRule type="cellIs" dxfId="636" priority="832" operator="equal">
      <formula>"SIM"</formula>
    </cfRule>
  </conditionalFormatting>
  <conditionalFormatting sqref="Z41:Z43">
    <cfRule type="cellIs" dxfId="635" priority="830" operator="equal">
      <formula>"OPORTUNIDADE"</formula>
    </cfRule>
  </conditionalFormatting>
  <conditionalFormatting sqref="Z41:Z43">
    <cfRule type="cellIs" dxfId="634" priority="828" operator="equal">
      <formula>"NÃO"</formula>
    </cfRule>
    <cfRule type="cellIs" dxfId="633" priority="829" operator="equal">
      <formula>"SIM"</formula>
    </cfRule>
  </conditionalFormatting>
  <conditionalFormatting sqref="Z42:Z43">
    <cfRule type="cellIs" dxfId="632" priority="827" operator="equal">
      <formula>"OPORTUNIDADE"</formula>
    </cfRule>
  </conditionalFormatting>
  <conditionalFormatting sqref="Z42:Z43">
    <cfRule type="cellIs" dxfId="631" priority="825" operator="equal">
      <formula>"NÃO"</formula>
    </cfRule>
    <cfRule type="cellIs" dxfId="630" priority="826" operator="equal">
      <formula>"SIM"</formula>
    </cfRule>
  </conditionalFormatting>
  <conditionalFormatting sqref="BJ24:BJ25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Z40">
    <cfRule type="cellIs" dxfId="629" priority="814" operator="equal">
      <formula>"OPORTUNIDADE"</formula>
    </cfRule>
  </conditionalFormatting>
  <conditionalFormatting sqref="Z40">
    <cfRule type="cellIs" dxfId="628" priority="812" operator="equal">
      <formula>"NÃO"</formula>
    </cfRule>
    <cfRule type="cellIs" dxfId="627" priority="813" operator="equal">
      <formula>"SIM"</formula>
    </cfRule>
  </conditionalFormatting>
  <conditionalFormatting sqref="Y39:Z39">
    <cfRule type="cellIs" dxfId="626" priority="811" operator="equal">
      <formula>"OPORTUNIDADE"</formula>
    </cfRule>
  </conditionalFormatting>
  <conditionalFormatting sqref="Y39:Z39">
    <cfRule type="cellIs" dxfId="625" priority="809" operator="equal">
      <formula>"NÃO"</formula>
    </cfRule>
    <cfRule type="cellIs" dxfId="624" priority="810" operator="equal">
      <formula>"SIM"</formula>
    </cfRule>
  </conditionalFormatting>
  <conditionalFormatting sqref="Y39">
    <cfRule type="cellIs" dxfId="623" priority="808" operator="equal">
      <formula>"OPORTUNIDADE"</formula>
    </cfRule>
  </conditionalFormatting>
  <conditionalFormatting sqref="Y39">
    <cfRule type="cellIs" dxfId="622" priority="806" operator="equal">
      <formula>"NÃO"</formula>
    </cfRule>
    <cfRule type="cellIs" dxfId="621" priority="807" operator="equal">
      <formula>"SIM"</formula>
    </cfRule>
  </conditionalFormatting>
  <conditionalFormatting sqref="Y39">
    <cfRule type="cellIs" dxfId="620" priority="805" operator="equal">
      <formula>"OPORTUNIDADE"</formula>
    </cfRule>
  </conditionalFormatting>
  <conditionalFormatting sqref="Y39">
    <cfRule type="cellIs" dxfId="619" priority="803" operator="equal">
      <formula>"NÃO"</formula>
    </cfRule>
    <cfRule type="cellIs" dxfId="618" priority="804" operator="equal">
      <formula>"SIM"</formula>
    </cfRule>
  </conditionalFormatting>
  <conditionalFormatting sqref="Y39">
    <cfRule type="cellIs" dxfId="617" priority="802" operator="equal">
      <formula>"OPORTUNIDADE"</formula>
    </cfRule>
  </conditionalFormatting>
  <conditionalFormatting sqref="Y39">
    <cfRule type="cellIs" dxfId="616" priority="800" operator="equal">
      <formula>"NÃO"</formula>
    </cfRule>
    <cfRule type="cellIs" dxfId="615" priority="801" operator="equal">
      <formula>"SIM"</formula>
    </cfRule>
  </conditionalFormatting>
  <conditionalFormatting sqref="Y39">
    <cfRule type="cellIs" dxfId="614" priority="799" operator="equal">
      <formula>"OPORTUNIDADE"</formula>
    </cfRule>
  </conditionalFormatting>
  <conditionalFormatting sqref="Y39">
    <cfRule type="cellIs" dxfId="613" priority="797" operator="equal">
      <formula>"NÃO"</formula>
    </cfRule>
    <cfRule type="cellIs" dxfId="612" priority="798" operator="equal">
      <formula>"SIM"</formula>
    </cfRule>
  </conditionalFormatting>
  <conditionalFormatting sqref="Y39">
    <cfRule type="cellIs" dxfId="611" priority="796" operator="equal">
      <formula>"OPORTUNIDADE"</formula>
    </cfRule>
  </conditionalFormatting>
  <conditionalFormatting sqref="Y39">
    <cfRule type="cellIs" dxfId="610" priority="794" operator="equal">
      <formula>"NÃO"</formula>
    </cfRule>
    <cfRule type="cellIs" dxfId="609" priority="795" operator="equal">
      <formula>"SIM"</formula>
    </cfRule>
  </conditionalFormatting>
  <conditionalFormatting sqref="Z39">
    <cfRule type="cellIs" dxfId="608" priority="793" operator="equal">
      <formula>"OPORTUNIDADE"</formula>
    </cfRule>
  </conditionalFormatting>
  <conditionalFormatting sqref="Z39">
    <cfRule type="cellIs" dxfId="607" priority="791" operator="equal">
      <formula>"NÃO"</formula>
    </cfRule>
    <cfRule type="cellIs" dxfId="606" priority="792" operator="equal">
      <formula>"SIM"</formula>
    </cfRule>
  </conditionalFormatting>
  <conditionalFormatting sqref="Z39">
    <cfRule type="cellIs" dxfId="605" priority="790" operator="equal">
      <formula>"OPORTUNIDADE"</formula>
    </cfRule>
  </conditionalFormatting>
  <conditionalFormatting sqref="Z39">
    <cfRule type="cellIs" dxfId="604" priority="788" operator="equal">
      <formula>"NÃO"</formula>
    </cfRule>
    <cfRule type="cellIs" dxfId="603" priority="789" operator="equal">
      <formula>"SIM"</formula>
    </cfRule>
  </conditionalFormatting>
  <conditionalFormatting sqref="Z39">
    <cfRule type="cellIs" dxfId="602" priority="787" operator="equal">
      <formula>"OPORTUNIDADE"</formula>
    </cfRule>
  </conditionalFormatting>
  <conditionalFormatting sqref="Z39">
    <cfRule type="cellIs" dxfId="601" priority="785" operator="equal">
      <formula>"NÃO"</formula>
    </cfRule>
    <cfRule type="cellIs" dxfId="600" priority="786" operator="equal">
      <formula>"SIM"</formula>
    </cfRule>
  </conditionalFormatting>
  <conditionalFormatting sqref="Y39">
    <cfRule type="cellIs" dxfId="599" priority="784" operator="equal">
      <formula>"OPORTUNIDADE"</formula>
    </cfRule>
  </conditionalFormatting>
  <conditionalFormatting sqref="Y39">
    <cfRule type="cellIs" dxfId="598" priority="782" operator="equal">
      <formula>"NÃO"</formula>
    </cfRule>
    <cfRule type="cellIs" dxfId="597" priority="783" operator="equal">
      <formula>"SIM"</formula>
    </cfRule>
  </conditionalFormatting>
  <conditionalFormatting sqref="Y39">
    <cfRule type="cellIs" dxfId="596" priority="781" operator="equal">
      <formula>"OPORTUNIDADE"</formula>
    </cfRule>
  </conditionalFormatting>
  <conditionalFormatting sqref="Y39">
    <cfRule type="cellIs" dxfId="595" priority="779" operator="equal">
      <formula>"NÃO"</formula>
    </cfRule>
    <cfRule type="cellIs" dxfId="594" priority="780" operator="equal">
      <formula>"SIM"</formula>
    </cfRule>
  </conditionalFormatting>
  <conditionalFormatting sqref="Y39">
    <cfRule type="cellIs" dxfId="593" priority="778" operator="equal">
      <formula>"OPORTUNIDADE"</formula>
    </cfRule>
  </conditionalFormatting>
  <conditionalFormatting sqref="Y39">
    <cfRule type="cellIs" dxfId="592" priority="776" operator="equal">
      <formula>"NÃO"</formula>
    </cfRule>
    <cfRule type="cellIs" dxfId="591" priority="777" operator="equal">
      <formula>"SIM"</formula>
    </cfRule>
  </conditionalFormatting>
  <conditionalFormatting sqref="Y39">
    <cfRule type="cellIs" dxfId="590" priority="775" operator="equal">
      <formula>"OPORTUNIDADE"</formula>
    </cfRule>
  </conditionalFormatting>
  <conditionalFormatting sqref="Y39">
    <cfRule type="cellIs" dxfId="589" priority="773" operator="equal">
      <formula>"NÃO"</formula>
    </cfRule>
    <cfRule type="cellIs" dxfId="588" priority="774" operator="equal">
      <formula>"SIM"</formula>
    </cfRule>
  </conditionalFormatting>
  <conditionalFormatting sqref="Y39">
    <cfRule type="cellIs" dxfId="587" priority="772" operator="equal">
      <formula>"OPORTUNIDADE"</formula>
    </cfRule>
  </conditionalFormatting>
  <conditionalFormatting sqref="Y39">
    <cfRule type="cellIs" dxfId="586" priority="770" operator="equal">
      <formula>"NÃO"</formula>
    </cfRule>
    <cfRule type="cellIs" dxfId="585" priority="771" operator="equal">
      <formula>"SIM"</formula>
    </cfRule>
  </conditionalFormatting>
  <conditionalFormatting sqref="Y39">
    <cfRule type="cellIs" dxfId="584" priority="769" operator="equal">
      <formula>"OPORTUNIDADE"</formula>
    </cfRule>
  </conditionalFormatting>
  <conditionalFormatting sqref="Y39">
    <cfRule type="cellIs" dxfId="583" priority="767" operator="equal">
      <formula>"NÃO"</formula>
    </cfRule>
    <cfRule type="cellIs" dxfId="582" priority="768" operator="equal">
      <formula>"SIM"</formula>
    </cfRule>
  </conditionalFormatting>
  <conditionalFormatting sqref="Z39">
    <cfRule type="cellIs" dxfId="581" priority="766" operator="equal">
      <formula>"OPORTUNIDADE"</formula>
    </cfRule>
  </conditionalFormatting>
  <conditionalFormatting sqref="Z39">
    <cfRule type="cellIs" dxfId="580" priority="764" operator="equal">
      <formula>"NÃO"</formula>
    </cfRule>
    <cfRule type="cellIs" dxfId="579" priority="765" operator="equal">
      <formula>"SIM"</formula>
    </cfRule>
  </conditionalFormatting>
  <conditionalFormatting sqref="Z39">
    <cfRule type="cellIs" dxfId="578" priority="763" operator="equal">
      <formula>"OPORTUNIDADE"</formula>
    </cfRule>
  </conditionalFormatting>
  <conditionalFormatting sqref="Z39">
    <cfRule type="cellIs" dxfId="577" priority="761" operator="equal">
      <formula>"NÃO"</formula>
    </cfRule>
    <cfRule type="cellIs" dxfId="576" priority="762" operator="equal">
      <formula>"SIM"</formula>
    </cfRule>
  </conditionalFormatting>
  <conditionalFormatting sqref="Y39">
    <cfRule type="cellIs" dxfId="575" priority="760" operator="equal">
      <formula>"OPORTUNIDADE"</formula>
    </cfRule>
  </conditionalFormatting>
  <conditionalFormatting sqref="Y39">
    <cfRule type="cellIs" dxfId="574" priority="758" operator="equal">
      <formula>"NÃO"</formula>
    </cfRule>
    <cfRule type="cellIs" dxfId="573" priority="759" operator="equal">
      <formula>"SIM"</formula>
    </cfRule>
  </conditionalFormatting>
  <conditionalFormatting sqref="Y39">
    <cfRule type="cellIs" dxfId="572" priority="757" operator="equal">
      <formula>"OPORTUNIDADE"</formula>
    </cfRule>
  </conditionalFormatting>
  <conditionalFormatting sqref="Y39">
    <cfRule type="cellIs" dxfId="571" priority="755" operator="equal">
      <formula>"NÃO"</formula>
    </cfRule>
    <cfRule type="cellIs" dxfId="570" priority="756" operator="equal">
      <formula>"SIM"</formula>
    </cfRule>
  </conditionalFormatting>
  <conditionalFormatting sqref="Y39">
    <cfRule type="cellIs" dxfId="569" priority="754" operator="equal">
      <formula>"OPORTUNIDADE"</formula>
    </cfRule>
  </conditionalFormatting>
  <conditionalFormatting sqref="Y39">
    <cfRule type="cellIs" dxfId="568" priority="752" operator="equal">
      <formula>"NÃO"</formula>
    </cfRule>
    <cfRule type="cellIs" dxfId="567" priority="753" operator="equal">
      <formula>"SIM"</formula>
    </cfRule>
  </conditionalFormatting>
  <conditionalFormatting sqref="Y39">
    <cfRule type="cellIs" dxfId="566" priority="751" operator="equal">
      <formula>"OPORTUNIDADE"</formula>
    </cfRule>
  </conditionalFormatting>
  <conditionalFormatting sqref="Y39">
    <cfRule type="cellIs" dxfId="565" priority="749" operator="equal">
      <formula>"NÃO"</formula>
    </cfRule>
    <cfRule type="cellIs" dxfId="564" priority="750" operator="equal">
      <formula>"SIM"</formula>
    </cfRule>
  </conditionalFormatting>
  <conditionalFormatting sqref="Z39">
    <cfRule type="cellIs" dxfId="563" priority="748" operator="equal">
      <formula>"OPORTUNIDADE"</formula>
    </cfRule>
  </conditionalFormatting>
  <conditionalFormatting sqref="Z39">
    <cfRule type="cellIs" dxfId="562" priority="746" operator="equal">
      <formula>"NÃO"</formula>
    </cfRule>
    <cfRule type="cellIs" dxfId="561" priority="747" operator="equal">
      <formula>"SIM"</formula>
    </cfRule>
  </conditionalFormatting>
  <conditionalFormatting sqref="Z39">
    <cfRule type="cellIs" dxfId="560" priority="745" operator="equal">
      <formula>"OPORTUNIDADE"</formula>
    </cfRule>
  </conditionalFormatting>
  <conditionalFormatting sqref="Z39">
    <cfRule type="cellIs" dxfId="559" priority="743" operator="equal">
      <formula>"NÃO"</formula>
    </cfRule>
    <cfRule type="cellIs" dxfId="558" priority="744" operator="equal">
      <formula>"SIM"</formula>
    </cfRule>
  </conditionalFormatting>
  <conditionalFormatting sqref="Z39">
    <cfRule type="cellIs" dxfId="557" priority="742" operator="equal">
      <formula>"OPORTUNIDADE"</formula>
    </cfRule>
  </conditionalFormatting>
  <conditionalFormatting sqref="Z39">
    <cfRule type="cellIs" dxfId="556" priority="740" operator="equal">
      <formula>"NÃO"</formula>
    </cfRule>
    <cfRule type="cellIs" dxfId="555" priority="741" operator="equal">
      <formula>"SIM"</formula>
    </cfRule>
  </conditionalFormatting>
  <conditionalFormatting sqref="Y39">
    <cfRule type="cellIs" dxfId="554" priority="739" operator="equal">
      <formula>"OPORTUNIDADE"</formula>
    </cfRule>
  </conditionalFormatting>
  <conditionalFormatting sqref="Y39">
    <cfRule type="cellIs" dxfId="553" priority="737" operator="equal">
      <formula>"NÃO"</formula>
    </cfRule>
    <cfRule type="cellIs" dxfId="552" priority="738" operator="equal">
      <formula>"SIM"</formula>
    </cfRule>
  </conditionalFormatting>
  <conditionalFormatting sqref="Y39">
    <cfRule type="cellIs" dxfId="551" priority="736" operator="equal">
      <formula>"OPORTUNIDADE"</formula>
    </cfRule>
  </conditionalFormatting>
  <conditionalFormatting sqref="Y39">
    <cfRule type="cellIs" dxfId="550" priority="734" operator="equal">
      <formula>"NÃO"</formula>
    </cfRule>
    <cfRule type="cellIs" dxfId="549" priority="735" operator="equal">
      <formula>"SIM"</formula>
    </cfRule>
  </conditionalFormatting>
  <conditionalFormatting sqref="Y39">
    <cfRule type="cellIs" dxfId="548" priority="733" operator="equal">
      <formula>"OPORTUNIDADE"</formula>
    </cfRule>
  </conditionalFormatting>
  <conditionalFormatting sqref="Y39">
    <cfRule type="cellIs" dxfId="547" priority="731" operator="equal">
      <formula>"NÃO"</formula>
    </cfRule>
    <cfRule type="cellIs" dxfId="546" priority="732" operator="equal">
      <formula>"SIM"</formula>
    </cfRule>
  </conditionalFormatting>
  <conditionalFormatting sqref="Y39">
    <cfRule type="cellIs" dxfId="545" priority="730" operator="equal">
      <formula>"OPORTUNIDADE"</formula>
    </cfRule>
  </conditionalFormatting>
  <conditionalFormatting sqref="Y39">
    <cfRule type="cellIs" dxfId="544" priority="728" operator="equal">
      <formula>"NÃO"</formula>
    </cfRule>
    <cfRule type="cellIs" dxfId="543" priority="729" operator="equal">
      <formula>"SIM"</formula>
    </cfRule>
  </conditionalFormatting>
  <conditionalFormatting sqref="Y39">
    <cfRule type="cellIs" dxfId="542" priority="727" operator="equal">
      <formula>"OPORTUNIDADE"</formula>
    </cfRule>
  </conditionalFormatting>
  <conditionalFormatting sqref="Y39">
    <cfRule type="cellIs" dxfId="541" priority="725" operator="equal">
      <formula>"NÃO"</formula>
    </cfRule>
    <cfRule type="cellIs" dxfId="540" priority="726" operator="equal">
      <formula>"SIM"</formula>
    </cfRule>
  </conditionalFormatting>
  <conditionalFormatting sqref="Y39">
    <cfRule type="cellIs" dxfId="539" priority="724" operator="equal">
      <formula>"OPORTUNIDADE"</formula>
    </cfRule>
  </conditionalFormatting>
  <conditionalFormatting sqref="Y39">
    <cfRule type="cellIs" dxfId="538" priority="722" operator="equal">
      <formula>"NÃO"</formula>
    </cfRule>
    <cfRule type="cellIs" dxfId="537" priority="723" operator="equal">
      <formula>"SIM"</formula>
    </cfRule>
  </conditionalFormatting>
  <conditionalFormatting sqref="Y39">
    <cfRule type="cellIs" dxfId="536" priority="721" operator="equal">
      <formula>"OPORTUNIDADE"</formula>
    </cfRule>
  </conditionalFormatting>
  <conditionalFormatting sqref="Y39">
    <cfRule type="cellIs" dxfId="535" priority="719" operator="equal">
      <formula>"NÃO"</formula>
    </cfRule>
    <cfRule type="cellIs" dxfId="534" priority="720" operator="equal">
      <formula>"SIM"</formula>
    </cfRule>
  </conditionalFormatting>
  <conditionalFormatting sqref="Y39">
    <cfRule type="cellIs" dxfId="533" priority="718" operator="equal">
      <formula>"OPORTUNIDADE"</formula>
    </cfRule>
  </conditionalFormatting>
  <conditionalFormatting sqref="Y39">
    <cfRule type="cellIs" dxfId="532" priority="716" operator="equal">
      <formula>"NÃO"</formula>
    </cfRule>
    <cfRule type="cellIs" dxfId="531" priority="717" operator="equal">
      <formula>"SIM"</formula>
    </cfRule>
  </conditionalFormatting>
  <conditionalFormatting sqref="Y39">
    <cfRule type="cellIs" dxfId="530" priority="715" operator="equal">
      <formula>"OPORTUNIDADE"</formula>
    </cfRule>
  </conditionalFormatting>
  <conditionalFormatting sqref="Y39">
    <cfRule type="cellIs" dxfId="529" priority="713" operator="equal">
      <formula>"NÃO"</formula>
    </cfRule>
    <cfRule type="cellIs" dxfId="528" priority="714" operator="equal">
      <formula>"SIM"</formula>
    </cfRule>
  </conditionalFormatting>
  <conditionalFormatting sqref="Y39:Z39">
    <cfRule type="cellIs" dxfId="527" priority="712" operator="equal">
      <formula>"OPORTUNIDADE"</formula>
    </cfRule>
  </conditionalFormatting>
  <conditionalFormatting sqref="Y39:Z39">
    <cfRule type="cellIs" dxfId="526" priority="710" operator="equal">
      <formula>"NÃO"</formula>
    </cfRule>
    <cfRule type="cellIs" dxfId="525" priority="711" operator="equal">
      <formula>"SIM"</formula>
    </cfRule>
  </conditionalFormatting>
  <conditionalFormatting sqref="Y39:Z39">
    <cfRule type="cellIs" dxfId="524" priority="709" operator="equal">
      <formula>"OPORTUNIDADE"</formula>
    </cfRule>
  </conditionalFormatting>
  <conditionalFormatting sqref="Y39:Z39">
    <cfRule type="cellIs" dxfId="523" priority="707" operator="equal">
      <formula>"NÃO"</formula>
    </cfRule>
    <cfRule type="cellIs" dxfId="522" priority="708" operator="equal">
      <formula>"SIM"</formula>
    </cfRule>
  </conditionalFormatting>
  <conditionalFormatting sqref="Y39:Z39">
    <cfRule type="cellIs" dxfId="521" priority="706" operator="equal">
      <formula>"OPORTUNIDADE"</formula>
    </cfRule>
  </conditionalFormatting>
  <conditionalFormatting sqref="Y39:Z39">
    <cfRule type="cellIs" dxfId="520" priority="704" operator="equal">
      <formula>"NÃO"</formula>
    </cfRule>
    <cfRule type="cellIs" dxfId="519" priority="705" operator="equal">
      <formula>"SIM"</formula>
    </cfRule>
  </conditionalFormatting>
  <conditionalFormatting sqref="Y39:Z39">
    <cfRule type="cellIs" dxfId="518" priority="703" operator="equal">
      <formula>"OPORTUNIDADE"</formula>
    </cfRule>
  </conditionalFormatting>
  <conditionalFormatting sqref="Y39:Z39">
    <cfRule type="cellIs" dxfId="517" priority="701" operator="equal">
      <formula>"NÃO"</formula>
    </cfRule>
    <cfRule type="cellIs" dxfId="516" priority="702" operator="equal">
      <formula>"SIM"</formula>
    </cfRule>
  </conditionalFormatting>
  <conditionalFormatting sqref="Y39:Z39">
    <cfRule type="cellIs" dxfId="515" priority="700" operator="equal">
      <formula>"OPORTUNIDADE"</formula>
    </cfRule>
  </conditionalFormatting>
  <conditionalFormatting sqref="Y39:Z39">
    <cfRule type="cellIs" dxfId="514" priority="698" operator="equal">
      <formula>"NÃO"</formula>
    </cfRule>
    <cfRule type="cellIs" dxfId="513" priority="699" operator="equal">
      <formula>"SIM"</formula>
    </cfRule>
  </conditionalFormatting>
  <conditionalFormatting sqref="Y39:Z39">
    <cfRule type="cellIs" dxfId="512" priority="697" operator="equal">
      <formula>"OPORTUNIDADE"</formula>
    </cfRule>
  </conditionalFormatting>
  <conditionalFormatting sqref="Y39:Z39">
    <cfRule type="cellIs" dxfId="511" priority="695" operator="equal">
      <formula>"NÃO"</formula>
    </cfRule>
    <cfRule type="cellIs" dxfId="510" priority="696" operator="equal">
      <formula>"SIM"</formula>
    </cfRule>
  </conditionalFormatting>
  <conditionalFormatting sqref="Y39:Z39">
    <cfRule type="cellIs" dxfId="509" priority="694" operator="equal">
      <formula>"OPORTUNIDADE"</formula>
    </cfRule>
  </conditionalFormatting>
  <conditionalFormatting sqref="Y39:Z39">
    <cfRule type="cellIs" dxfId="508" priority="692" operator="equal">
      <formula>"NÃO"</formula>
    </cfRule>
    <cfRule type="cellIs" dxfId="507" priority="693" operator="equal">
      <formula>"SIM"</formula>
    </cfRule>
  </conditionalFormatting>
  <conditionalFormatting sqref="Y39:Z39">
    <cfRule type="cellIs" dxfId="506" priority="691" operator="equal">
      <formula>"OPORTUNIDADE"</formula>
    </cfRule>
  </conditionalFormatting>
  <conditionalFormatting sqref="Y39:Z39">
    <cfRule type="cellIs" dxfId="505" priority="689" operator="equal">
      <formula>"NÃO"</formula>
    </cfRule>
    <cfRule type="cellIs" dxfId="504" priority="690" operator="equal">
      <formula>"SIM"</formula>
    </cfRule>
  </conditionalFormatting>
  <conditionalFormatting sqref="Y39:Z39">
    <cfRule type="cellIs" dxfId="503" priority="688" operator="equal">
      <formula>"OPORTUNIDADE"</formula>
    </cfRule>
  </conditionalFormatting>
  <conditionalFormatting sqref="Y39:Z39">
    <cfRule type="cellIs" dxfId="502" priority="686" operator="equal">
      <formula>"NÃO"</formula>
    </cfRule>
    <cfRule type="cellIs" dxfId="501" priority="687" operator="equal">
      <formula>"SIM"</formula>
    </cfRule>
  </conditionalFormatting>
  <conditionalFormatting sqref="Z35">
    <cfRule type="cellIs" dxfId="500" priority="685" operator="equal">
      <formula>"OPORTUNIDADE"</formula>
    </cfRule>
  </conditionalFormatting>
  <conditionalFormatting sqref="Z35">
    <cfRule type="cellIs" dxfId="499" priority="683" operator="equal">
      <formula>"NÃO"</formula>
    </cfRule>
    <cfRule type="cellIs" dxfId="498" priority="684" operator="equal">
      <formula>"SIM"</formula>
    </cfRule>
  </conditionalFormatting>
  <conditionalFormatting sqref="Y35">
    <cfRule type="cellIs" dxfId="497" priority="682" operator="equal">
      <formula>"OPORTUNIDADE"</formula>
    </cfRule>
  </conditionalFormatting>
  <conditionalFormatting sqref="Y35">
    <cfRule type="cellIs" dxfId="496" priority="680" operator="equal">
      <formula>"NÃO"</formula>
    </cfRule>
    <cfRule type="cellIs" dxfId="495" priority="681" operator="equal">
      <formula>"SIM"</formula>
    </cfRule>
  </conditionalFormatting>
  <conditionalFormatting sqref="BK18">
    <cfRule type="iconSet" priority="679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678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67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75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674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66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66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661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494" priority="656" operator="equal">
      <formula>"OPORTUNIDADE"</formula>
    </cfRule>
  </conditionalFormatting>
  <conditionalFormatting sqref="Z52:Z54">
    <cfRule type="cellIs" dxfId="493" priority="654" operator="equal">
      <formula>"NÃO"</formula>
    </cfRule>
    <cfRule type="cellIs" dxfId="492" priority="655" operator="equal">
      <formula>"SIM"</formula>
    </cfRule>
  </conditionalFormatting>
  <conditionalFormatting sqref="Z52:Z54">
    <cfRule type="cellIs" dxfId="491" priority="638" operator="equal">
      <formula>"OPORTUNIDADE"</formula>
    </cfRule>
  </conditionalFormatting>
  <conditionalFormatting sqref="Z52:Z54">
    <cfRule type="cellIs" dxfId="490" priority="636" operator="equal">
      <formula>"NÃO"</formula>
    </cfRule>
    <cfRule type="cellIs" dxfId="489" priority="637" operator="equal">
      <formula>"SIM"</formula>
    </cfRule>
  </conditionalFormatting>
  <conditionalFormatting sqref="Z52:Z54">
    <cfRule type="cellIs" dxfId="488" priority="635" operator="equal">
      <formula>"OPORTUNIDADE"</formula>
    </cfRule>
  </conditionalFormatting>
  <conditionalFormatting sqref="Z52:Z54">
    <cfRule type="cellIs" dxfId="487" priority="633" operator="equal">
      <formula>"NÃO"</formula>
    </cfRule>
    <cfRule type="cellIs" dxfId="486" priority="634" operator="equal">
      <formula>"SIM"</formula>
    </cfRule>
  </conditionalFormatting>
  <conditionalFormatting sqref="Z52:Z54">
    <cfRule type="cellIs" dxfId="485" priority="632" operator="equal">
      <formula>"OPORTUNIDADE"</formula>
    </cfRule>
  </conditionalFormatting>
  <conditionalFormatting sqref="Z52:Z54">
    <cfRule type="cellIs" dxfId="484" priority="630" operator="equal">
      <formula>"NÃO"</formula>
    </cfRule>
    <cfRule type="cellIs" dxfId="483" priority="631" operator="equal">
      <formula>"SIM"</formula>
    </cfRule>
  </conditionalFormatting>
  <conditionalFormatting sqref="Z52:Z54">
    <cfRule type="cellIs" dxfId="482" priority="611" operator="equal">
      <formula>"OPORTUNIDADE"</formula>
    </cfRule>
  </conditionalFormatting>
  <conditionalFormatting sqref="Z52:Z54">
    <cfRule type="cellIs" dxfId="481" priority="609" operator="equal">
      <formula>"NÃO"</formula>
    </cfRule>
    <cfRule type="cellIs" dxfId="480" priority="610" operator="equal">
      <formula>"SIM"</formula>
    </cfRule>
  </conditionalFormatting>
  <conditionalFormatting sqref="Z52:Z54">
    <cfRule type="cellIs" dxfId="479" priority="608" operator="equal">
      <formula>"OPORTUNIDADE"</formula>
    </cfRule>
  </conditionalFormatting>
  <conditionalFormatting sqref="Z52:Z54">
    <cfRule type="cellIs" dxfId="478" priority="606" operator="equal">
      <formula>"NÃO"</formula>
    </cfRule>
    <cfRule type="cellIs" dxfId="477" priority="607" operator="equal">
      <formula>"SIM"</formula>
    </cfRule>
  </conditionalFormatting>
  <conditionalFormatting sqref="Z52:Z54">
    <cfRule type="cellIs" dxfId="476" priority="593" operator="equal">
      <formula>"OPORTUNIDADE"</formula>
    </cfRule>
  </conditionalFormatting>
  <conditionalFormatting sqref="Z52:Z54">
    <cfRule type="cellIs" dxfId="475" priority="591" operator="equal">
      <formula>"NÃO"</formula>
    </cfRule>
    <cfRule type="cellIs" dxfId="474" priority="592" operator="equal">
      <formula>"SIM"</formula>
    </cfRule>
  </conditionalFormatting>
  <conditionalFormatting sqref="Z52:Z54">
    <cfRule type="cellIs" dxfId="473" priority="590" operator="equal">
      <formula>"OPORTUNIDADE"</formula>
    </cfRule>
  </conditionalFormatting>
  <conditionalFormatting sqref="Z52:Z54">
    <cfRule type="cellIs" dxfId="472" priority="588" operator="equal">
      <formula>"NÃO"</formula>
    </cfRule>
    <cfRule type="cellIs" dxfId="471" priority="589" operator="equal">
      <formula>"SIM"</formula>
    </cfRule>
  </conditionalFormatting>
  <conditionalFormatting sqref="Z52:Z54">
    <cfRule type="cellIs" dxfId="470" priority="587" operator="equal">
      <formula>"OPORTUNIDADE"</formula>
    </cfRule>
  </conditionalFormatting>
  <conditionalFormatting sqref="Z52:Z54">
    <cfRule type="cellIs" dxfId="469" priority="585" operator="equal">
      <formula>"NÃO"</formula>
    </cfRule>
    <cfRule type="cellIs" dxfId="468" priority="586" operator="equal">
      <formula>"SIM"</formula>
    </cfRule>
  </conditionalFormatting>
  <conditionalFormatting sqref="Z52:Z54">
    <cfRule type="cellIs" dxfId="467" priority="557" operator="equal">
      <formula>"OPORTUNIDADE"</formula>
    </cfRule>
  </conditionalFormatting>
  <conditionalFormatting sqref="Z52:Z54">
    <cfRule type="cellIs" dxfId="466" priority="555" operator="equal">
      <formula>"NÃO"</formula>
    </cfRule>
    <cfRule type="cellIs" dxfId="465" priority="556" operator="equal">
      <formula>"SIM"</formula>
    </cfRule>
  </conditionalFormatting>
  <conditionalFormatting sqref="Z52:Z54">
    <cfRule type="cellIs" dxfId="464" priority="554" operator="equal">
      <formula>"OPORTUNIDADE"</formula>
    </cfRule>
  </conditionalFormatting>
  <conditionalFormatting sqref="Z52:Z54">
    <cfRule type="cellIs" dxfId="463" priority="552" operator="equal">
      <formula>"NÃO"</formula>
    </cfRule>
    <cfRule type="cellIs" dxfId="462" priority="553" operator="equal">
      <formula>"SIM"</formula>
    </cfRule>
  </conditionalFormatting>
  <conditionalFormatting sqref="Z52:Z54">
    <cfRule type="cellIs" dxfId="461" priority="551" operator="equal">
      <formula>"OPORTUNIDADE"</formula>
    </cfRule>
  </conditionalFormatting>
  <conditionalFormatting sqref="Z52:Z54">
    <cfRule type="cellIs" dxfId="460" priority="549" operator="equal">
      <formula>"NÃO"</formula>
    </cfRule>
    <cfRule type="cellIs" dxfId="459" priority="550" operator="equal">
      <formula>"SIM"</formula>
    </cfRule>
  </conditionalFormatting>
  <conditionalFormatting sqref="Z52:Z54">
    <cfRule type="cellIs" dxfId="458" priority="548" operator="equal">
      <formula>"OPORTUNIDADE"</formula>
    </cfRule>
  </conditionalFormatting>
  <conditionalFormatting sqref="Z52:Z54">
    <cfRule type="cellIs" dxfId="457" priority="546" operator="equal">
      <formula>"NÃO"</formula>
    </cfRule>
    <cfRule type="cellIs" dxfId="456" priority="547" operator="equal">
      <formula>"SIM"</formula>
    </cfRule>
  </conditionalFormatting>
  <conditionalFormatting sqref="Z52:Z54">
    <cfRule type="cellIs" dxfId="455" priority="545" operator="equal">
      <formula>"OPORTUNIDADE"</formula>
    </cfRule>
  </conditionalFormatting>
  <conditionalFormatting sqref="Z52:Z54">
    <cfRule type="cellIs" dxfId="454" priority="543" operator="equal">
      <formula>"NÃO"</formula>
    </cfRule>
    <cfRule type="cellIs" dxfId="453" priority="544" operator="equal">
      <formula>"SIM"</formula>
    </cfRule>
  </conditionalFormatting>
  <conditionalFormatting sqref="Z52:Z54">
    <cfRule type="cellIs" dxfId="452" priority="542" operator="equal">
      <formula>"OPORTUNIDADE"</formula>
    </cfRule>
  </conditionalFormatting>
  <conditionalFormatting sqref="Z52:Z54">
    <cfRule type="cellIs" dxfId="451" priority="540" operator="equal">
      <formula>"NÃO"</formula>
    </cfRule>
    <cfRule type="cellIs" dxfId="450" priority="541" operator="equal">
      <formula>"SIM"</formula>
    </cfRule>
  </conditionalFormatting>
  <conditionalFormatting sqref="Z52:Z54">
    <cfRule type="cellIs" dxfId="449" priority="539" operator="equal">
      <formula>"OPORTUNIDADE"</formula>
    </cfRule>
  </conditionalFormatting>
  <conditionalFormatting sqref="Z52:Z54">
    <cfRule type="cellIs" dxfId="448" priority="537" operator="equal">
      <formula>"NÃO"</formula>
    </cfRule>
    <cfRule type="cellIs" dxfId="447" priority="538" operator="equal">
      <formula>"SIM"</formula>
    </cfRule>
  </conditionalFormatting>
  <conditionalFormatting sqref="Z52:Z54">
    <cfRule type="cellIs" dxfId="446" priority="536" operator="equal">
      <formula>"OPORTUNIDADE"</formula>
    </cfRule>
  </conditionalFormatting>
  <conditionalFormatting sqref="Z52:Z54">
    <cfRule type="cellIs" dxfId="445" priority="534" operator="equal">
      <formula>"NÃO"</formula>
    </cfRule>
    <cfRule type="cellIs" dxfId="444" priority="535" operator="equal">
      <formula>"SIM"</formula>
    </cfRule>
  </conditionalFormatting>
  <conditionalFormatting sqref="Z52:Z54">
    <cfRule type="cellIs" dxfId="443" priority="533" operator="equal">
      <formula>"OPORTUNIDADE"</formula>
    </cfRule>
  </conditionalFormatting>
  <conditionalFormatting sqref="Z52:Z54">
    <cfRule type="cellIs" dxfId="442" priority="531" operator="equal">
      <formula>"NÃO"</formula>
    </cfRule>
    <cfRule type="cellIs" dxfId="441" priority="532" operator="equal">
      <formula>"SIM"</formula>
    </cfRule>
  </conditionalFormatting>
  <conditionalFormatting sqref="Y54">
    <cfRule type="cellIs" dxfId="440" priority="530" operator="equal">
      <formula>"OPORTUNIDADE"</formula>
    </cfRule>
  </conditionalFormatting>
  <conditionalFormatting sqref="Y54">
    <cfRule type="cellIs" dxfId="439" priority="528" operator="equal">
      <formula>"NÃO"</formula>
    </cfRule>
    <cfRule type="cellIs" dxfId="438" priority="529" operator="equal">
      <formula>"SIM"</formula>
    </cfRule>
  </conditionalFormatting>
  <conditionalFormatting sqref="Z50:Z53">
    <cfRule type="cellIs" dxfId="437" priority="526" operator="equal">
      <formula>"OPORTUNIDADE"</formula>
    </cfRule>
  </conditionalFormatting>
  <conditionalFormatting sqref="Z50:Z53">
    <cfRule type="cellIs" dxfId="436" priority="524" operator="equal">
      <formula>"NÃO"</formula>
    </cfRule>
    <cfRule type="cellIs" dxfId="435" priority="525" operator="equal">
      <formula>"SIM"</formula>
    </cfRule>
  </conditionalFormatting>
  <conditionalFormatting sqref="Z50:Z53">
    <cfRule type="cellIs" dxfId="434" priority="520" operator="equal">
      <formula>"OPORTUNIDADE"</formula>
    </cfRule>
  </conditionalFormatting>
  <conditionalFormatting sqref="Z50:Z53">
    <cfRule type="cellIs" dxfId="433" priority="518" operator="equal">
      <formula>"NÃO"</formula>
    </cfRule>
    <cfRule type="cellIs" dxfId="432" priority="519" operator="equal">
      <formula>"SIM"</formula>
    </cfRule>
  </conditionalFormatting>
  <conditionalFormatting sqref="Z50:Z53">
    <cfRule type="cellIs" dxfId="431" priority="517" operator="equal">
      <formula>"OPORTUNIDADE"</formula>
    </cfRule>
  </conditionalFormatting>
  <conditionalFormatting sqref="Z50:Z53">
    <cfRule type="cellIs" dxfId="430" priority="515" operator="equal">
      <formula>"NÃO"</formula>
    </cfRule>
    <cfRule type="cellIs" dxfId="429" priority="516" operator="equal">
      <formula>"SIM"</formula>
    </cfRule>
  </conditionalFormatting>
  <conditionalFormatting sqref="Z51:Z53">
    <cfRule type="cellIs" dxfId="428" priority="514" operator="equal">
      <formula>"OPORTUNIDADE"</formula>
    </cfRule>
  </conditionalFormatting>
  <conditionalFormatting sqref="Z51:Z53">
    <cfRule type="cellIs" dxfId="427" priority="512" operator="equal">
      <formula>"NÃO"</formula>
    </cfRule>
    <cfRule type="cellIs" dxfId="426" priority="513" operator="equal">
      <formula>"SIM"</formula>
    </cfRule>
  </conditionalFormatting>
  <conditionalFormatting sqref="Z50:Z51">
    <cfRule type="cellIs" dxfId="425" priority="511" operator="equal">
      <formula>"OPORTUNIDADE"</formula>
    </cfRule>
  </conditionalFormatting>
  <conditionalFormatting sqref="Z50:Z51">
    <cfRule type="cellIs" dxfId="424" priority="509" operator="equal">
      <formula>"NÃO"</formula>
    </cfRule>
    <cfRule type="cellIs" dxfId="423" priority="510" operator="equal">
      <formula>"SIM"</formula>
    </cfRule>
  </conditionalFormatting>
  <conditionalFormatting sqref="Z48:Z49">
    <cfRule type="cellIs" dxfId="422" priority="508" operator="equal">
      <formula>"OPORTUNIDADE"</formula>
    </cfRule>
  </conditionalFormatting>
  <conditionalFormatting sqref="Z48:Z49">
    <cfRule type="cellIs" dxfId="421" priority="506" operator="equal">
      <formula>"NÃO"</formula>
    </cfRule>
    <cfRule type="cellIs" dxfId="420" priority="507" operator="equal">
      <formula>"SIM"</formula>
    </cfRule>
  </conditionalFormatting>
  <conditionalFormatting sqref="Z46">
    <cfRule type="cellIs" dxfId="419" priority="499" operator="equal">
      <formula>"OPORTUNIDADE"</formula>
    </cfRule>
  </conditionalFormatting>
  <conditionalFormatting sqref="Z46">
    <cfRule type="cellIs" dxfId="418" priority="497" operator="equal">
      <formula>"NÃO"</formula>
    </cfRule>
    <cfRule type="cellIs" dxfId="417" priority="498" operator="equal">
      <formula>"SIM"</formula>
    </cfRule>
  </conditionalFormatting>
  <conditionalFormatting sqref="Y46:Y53 Y55:Y56">
    <cfRule type="cellIs" dxfId="416" priority="493" operator="equal">
      <formula>"OPORTUNIDADE"</formula>
    </cfRule>
  </conditionalFormatting>
  <conditionalFormatting sqref="Y46:Y53 Y55:Y56">
    <cfRule type="cellIs" dxfId="415" priority="491" operator="equal">
      <formula>"NÃO"</formula>
    </cfRule>
    <cfRule type="cellIs" dxfId="414" priority="492" operator="equal">
      <formula>"SIM"</formula>
    </cfRule>
  </conditionalFormatting>
  <conditionalFormatting sqref="Z54:Z55">
    <cfRule type="cellIs" dxfId="413" priority="490" operator="equal">
      <formula>"OPORTUNIDADE"</formula>
    </cfRule>
  </conditionalFormatting>
  <conditionalFormatting sqref="Z54:Z55">
    <cfRule type="cellIs" dxfId="412" priority="488" operator="equal">
      <formula>"NÃO"</formula>
    </cfRule>
    <cfRule type="cellIs" dxfId="411" priority="489" operator="equal">
      <formula>"SIM"</formula>
    </cfRule>
  </conditionalFormatting>
  <conditionalFormatting sqref="Z54:Z55">
    <cfRule type="cellIs" dxfId="410" priority="487" operator="equal">
      <formula>"OPORTUNIDADE"</formula>
    </cfRule>
  </conditionalFormatting>
  <conditionalFormatting sqref="Z54:Z55">
    <cfRule type="cellIs" dxfId="409" priority="485" operator="equal">
      <formula>"NÃO"</formula>
    </cfRule>
    <cfRule type="cellIs" dxfId="408" priority="486" operator="equal">
      <formula>"SIM"</formula>
    </cfRule>
  </conditionalFormatting>
  <conditionalFormatting sqref="Z54:Z55">
    <cfRule type="cellIs" dxfId="407" priority="484" operator="equal">
      <formula>"OPORTUNIDADE"</formula>
    </cfRule>
  </conditionalFormatting>
  <conditionalFormatting sqref="Z54:Z55">
    <cfRule type="cellIs" dxfId="406" priority="482" operator="equal">
      <formula>"NÃO"</formula>
    </cfRule>
    <cfRule type="cellIs" dxfId="405" priority="483" operator="equal">
      <formula>"SIM"</formula>
    </cfRule>
  </conditionalFormatting>
  <conditionalFormatting sqref="Z54:Z55">
    <cfRule type="cellIs" dxfId="404" priority="481" operator="equal">
      <formula>"OPORTUNIDADE"</formula>
    </cfRule>
  </conditionalFormatting>
  <conditionalFormatting sqref="Z54:Z55">
    <cfRule type="cellIs" dxfId="403" priority="479" operator="equal">
      <formula>"NÃO"</formula>
    </cfRule>
    <cfRule type="cellIs" dxfId="402" priority="480" operator="equal">
      <formula>"SIM"</formula>
    </cfRule>
  </conditionalFormatting>
  <conditionalFormatting sqref="BJ35:BK35">
    <cfRule type="iconSet" priority="478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477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476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469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Z56">
    <cfRule type="cellIs" dxfId="401" priority="466" operator="equal">
      <formula>"OPORTUNIDADE"</formula>
    </cfRule>
  </conditionalFormatting>
  <conditionalFormatting sqref="Z56">
    <cfRule type="cellIs" dxfId="400" priority="464" operator="equal">
      <formula>"NÃO"</formula>
    </cfRule>
    <cfRule type="cellIs" dxfId="399" priority="465" operator="equal">
      <formula>"SIM"</formula>
    </cfRule>
  </conditionalFormatting>
  <conditionalFormatting sqref="BK43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98" priority="447" operator="equal">
      <formula>"OPORTUNIDADE"</formula>
    </cfRule>
  </conditionalFormatting>
  <conditionalFormatting sqref="Z66">
    <cfRule type="cellIs" dxfId="397" priority="445" operator="equal">
      <formula>"NÃO"</formula>
    </cfRule>
    <cfRule type="cellIs" dxfId="396" priority="446" operator="equal">
      <formula>"SIM"</formula>
    </cfRule>
  </conditionalFormatting>
  <conditionalFormatting sqref="Z66">
    <cfRule type="cellIs" dxfId="395" priority="444" operator="equal">
      <formula>"OPORTUNIDADE"</formula>
    </cfRule>
  </conditionalFormatting>
  <conditionalFormatting sqref="Z66">
    <cfRule type="cellIs" dxfId="394" priority="442" operator="equal">
      <formula>"NÃO"</formula>
    </cfRule>
    <cfRule type="cellIs" dxfId="393" priority="443" operator="equal">
      <formula>"SIM"</formula>
    </cfRule>
  </conditionalFormatting>
  <conditionalFormatting sqref="Z66">
    <cfRule type="cellIs" dxfId="392" priority="441" operator="equal">
      <formula>"OPORTUNIDADE"</formula>
    </cfRule>
  </conditionalFormatting>
  <conditionalFormatting sqref="Z66">
    <cfRule type="cellIs" dxfId="391" priority="439" operator="equal">
      <formula>"NÃO"</formula>
    </cfRule>
    <cfRule type="cellIs" dxfId="390" priority="440" operator="equal">
      <formula>"SIM"</formula>
    </cfRule>
  </conditionalFormatting>
  <conditionalFormatting sqref="Z66">
    <cfRule type="cellIs" dxfId="389" priority="438" operator="equal">
      <formula>"OPORTUNIDADE"</formula>
    </cfRule>
  </conditionalFormatting>
  <conditionalFormatting sqref="Z66">
    <cfRule type="cellIs" dxfId="388" priority="436" operator="equal">
      <formula>"NÃO"</formula>
    </cfRule>
    <cfRule type="cellIs" dxfId="387" priority="437" operator="equal">
      <formula>"SIM"</formula>
    </cfRule>
  </conditionalFormatting>
  <conditionalFormatting sqref="Z66">
    <cfRule type="cellIs" dxfId="386" priority="435" operator="equal">
      <formula>"OPORTUNIDADE"</formula>
    </cfRule>
  </conditionalFormatting>
  <conditionalFormatting sqref="Z66">
    <cfRule type="cellIs" dxfId="385" priority="433" operator="equal">
      <formula>"NÃO"</formula>
    </cfRule>
    <cfRule type="cellIs" dxfId="384" priority="434" operator="equal">
      <formula>"SIM"</formula>
    </cfRule>
  </conditionalFormatting>
  <conditionalFormatting sqref="Y66">
    <cfRule type="cellIs" dxfId="383" priority="432" operator="equal">
      <formula>"OPORTUNIDADE"</formula>
    </cfRule>
  </conditionalFormatting>
  <conditionalFormatting sqref="Y66">
    <cfRule type="cellIs" dxfId="382" priority="430" operator="equal">
      <formula>"NÃO"</formula>
    </cfRule>
    <cfRule type="cellIs" dxfId="381" priority="431" operator="equal">
      <formula>"SIM"</formula>
    </cfRule>
  </conditionalFormatting>
  <conditionalFormatting sqref="Z65">
    <cfRule type="cellIs" dxfId="380" priority="429" operator="equal">
      <formula>"OPORTUNIDADE"</formula>
    </cfRule>
  </conditionalFormatting>
  <conditionalFormatting sqref="Z65">
    <cfRule type="cellIs" dxfId="379" priority="427" operator="equal">
      <formula>"NÃO"</formula>
    </cfRule>
    <cfRule type="cellIs" dxfId="378" priority="428" operator="equal">
      <formula>"SIM"</formula>
    </cfRule>
  </conditionalFormatting>
  <conditionalFormatting sqref="Z65">
    <cfRule type="cellIs" dxfId="377" priority="426" operator="equal">
      <formula>"OPORTUNIDADE"</formula>
    </cfRule>
  </conditionalFormatting>
  <conditionalFormatting sqref="Z65">
    <cfRule type="cellIs" dxfId="376" priority="424" operator="equal">
      <formula>"NÃO"</formula>
    </cfRule>
    <cfRule type="cellIs" dxfId="375" priority="425" operator="equal">
      <formula>"SIM"</formula>
    </cfRule>
  </conditionalFormatting>
  <conditionalFormatting sqref="Z65">
    <cfRule type="cellIs" dxfId="374" priority="423" operator="equal">
      <formula>"OPORTUNIDADE"</formula>
    </cfRule>
  </conditionalFormatting>
  <conditionalFormatting sqref="Z65">
    <cfRule type="cellIs" dxfId="373" priority="421" operator="equal">
      <formula>"NÃO"</formula>
    </cfRule>
    <cfRule type="cellIs" dxfId="372" priority="422" operator="equal">
      <formula>"SIM"</formula>
    </cfRule>
  </conditionalFormatting>
  <conditionalFormatting sqref="Z65">
    <cfRule type="cellIs" dxfId="371" priority="420" operator="equal">
      <formula>"OPORTUNIDADE"</formula>
    </cfRule>
  </conditionalFormatting>
  <conditionalFormatting sqref="Z65">
    <cfRule type="cellIs" dxfId="370" priority="418" operator="equal">
      <formula>"NÃO"</formula>
    </cfRule>
    <cfRule type="cellIs" dxfId="369" priority="419" operator="equal">
      <formula>"SIM"</formula>
    </cfRule>
  </conditionalFormatting>
  <conditionalFormatting sqref="Z65">
    <cfRule type="cellIs" dxfId="368" priority="417" operator="equal">
      <formula>"OPORTUNIDADE"</formula>
    </cfRule>
  </conditionalFormatting>
  <conditionalFormatting sqref="Z65">
    <cfRule type="cellIs" dxfId="367" priority="415" operator="equal">
      <formula>"NÃO"</formula>
    </cfRule>
    <cfRule type="cellIs" dxfId="366" priority="416" operator="equal">
      <formula>"SIM"</formula>
    </cfRule>
  </conditionalFormatting>
  <conditionalFormatting sqref="Y65">
    <cfRule type="cellIs" dxfId="365" priority="414" operator="equal">
      <formula>"OPORTUNIDADE"</formula>
    </cfRule>
  </conditionalFormatting>
  <conditionalFormatting sqref="Y65">
    <cfRule type="cellIs" dxfId="364" priority="412" operator="equal">
      <formula>"NÃO"</formula>
    </cfRule>
    <cfRule type="cellIs" dxfId="363" priority="413" operator="equal">
      <formula>"SIM"</formula>
    </cfRule>
  </conditionalFormatting>
  <conditionalFormatting sqref="Z69">
    <cfRule type="cellIs" dxfId="362" priority="408" operator="equal">
      <formula>"OPORTUNIDADE"</formula>
    </cfRule>
  </conditionalFormatting>
  <conditionalFormatting sqref="Z69">
    <cfRule type="cellIs" dxfId="361" priority="406" operator="equal">
      <formula>"NÃO"</formula>
    </cfRule>
    <cfRule type="cellIs" dxfId="360" priority="407" operator="equal">
      <formula>"SIM"</formula>
    </cfRule>
  </conditionalFormatting>
  <conditionalFormatting sqref="Z69">
    <cfRule type="cellIs" dxfId="359" priority="405" operator="equal">
      <formula>"OPORTUNIDADE"</formula>
    </cfRule>
  </conditionalFormatting>
  <conditionalFormatting sqref="Z69">
    <cfRule type="cellIs" dxfId="358" priority="403" operator="equal">
      <formula>"NÃO"</formula>
    </cfRule>
    <cfRule type="cellIs" dxfId="357" priority="404" operator="equal">
      <formula>"SIM"</formula>
    </cfRule>
  </conditionalFormatting>
  <conditionalFormatting sqref="Z69">
    <cfRule type="cellIs" dxfId="356" priority="402" operator="equal">
      <formula>"OPORTUNIDADE"</formula>
    </cfRule>
  </conditionalFormatting>
  <conditionalFormatting sqref="Z69">
    <cfRule type="cellIs" dxfId="355" priority="400" operator="equal">
      <formula>"NÃO"</formula>
    </cfRule>
    <cfRule type="cellIs" dxfId="354" priority="401" operator="equal">
      <formula>"SIM"</formula>
    </cfRule>
  </conditionalFormatting>
  <conditionalFormatting sqref="Z69">
    <cfRule type="cellIs" dxfId="353" priority="399" operator="equal">
      <formula>"OPORTUNIDADE"</formula>
    </cfRule>
  </conditionalFormatting>
  <conditionalFormatting sqref="Z69">
    <cfRule type="cellIs" dxfId="352" priority="397" operator="equal">
      <formula>"NÃO"</formula>
    </cfRule>
    <cfRule type="cellIs" dxfId="351" priority="398" operator="equal">
      <formula>"SIM"</formula>
    </cfRule>
  </conditionalFormatting>
  <conditionalFormatting sqref="BP5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9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91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50" priority="389" operator="equal">
      <formula>"OPORTUNIDADE"</formula>
    </cfRule>
  </conditionalFormatting>
  <conditionalFormatting sqref="Z77:Z78">
    <cfRule type="cellIs" dxfId="349" priority="387" operator="equal">
      <formula>"NÃO"</formula>
    </cfRule>
    <cfRule type="cellIs" dxfId="348" priority="388" operator="equal">
      <formula>"SIM"</formula>
    </cfRule>
  </conditionalFormatting>
  <conditionalFormatting sqref="Y77:Y78 Y80:Y85">
    <cfRule type="cellIs" dxfId="347" priority="383" operator="equal">
      <formula>"OPORTUNIDADE"</formula>
    </cfRule>
  </conditionalFormatting>
  <conditionalFormatting sqref="Y77:Y78 Y80:Y85">
    <cfRule type="cellIs" dxfId="346" priority="381" operator="equal">
      <formula>"NÃO"</formula>
    </cfRule>
    <cfRule type="cellIs" dxfId="345" priority="382" operator="equal">
      <formula>"SIM"</formula>
    </cfRule>
  </conditionalFormatting>
  <conditionalFormatting sqref="BK69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44" priority="376" operator="equal">
      <formula>"OPORTUNIDADE"</formula>
    </cfRule>
  </conditionalFormatting>
  <conditionalFormatting sqref="Z84">
    <cfRule type="cellIs" dxfId="343" priority="374" operator="equal">
      <formula>"NÃO"</formula>
    </cfRule>
    <cfRule type="cellIs" dxfId="342" priority="375" operator="equal">
      <formula>"SIM"</formula>
    </cfRule>
  </conditionalFormatting>
  <conditionalFormatting sqref="Z84">
    <cfRule type="cellIs" dxfId="341" priority="373" operator="equal">
      <formula>"OPORTUNIDADE"</formula>
    </cfRule>
  </conditionalFormatting>
  <conditionalFormatting sqref="Z84">
    <cfRule type="cellIs" dxfId="340" priority="371" operator="equal">
      <formula>"NÃO"</formula>
    </cfRule>
    <cfRule type="cellIs" dxfId="339" priority="372" operator="equal">
      <formula>"SIM"</formula>
    </cfRule>
  </conditionalFormatting>
  <conditionalFormatting sqref="Z84">
    <cfRule type="cellIs" dxfId="338" priority="370" operator="equal">
      <formula>"OPORTUNIDADE"</formula>
    </cfRule>
  </conditionalFormatting>
  <conditionalFormatting sqref="Z84">
    <cfRule type="cellIs" dxfId="337" priority="368" operator="equal">
      <formula>"NÃO"</formula>
    </cfRule>
    <cfRule type="cellIs" dxfId="336" priority="369" operator="equal">
      <formula>"SIM"</formula>
    </cfRule>
  </conditionalFormatting>
  <conditionalFormatting sqref="Z84">
    <cfRule type="cellIs" dxfId="335" priority="367" operator="equal">
      <formula>"OPORTUNIDADE"</formula>
    </cfRule>
  </conditionalFormatting>
  <conditionalFormatting sqref="Z84">
    <cfRule type="cellIs" dxfId="334" priority="365" operator="equal">
      <formula>"NÃO"</formula>
    </cfRule>
    <cfRule type="cellIs" dxfId="333" priority="366" operator="equal">
      <formula>"SIM"</formula>
    </cfRule>
  </conditionalFormatting>
  <conditionalFormatting sqref="Z94:Z95">
    <cfRule type="cellIs" dxfId="332" priority="364" operator="equal">
      <formula>"OPORTUNIDADE"</formula>
    </cfRule>
  </conditionalFormatting>
  <conditionalFormatting sqref="Z94:Z95">
    <cfRule type="cellIs" dxfId="331" priority="362" operator="equal">
      <formula>"NÃO"</formula>
    </cfRule>
    <cfRule type="cellIs" dxfId="330" priority="363" operator="equal">
      <formula>"SIM"</formula>
    </cfRule>
  </conditionalFormatting>
  <conditionalFormatting sqref="Z94:Z95">
    <cfRule type="cellIs" dxfId="329" priority="361" operator="equal">
      <formula>"OPORTUNIDADE"</formula>
    </cfRule>
  </conditionalFormatting>
  <conditionalFormatting sqref="Z94:Z95">
    <cfRule type="cellIs" dxfId="328" priority="359" operator="equal">
      <formula>"NÃO"</formula>
    </cfRule>
    <cfRule type="cellIs" dxfId="327" priority="360" operator="equal">
      <formula>"SIM"</formula>
    </cfRule>
  </conditionalFormatting>
  <conditionalFormatting sqref="Z94:Z95">
    <cfRule type="cellIs" dxfId="326" priority="358" operator="equal">
      <formula>"OPORTUNIDADE"</formula>
    </cfRule>
  </conditionalFormatting>
  <conditionalFormatting sqref="Z94:Z95">
    <cfRule type="cellIs" dxfId="325" priority="356" operator="equal">
      <formula>"NÃO"</formula>
    </cfRule>
    <cfRule type="cellIs" dxfId="324" priority="357" operator="equal">
      <formula>"SIM"</formula>
    </cfRule>
  </conditionalFormatting>
  <conditionalFormatting sqref="Z94:Z95">
    <cfRule type="cellIs" dxfId="323" priority="355" operator="equal">
      <formula>"OPORTUNIDADE"</formula>
    </cfRule>
  </conditionalFormatting>
  <conditionalFormatting sqref="Z94:Z95">
    <cfRule type="cellIs" dxfId="322" priority="353" operator="equal">
      <formula>"NÃO"</formula>
    </cfRule>
    <cfRule type="cellIs" dxfId="321" priority="354" operator="equal">
      <formula>"SIM"</formula>
    </cfRule>
  </conditionalFormatting>
  <conditionalFormatting sqref="Z94:Z95">
    <cfRule type="cellIs" dxfId="320" priority="352" operator="equal">
      <formula>"OPORTUNIDADE"</formula>
    </cfRule>
  </conditionalFormatting>
  <conditionalFormatting sqref="Z94:Z95">
    <cfRule type="cellIs" dxfId="319" priority="350" operator="equal">
      <formula>"NÃO"</formula>
    </cfRule>
    <cfRule type="cellIs" dxfId="318" priority="351" operator="equal">
      <formula>"SIM"</formula>
    </cfRule>
  </conditionalFormatting>
  <conditionalFormatting sqref="Z82">
    <cfRule type="cellIs" dxfId="317" priority="346" operator="equal">
      <formula>"OPORTUNIDADE"</formula>
    </cfRule>
  </conditionalFormatting>
  <conditionalFormatting sqref="Z82">
    <cfRule type="cellIs" dxfId="316" priority="344" operator="equal">
      <formula>"NÃO"</formula>
    </cfRule>
    <cfRule type="cellIs" dxfId="315" priority="345" operator="equal">
      <formula>"SIM"</formula>
    </cfRule>
  </conditionalFormatting>
  <conditionalFormatting sqref="Z82">
    <cfRule type="cellIs" dxfId="314" priority="343" operator="equal">
      <formula>"OPORTUNIDADE"</formula>
    </cfRule>
  </conditionalFormatting>
  <conditionalFormatting sqref="Z82">
    <cfRule type="cellIs" dxfId="313" priority="341" operator="equal">
      <formula>"NÃO"</formula>
    </cfRule>
    <cfRule type="cellIs" dxfId="312" priority="342" operator="equal">
      <formula>"SIM"</formula>
    </cfRule>
  </conditionalFormatting>
  <conditionalFormatting sqref="Z82">
    <cfRule type="cellIs" dxfId="311" priority="340" operator="equal">
      <formula>"OPORTUNIDADE"</formula>
    </cfRule>
  </conditionalFormatting>
  <conditionalFormatting sqref="Z82">
    <cfRule type="cellIs" dxfId="310" priority="338" operator="equal">
      <formula>"NÃO"</formula>
    </cfRule>
    <cfRule type="cellIs" dxfId="309" priority="339" operator="equal">
      <formula>"SIM"</formula>
    </cfRule>
  </conditionalFormatting>
  <conditionalFormatting sqref="Z82">
    <cfRule type="cellIs" dxfId="308" priority="337" operator="equal">
      <formula>"OPORTUNIDADE"</formula>
    </cfRule>
  </conditionalFormatting>
  <conditionalFormatting sqref="Z82">
    <cfRule type="cellIs" dxfId="307" priority="335" operator="equal">
      <formula>"NÃO"</formula>
    </cfRule>
    <cfRule type="cellIs" dxfId="306" priority="336" operator="equal">
      <formula>"SIM"</formula>
    </cfRule>
  </conditionalFormatting>
  <conditionalFormatting sqref="Z82">
    <cfRule type="cellIs" dxfId="305" priority="334" operator="equal">
      <formula>"OPORTUNIDADE"</formula>
    </cfRule>
  </conditionalFormatting>
  <conditionalFormatting sqref="Z82">
    <cfRule type="cellIs" dxfId="304" priority="332" operator="equal">
      <formula>"NÃO"</formula>
    </cfRule>
    <cfRule type="cellIs" dxfId="303" priority="333" operator="equal">
      <formula>"SIM"</formula>
    </cfRule>
  </conditionalFormatting>
  <conditionalFormatting sqref="Z87">
    <cfRule type="cellIs" dxfId="302" priority="328" operator="equal">
      <formula>"OPORTUNIDADE"</formula>
    </cfRule>
  </conditionalFormatting>
  <conditionalFormatting sqref="Z87">
    <cfRule type="cellIs" dxfId="301" priority="326" operator="equal">
      <formula>"NÃO"</formula>
    </cfRule>
    <cfRule type="cellIs" dxfId="300" priority="327" operator="equal">
      <formula>"SIM"</formula>
    </cfRule>
  </conditionalFormatting>
  <conditionalFormatting sqref="Z87">
    <cfRule type="cellIs" dxfId="299" priority="325" operator="equal">
      <formula>"OPORTUNIDADE"</formula>
    </cfRule>
  </conditionalFormatting>
  <conditionalFormatting sqref="Z87">
    <cfRule type="cellIs" dxfId="298" priority="323" operator="equal">
      <formula>"NÃO"</formula>
    </cfRule>
    <cfRule type="cellIs" dxfId="297" priority="324" operator="equal">
      <formula>"SIM"</formula>
    </cfRule>
  </conditionalFormatting>
  <conditionalFormatting sqref="Z87">
    <cfRule type="cellIs" dxfId="296" priority="322" operator="equal">
      <formula>"OPORTUNIDADE"</formula>
    </cfRule>
  </conditionalFormatting>
  <conditionalFormatting sqref="Z87">
    <cfRule type="cellIs" dxfId="295" priority="320" operator="equal">
      <formula>"NÃO"</formula>
    </cfRule>
    <cfRule type="cellIs" dxfId="294" priority="321" operator="equal">
      <formula>"SIM"</formula>
    </cfRule>
  </conditionalFormatting>
  <conditionalFormatting sqref="Z87">
    <cfRule type="cellIs" dxfId="293" priority="319" operator="equal">
      <formula>"OPORTUNIDADE"</formula>
    </cfRule>
  </conditionalFormatting>
  <conditionalFormatting sqref="Z87">
    <cfRule type="cellIs" dxfId="292" priority="317" operator="equal">
      <formula>"NÃO"</formula>
    </cfRule>
    <cfRule type="cellIs" dxfId="291" priority="318" operator="equal">
      <formula>"SIM"</formula>
    </cfRule>
  </conditionalFormatting>
  <conditionalFormatting sqref="Z87">
    <cfRule type="cellIs" dxfId="290" priority="316" operator="equal">
      <formula>"OPORTUNIDADE"</formula>
    </cfRule>
  </conditionalFormatting>
  <conditionalFormatting sqref="Z87">
    <cfRule type="cellIs" dxfId="289" priority="314" operator="equal">
      <formula>"NÃO"</formula>
    </cfRule>
    <cfRule type="cellIs" dxfId="288" priority="315" operator="equal">
      <formula>"SIM"</formula>
    </cfRule>
  </conditionalFormatting>
  <conditionalFormatting sqref="Z95:Z96">
    <cfRule type="cellIs" dxfId="287" priority="313" operator="equal">
      <formula>"OPORTUNIDADE"</formula>
    </cfRule>
  </conditionalFormatting>
  <conditionalFormatting sqref="Z95:Z96">
    <cfRule type="cellIs" dxfId="286" priority="311" operator="equal">
      <formula>"NÃO"</formula>
    </cfRule>
    <cfRule type="cellIs" dxfId="285" priority="312" operator="equal">
      <formula>"SIM"</formula>
    </cfRule>
  </conditionalFormatting>
  <conditionalFormatting sqref="Z95:Z96">
    <cfRule type="cellIs" dxfId="284" priority="310" operator="equal">
      <formula>"OPORTUNIDADE"</formula>
    </cfRule>
  </conditionalFormatting>
  <conditionalFormatting sqref="Z95:Z96">
    <cfRule type="cellIs" dxfId="283" priority="308" operator="equal">
      <formula>"NÃO"</formula>
    </cfRule>
    <cfRule type="cellIs" dxfId="282" priority="309" operator="equal">
      <formula>"SIM"</formula>
    </cfRule>
  </conditionalFormatting>
  <conditionalFormatting sqref="Z95:Z96">
    <cfRule type="cellIs" dxfId="281" priority="307" operator="equal">
      <formula>"OPORTUNIDADE"</formula>
    </cfRule>
  </conditionalFormatting>
  <conditionalFormatting sqref="Z95:Z96">
    <cfRule type="cellIs" dxfId="280" priority="305" operator="equal">
      <formula>"NÃO"</formula>
    </cfRule>
    <cfRule type="cellIs" dxfId="279" priority="306" operator="equal">
      <formula>"SIM"</formula>
    </cfRule>
  </conditionalFormatting>
  <conditionalFormatting sqref="Z95:Z96">
    <cfRule type="cellIs" dxfId="278" priority="304" operator="equal">
      <formula>"OPORTUNIDADE"</formula>
    </cfRule>
  </conditionalFormatting>
  <conditionalFormatting sqref="Z95:Z96">
    <cfRule type="cellIs" dxfId="277" priority="302" operator="equal">
      <formula>"NÃO"</formula>
    </cfRule>
    <cfRule type="cellIs" dxfId="276" priority="303" operator="equal">
      <formula>"SIM"</formula>
    </cfRule>
  </conditionalFormatting>
  <conditionalFormatting sqref="Z95:Z96">
    <cfRule type="cellIs" dxfId="275" priority="301" operator="equal">
      <formula>"OPORTUNIDADE"</formula>
    </cfRule>
  </conditionalFormatting>
  <conditionalFormatting sqref="Z95:Z96">
    <cfRule type="cellIs" dxfId="274" priority="299" operator="equal">
      <formula>"NÃO"</formula>
    </cfRule>
    <cfRule type="cellIs" dxfId="273" priority="300" operator="equal">
      <formula>"SIM"</formula>
    </cfRule>
  </conditionalFormatting>
  <conditionalFormatting sqref="Z98:Z99">
    <cfRule type="cellIs" dxfId="272" priority="298" operator="equal">
      <formula>"OPORTUNIDADE"</formula>
    </cfRule>
  </conditionalFormatting>
  <conditionalFormatting sqref="Z98:Z99">
    <cfRule type="cellIs" dxfId="271" priority="296" operator="equal">
      <formula>"NÃO"</formula>
    </cfRule>
    <cfRule type="cellIs" dxfId="270" priority="297" operator="equal">
      <formula>"SIM"</formula>
    </cfRule>
  </conditionalFormatting>
  <conditionalFormatting sqref="Z98:Z99">
    <cfRule type="cellIs" dxfId="269" priority="280" operator="equal">
      <formula>"OPORTUNIDADE"</formula>
    </cfRule>
  </conditionalFormatting>
  <conditionalFormatting sqref="Z98:Z99">
    <cfRule type="cellIs" dxfId="268" priority="278" operator="equal">
      <formula>"NÃO"</formula>
    </cfRule>
    <cfRule type="cellIs" dxfId="267" priority="279" operator="equal">
      <formula>"SIM"</formula>
    </cfRule>
  </conditionalFormatting>
  <conditionalFormatting sqref="Z98:Z99">
    <cfRule type="cellIs" dxfId="266" priority="277" operator="equal">
      <formula>"OPORTUNIDADE"</formula>
    </cfRule>
  </conditionalFormatting>
  <conditionalFormatting sqref="Z98:Z99">
    <cfRule type="cellIs" dxfId="265" priority="275" operator="equal">
      <formula>"NÃO"</formula>
    </cfRule>
    <cfRule type="cellIs" dxfId="264" priority="276" operator="equal">
      <formula>"SIM"</formula>
    </cfRule>
  </conditionalFormatting>
  <conditionalFormatting sqref="Z98:Z99">
    <cfRule type="cellIs" dxfId="263" priority="274" operator="equal">
      <formula>"OPORTUNIDADE"</formula>
    </cfRule>
  </conditionalFormatting>
  <conditionalFormatting sqref="Z98:Z99">
    <cfRule type="cellIs" dxfId="262" priority="272" operator="equal">
      <formula>"NÃO"</formula>
    </cfRule>
    <cfRule type="cellIs" dxfId="261" priority="273" operator="equal">
      <formula>"SIM"</formula>
    </cfRule>
  </conditionalFormatting>
  <conditionalFormatting sqref="Z98:Z99">
    <cfRule type="cellIs" dxfId="260" priority="253" operator="equal">
      <formula>"OPORTUNIDADE"</formula>
    </cfRule>
  </conditionalFormatting>
  <conditionalFormatting sqref="Z98:Z99">
    <cfRule type="cellIs" dxfId="259" priority="251" operator="equal">
      <formula>"NÃO"</formula>
    </cfRule>
    <cfRule type="cellIs" dxfId="258" priority="252" operator="equal">
      <formula>"SIM"</formula>
    </cfRule>
  </conditionalFormatting>
  <conditionalFormatting sqref="Z98:Z99">
    <cfRule type="cellIs" dxfId="257" priority="250" operator="equal">
      <formula>"OPORTUNIDADE"</formula>
    </cfRule>
  </conditionalFormatting>
  <conditionalFormatting sqref="Z98:Z99">
    <cfRule type="cellIs" dxfId="256" priority="248" operator="equal">
      <formula>"NÃO"</formula>
    </cfRule>
    <cfRule type="cellIs" dxfId="255" priority="249" operator="equal">
      <formula>"SIM"</formula>
    </cfRule>
  </conditionalFormatting>
  <conditionalFormatting sqref="Z98:Z99">
    <cfRule type="cellIs" dxfId="254" priority="235" operator="equal">
      <formula>"OPORTUNIDADE"</formula>
    </cfRule>
  </conditionalFormatting>
  <conditionalFormatting sqref="Z98:Z99">
    <cfRule type="cellIs" dxfId="253" priority="233" operator="equal">
      <formula>"NÃO"</formula>
    </cfRule>
    <cfRule type="cellIs" dxfId="252" priority="234" operator="equal">
      <formula>"SIM"</formula>
    </cfRule>
  </conditionalFormatting>
  <conditionalFormatting sqref="Z98:Z99">
    <cfRule type="cellIs" dxfId="251" priority="232" operator="equal">
      <formula>"OPORTUNIDADE"</formula>
    </cfRule>
  </conditionalFormatting>
  <conditionalFormatting sqref="Z98:Z99">
    <cfRule type="cellIs" dxfId="250" priority="230" operator="equal">
      <formula>"NÃO"</formula>
    </cfRule>
    <cfRule type="cellIs" dxfId="249" priority="231" operator="equal">
      <formula>"SIM"</formula>
    </cfRule>
  </conditionalFormatting>
  <conditionalFormatting sqref="Z98:Z99">
    <cfRule type="cellIs" dxfId="248" priority="229" operator="equal">
      <formula>"OPORTUNIDADE"</formula>
    </cfRule>
  </conditionalFormatting>
  <conditionalFormatting sqref="Z98:Z99">
    <cfRule type="cellIs" dxfId="247" priority="227" operator="equal">
      <formula>"NÃO"</formula>
    </cfRule>
    <cfRule type="cellIs" dxfId="246" priority="228" operator="equal">
      <formula>"SIM"</formula>
    </cfRule>
  </conditionalFormatting>
  <conditionalFormatting sqref="Z98:Z99">
    <cfRule type="cellIs" dxfId="245" priority="199" operator="equal">
      <formula>"OPORTUNIDADE"</formula>
    </cfRule>
  </conditionalFormatting>
  <conditionalFormatting sqref="Z98:Z99">
    <cfRule type="cellIs" dxfId="244" priority="197" operator="equal">
      <formula>"NÃO"</formula>
    </cfRule>
    <cfRule type="cellIs" dxfId="243" priority="198" operator="equal">
      <formula>"SIM"</formula>
    </cfRule>
  </conditionalFormatting>
  <conditionalFormatting sqref="Z98:Z99">
    <cfRule type="cellIs" dxfId="242" priority="196" operator="equal">
      <formula>"OPORTUNIDADE"</formula>
    </cfRule>
  </conditionalFormatting>
  <conditionalFormatting sqref="Z98:Z99">
    <cfRule type="cellIs" dxfId="241" priority="194" operator="equal">
      <formula>"NÃO"</formula>
    </cfRule>
    <cfRule type="cellIs" dxfId="240" priority="195" operator="equal">
      <formula>"SIM"</formula>
    </cfRule>
  </conditionalFormatting>
  <conditionalFormatting sqref="Z98:Z99">
    <cfRule type="cellIs" dxfId="239" priority="193" operator="equal">
      <formula>"OPORTUNIDADE"</formula>
    </cfRule>
  </conditionalFormatting>
  <conditionalFormatting sqref="Z98:Z99">
    <cfRule type="cellIs" dxfId="238" priority="191" operator="equal">
      <formula>"NÃO"</formula>
    </cfRule>
    <cfRule type="cellIs" dxfId="237" priority="192" operator="equal">
      <formula>"SIM"</formula>
    </cfRule>
  </conditionalFormatting>
  <conditionalFormatting sqref="Z98:Z99">
    <cfRule type="cellIs" dxfId="236" priority="190" operator="equal">
      <formula>"OPORTUNIDADE"</formula>
    </cfRule>
  </conditionalFormatting>
  <conditionalFormatting sqref="Z98:Z99">
    <cfRule type="cellIs" dxfId="235" priority="188" operator="equal">
      <formula>"NÃO"</formula>
    </cfRule>
    <cfRule type="cellIs" dxfId="234" priority="189" operator="equal">
      <formula>"SIM"</formula>
    </cfRule>
  </conditionalFormatting>
  <conditionalFormatting sqref="Z98:Z99">
    <cfRule type="cellIs" dxfId="233" priority="187" operator="equal">
      <formula>"OPORTUNIDADE"</formula>
    </cfRule>
  </conditionalFormatting>
  <conditionalFormatting sqref="Z98:Z99">
    <cfRule type="cellIs" dxfId="232" priority="185" operator="equal">
      <formula>"NÃO"</formula>
    </cfRule>
    <cfRule type="cellIs" dxfId="231" priority="186" operator="equal">
      <formula>"SIM"</formula>
    </cfRule>
  </conditionalFormatting>
  <conditionalFormatting sqref="Z98:Z99">
    <cfRule type="cellIs" dxfId="230" priority="184" operator="equal">
      <formula>"OPORTUNIDADE"</formula>
    </cfRule>
  </conditionalFormatting>
  <conditionalFormatting sqref="Z98:Z99">
    <cfRule type="cellIs" dxfId="229" priority="182" operator="equal">
      <formula>"NÃO"</formula>
    </cfRule>
    <cfRule type="cellIs" dxfId="228" priority="183" operator="equal">
      <formula>"SIM"</formula>
    </cfRule>
  </conditionalFormatting>
  <conditionalFormatting sqref="Z98:Z99">
    <cfRule type="cellIs" dxfId="227" priority="181" operator="equal">
      <formula>"OPORTUNIDADE"</formula>
    </cfRule>
  </conditionalFormatting>
  <conditionalFormatting sqref="Z98:Z99">
    <cfRule type="cellIs" dxfId="226" priority="179" operator="equal">
      <formula>"NÃO"</formula>
    </cfRule>
    <cfRule type="cellIs" dxfId="225" priority="180" operator="equal">
      <formula>"SIM"</formula>
    </cfRule>
  </conditionalFormatting>
  <conditionalFormatting sqref="Z98:Z99">
    <cfRule type="cellIs" dxfId="224" priority="178" operator="equal">
      <formula>"OPORTUNIDADE"</formula>
    </cfRule>
  </conditionalFormatting>
  <conditionalFormatting sqref="Z98:Z99">
    <cfRule type="cellIs" dxfId="223" priority="176" operator="equal">
      <formula>"NÃO"</formula>
    </cfRule>
    <cfRule type="cellIs" dxfId="222" priority="177" operator="equal">
      <formula>"SIM"</formula>
    </cfRule>
  </conditionalFormatting>
  <conditionalFormatting sqref="Z98:Z99">
    <cfRule type="cellIs" dxfId="221" priority="175" operator="equal">
      <formula>"OPORTUNIDADE"</formula>
    </cfRule>
  </conditionalFormatting>
  <conditionalFormatting sqref="Z98:Z99">
    <cfRule type="cellIs" dxfId="220" priority="173" operator="equal">
      <formula>"NÃO"</formula>
    </cfRule>
    <cfRule type="cellIs" dxfId="219" priority="174" operator="equal">
      <formula>"SIM"</formula>
    </cfRule>
  </conditionalFormatting>
  <conditionalFormatting sqref="Y98:Y99">
    <cfRule type="cellIs" dxfId="218" priority="172" operator="equal">
      <formula>"OPORTUNIDADE"</formula>
    </cfRule>
  </conditionalFormatting>
  <conditionalFormatting sqref="Y98:Y99">
    <cfRule type="cellIs" dxfId="217" priority="170" operator="equal">
      <formula>"NÃO"</formula>
    </cfRule>
    <cfRule type="cellIs" dxfId="216" priority="171" operator="equal">
      <formula>"SIM"</formula>
    </cfRule>
  </conditionalFormatting>
  <conditionalFormatting sqref="Z98:Z100">
    <cfRule type="cellIs" dxfId="215" priority="169" operator="equal">
      <formula>"OPORTUNIDADE"</formula>
    </cfRule>
  </conditionalFormatting>
  <conditionalFormatting sqref="Z98:Z100">
    <cfRule type="cellIs" dxfId="214" priority="167" operator="equal">
      <formula>"NÃO"</formula>
    </cfRule>
    <cfRule type="cellIs" dxfId="213" priority="168" operator="equal">
      <formula>"SIM"</formula>
    </cfRule>
  </conditionalFormatting>
  <conditionalFormatting sqref="Z98:Z100">
    <cfRule type="cellIs" dxfId="212" priority="166" operator="equal">
      <formula>"OPORTUNIDADE"</formula>
    </cfRule>
  </conditionalFormatting>
  <conditionalFormatting sqref="Z98:Z100">
    <cfRule type="cellIs" dxfId="211" priority="164" operator="equal">
      <formula>"NÃO"</formula>
    </cfRule>
    <cfRule type="cellIs" dxfId="210" priority="165" operator="equal">
      <formula>"SIM"</formula>
    </cfRule>
  </conditionalFormatting>
  <conditionalFormatting sqref="Z98:Z100">
    <cfRule type="cellIs" dxfId="209" priority="163" operator="equal">
      <formula>"OPORTUNIDADE"</formula>
    </cfRule>
  </conditionalFormatting>
  <conditionalFormatting sqref="Z98:Z100">
    <cfRule type="cellIs" dxfId="208" priority="161" operator="equal">
      <formula>"NÃO"</formula>
    </cfRule>
    <cfRule type="cellIs" dxfId="207" priority="162" operator="equal">
      <formula>"SIM"</formula>
    </cfRule>
  </conditionalFormatting>
  <conditionalFormatting sqref="Z98:Z100">
    <cfRule type="cellIs" dxfId="206" priority="160" operator="equal">
      <formula>"OPORTUNIDADE"</formula>
    </cfRule>
  </conditionalFormatting>
  <conditionalFormatting sqref="Z98:Z100">
    <cfRule type="cellIs" dxfId="205" priority="158" operator="equal">
      <formula>"NÃO"</formula>
    </cfRule>
    <cfRule type="cellIs" dxfId="204" priority="159" operator="equal">
      <formula>"SIM"</formula>
    </cfRule>
  </conditionalFormatting>
  <conditionalFormatting sqref="BK65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03" priority="129" operator="equal">
      <formula>"OPORTUNIDADE"</formula>
    </cfRule>
  </conditionalFormatting>
  <conditionalFormatting sqref="Z79">
    <cfRule type="cellIs" dxfId="202" priority="127" operator="equal">
      <formula>"NÃO"</formula>
    </cfRule>
    <cfRule type="cellIs" dxfId="201" priority="128" operator="equal">
      <formula>"SIM"</formula>
    </cfRule>
  </conditionalFormatting>
  <conditionalFormatting sqref="Z79">
    <cfRule type="cellIs" dxfId="200" priority="126" operator="equal">
      <formula>"OPORTUNIDADE"</formula>
    </cfRule>
  </conditionalFormatting>
  <conditionalFormatting sqref="Z79">
    <cfRule type="cellIs" dxfId="199" priority="124" operator="equal">
      <formula>"NÃO"</formula>
    </cfRule>
    <cfRule type="cellIs" dxfId="198" priority="125" operator="equal">
      <formula>"SIM"</formula>
    </cfRule>
  </conditionalFormatting>
  <conditionalFormatting sqref="Z79">
    <cfRule type="cellIs" dxfId="197" priority="123" operator="equal">
      <formula>"OPORTUNIDADE"</formula>
    </cfRule>
  </conditionalFormatting>
  <conditionalFormatting sqref="Z79">
    <cfRule type="cellIs" dxfId="196" priority="121" operator="equal">
      <formula>"NÃO"</formula>
    </cfRule>
    <cfRule type="cellIs" dxfId="195" priority="122" operator="equal">
      <formula>"SIM"</formula>
    </cfRule>
  </conditionalFormatting>
  <conditionalFormatting sqref="Z79">
    <cfRule type="cellIs" dxfId="194" priority="120" operator="equal">
      <formula>"OPORTUNIDADE"</formula>
    </cfRule>
  </conditionalFormatting>
  <conditionalFormatting sqref="Z79">
    <cfRule type="cellIs" dxfId="193" priority="118" operator="equal">
      <formula>"NÃO"</formula>
    </cfRule>
    <cfRule type="cellIs" dxfId="192" priority="119" operator="equal">
      <formula>"SIM"</formula>
    </cfRule>
  </conditionalFormatting>
  <conditionalFormatting sqref="Z79">
    <cfRule type="cellIs" dxfId="191" priority="117" operator="equal">
      <formula>"OPORTUNIDADE"</formula>
    </cfRule>
  </conditionalFormatting>
  <conditionalFormatting sqref="Z79">
    <cfRule type="cellIs" dxfId="190" priority="115" operator="equal">
      <formula>"NÃO"</formula>
    </cfRule>
    <cfRule type="cellIs" dxfId="189" priority="116" operator="equal">
      <formula>"SIM"</formula>
    </cfRule>
  </conditionalFormatting>
  <conditionalFormatting sqref="Y79">
    <cfRule type="cellIs" dxfId="188" priority="114" operator="equal">
      <formula>"OPORTUNIDADE"</formula>
    </cfRule>
  </conditionalFormatting>
  <conditionalFormatting sqref="Y79">
    <cfRule type="cellIs" dxfId="187" priority="112" operator="equal">
      <formula>"NÃO"</formula>
    </cfRule>
    <cfRule type="cellIs" dxfId="186" priority="113" operator="equal">
      <formula>"SIM"</formula>
    </cfRule>
  </conditionalFormatting>
  <conditionalFormatting sqref="BK8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185" priority="97" operator="equal">
      <formula>"OPORTUNIDADE"</formula>
    </cfRule>
  </conditionalFormatting>
  <conditionalFormatting sqref="Z89:Z90">
    <cfRule type="cellIs" dxfId="184" priority="95" operator="equal">
      <formula>"NÃO"</formula>
    </cfRule>
    <cfRule type="cellIs" dxfId="183" priority="96" operator="equal">
      <formula>"SIM"</formula>
    </cfRule>
  </conditionalFormatting>
  <conditionalFormatting sqref="Z89:Z90">
    <cfRule type="cellIs" dxfId="182" priority="94" operator="equal">
      <formula>"OPORTUNIDADE"</formula>
    </cfRule>
  </conditionalFormatting>
  <conditionalFormatting sqref="Z89:Z90">
    <cfRule type="cellIs" dxfId="181" priority="92" operator="equal">
      <formula>"NÃO"</formula>
    </cfRule>
    <cfRule type="cellIs" dxfId="180" priority="93" operator="equal">
      <formula>"SIM"</formula>
    </cfRule>
  </conditionalFormatting>
  <conditionalFormatting sqref="Z89:Z90">
    <cfRule type="cellIs" dxfId="179" priority="91" operator="equal">
      <formula>"OPORTUNIDADE"</formula>
    </cfRule>
  </conditionalFormatting>
  <conditionalFormatting sqref="Z89:Z90">
    <cfRule type="cellIs" dxfId="178" priority="89" operator="equal">
      <formula>"NÃO"</formula>
    </cfRule>
    <cfRule type="cellIs" dxfId="177" priority="90" operator="equal">
      <formula>"SIM"</formula>
    </cfRule>
  </conditionalFormatting>
  <conditionalFormatting sqref="Z89:Z90">
    <cfRule type="cellIs" dxfId="176" priority="88" operator="equal">
      <formula>"OPORTUNIDADE"</formula>
    </cfRule>
  </conditionalFormatting>
  <conditionalFormatting sqref="Z89:Z90">
    <cfRule type="cellIs" dxfId="175" priority="86" operator="equal">
      <formula>"NÃO"</formula>
    </cfRule>
    <cfRule type="cellIs" dxfId="174" priority="87" operator="equal">
      <formula>"SIM"</formula>
    </cfRule>
  </conditionalFormatting>
  <conditionalFormatting sqref="Z89:Z90">
    <cfRule type="cellIs" dxfId="173" priority="85" operator="equal">
      <formula>"OPORTUNIDADE"</formula>
    </cfRule>
  </conditionalFormatting>
  <conditionalFormatting sqref="Z89:Z90">
    <cfRule type="cellIs" dxfId="172" priority="83" operator="equal">
      <formula>"NÃO"</formula>
    </cfRule>
    <cfRule type="cellIs" dxfId="171" priority="84" operator="equal">
      <formula>"SIM"</formula>
    </cfRule>
  </conditionalFormatting>
  <conditionalFormatting sqref="Z97:Z98">
    <cfRule type="cellIs" dxfId="170" priority="79" operator="equal">
      <formula>"OPORTUNIDADE"</formula>
    </cfRule>
  </conditionalFormatting>
  <conditionalFormatting sqref="Z97:Z98">
    <cfRule type="cellIs" dxfId="169" priority="77" operator="equal">
      <formula>"NÃO"</formula>
    </cfRule>
    <cfRule type="cellIs" dxfId="168" priority="78" operator="equal">
      <formula>"SIM"</formula>
    </cfRule>
  </conditionalFormatting>
  <conditionalFormatting sqref="Y97:Y98">
    <cfRule type="cellIs" dxfId="167" priority="76" operator="equal">
      <formula>"OPORTUNIDADE"</formula>
    </cfRule>
  </conditionalFormatting>
  <conditionalFormatting sqref="Y97:Y98">
    <cfRule type="cellIs" dxfId="166" priority="74" operator="equal">
      <formula>"NÃO"</formula>
    </cfRule>
    <cfRule type="cellIs" dxfId="165" priority="75" operator="equal">
      <formula>"SIM"</formula>
    </cfRule>
  </conditionalFormatting>
  <conditionalFormatting sqref="BK87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Z93">
    <cfRule type="cellIs" dxfId="164" priority="69" operator="equal">
      <formula>"OPORTUNIDADE"</formula>
    </cfRule>
  </conditionalFormatting>
  <conditionalFormatting sqref="Z93">
    <cfRule type="cellIs" dxfId="163" priority="67" operator="equal">
      <formula>"NÃO"</formula>
    </cfRule>
    <cfRule type="cellIs" dxfId="162" priority="68" operator="equal">
      <formula>"SIM"</formula>
    </cfRule>
  </conditionalFormatting>
  <conditionalFormatting sqref="Z93">
    <cfRule type="cellIs" dxfId="161" priority="66" operator="equal">
      <formula>"OPORTUNIDADE"</formula>
    </cfRule>
  </conditionalFormatting>
  <conditionalFormatting sqref="Z93">
    <cfRule type="cellIs" dxfId="160" priority="64" operator="equal">
      <formula>"NÃO"</formula>
    </cfRule>
    <cfRule type="cellIs" dxfId="159" priority="65" operator="equal">
      <formula>"SIM"</formula>
    </cfRule>
  </conditionalFormatting>
  <conditionalFormatting sqref="Z93">
    <cfRule type="cellIs" dxfId="158" priority="63" operator="equal">
      <formula>"OPORTUNIDADE"</formula>
    </cfRule>
  </conditionalFormatting>
  <conditionalFormatting sqref="Z93">
    <cfRule type="cellIs" dxfId="157" priority="61" operator="equal">
      <formula>"NÃO"</formula>
    </cfRule>
    <cfRule type="cellIs" dxfId="156" priority="62" operator="equal">
      <formula>"SIM"</formula>
    </cfRule>
  </conditionalFormatting>
  <conditionalFormatting sqref="Z93">
    <cfRule type="cellIs" dxfId="155" priority="60" operator="equal">
      <formula>"OPORTUNIDADE"</formula>
    </cfRule>
  </conditionalFormatting>
  <conditionalFormatting sqref="Z93">
    <cfRule type="cellIs" dxfId="154" priority="58" operator="equal">
      <formula>"NÃO"</formula>
    </cfRule>
    <cfRule type="cellIs" dxfId="153" priority="59" operator="equal">
      <formula>"SIM"</formula>
    </cfRule>
  </conditionalFormatting>
  <conditionalFormatting sqref="Z93">
    <cfRule type="cellIs" dxfId="152" priority="57" operator="equal">
      <formula>"OPORTUNIDADE"</formula>
    </cfRule>
  </conditionalFormatting>
  <conditionalFormatting sqref="Z93">
    <cfRule type="cellIs" dxfId="151" priority="55" operator="equal">
      <formula>"NÃO"</formula>
    </cfRule>
    <cfRule type="cellIs" dxfId="150" priority="56" operator="equal">
      <formula>"SIM"</formula>
    </cfRule>
  </conditionalFormatting>
  <conditionalFormatting sqref="Z109">
    <cfRule type="cellIs" dxfId="149" priority="54" operator="equal">
      <formula>"OPORTUNIDADE"</formula>
    </cfRule>
  </conditionalFormatting>
  <conditionalFormatting sqref="Z109">
    <cfRule type="cellIs" dxfId="148" priority="52" operator="equal">
      <formula>"NÃO"</formula>
    </cfRule>
    <cfRule type="cellIs" dxfId="147" priority="53" operator="equal">
      <formula>"SIM"</formula>
    </cfRule>
  </conditionalFormatting>
  <conditionalFormatting sqref="Z109">
    <cfRule type="cellIs" dxfId="146" priority="51" operator="equal">
      <formula>"OPORTUNIDADE"</formula>
    </cfRule>
  </conditionalFormatting>
  <conditionalFormatting sqref="Z109">
    <cfRule type="cellIs" dxfId="145" priority="49" operator="equal">
      <formula>"NÃO"</formula>
    </cfRule>
    <cfRule type="cellIs" dxfId="144" priority="50" operator="equal">
      <formula>"SIM"</formula>
    </cfRule>
  </conditionalFormatting>
  <conditionalFormatting sqref="Z109">
    <cfRule type="cellIs" dxfId="143" priority="48" operator="equal">
      <formula>"OPORTUNIDADE"</formula>
    </cfRule>
  </conditionalFormatting>
  <conditionalFormatting sqref="Z109">
    <cfRule type="cellIs" dxfId="142" priority="46" operator="equal">
      <formula>"NÃO"</formula>
    </cfRule>
    <cfRule type="cellIs" dxfId="141" priority="47" operator="equal">
      <formula>"SIM"</formula>
    </cfRule>
  </conditionalFormatting>
  <conditionalFormatting sqref="Z109">
    <cfRule type="cellIs" dxfId="140" priority="45" operator="equal">
      <formula>"OPORTUNIDADE"</formula>
    </cfRule>
  </conditionalFormatting>
  <conditionalFormatting sqref="Z109">
    <cfRule type="cellIs" dxfId="139" priority="43" operator="equal">
      <formula>"NÃO"</formula>
    </cfRule>
    <cfRule type="cellIs" dxfId="138" priority="44" operator="equal">
      <formula>"SIM"</formula>
    </cfRule>
  </conditionalFormatting>
  <conditionalFormatting sqref="Z109">
    <cfRule type="cellIs" dxfId="137" priority="42" operator="equal">
      <formula>"OPORTUNIDADE"</formula>
    </cfRule>
  </conditionalFormatting>
  <conditionalFormatting sqref="Z109">
    <cfRule type="cellIs" dxfId="136" priority="40" operator="equal">
      <formula>"NÃO"</formula>
    </cfRule>
    <cfRule type="cellIs" dxfId="135" priority="41" operator="equal">
      <formula>"SIM"</formula>
    </cfRule>
  </conditionalFormatting>
  <conditionalFormatting sqref="BK10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134" priority="34" operator="equal">
      <formula>"OPORTUNIDADE"</formula>
    </cfRule>
  </conditionalFormatting>
  <conditionalFormatting sqref="Z107">
    <cfRule type="cellIs" dxfId="133" priority="32" operator="equal">
      <formula>"NÃO"</formula>
    </cfRule>
    <cfRule type="cellIs" dxfId="132" priority="33" operator="equal">
      <formula>"SIM"</formula>
    </cfRule>
  </conditionalFormatting>
  <conditionalFormatting sqref="Z107">
    <cfRule type="cellIs" dxfId="131" priority="31" operator="equal">
      <formula>"OPORTUNIDADE"</formula>
    </cfRule>
  </conditionalFormatting>
  <conditionalFormatting sqref="Z107">
    <cfRule type="cellIs" dxfId="130" priority="29" operator="equal">
      <formula>"NÃO"</formula>
    </cfRule>
    <cfRule type="cellIs" dxfId="129" priority="30" operator="equal">
      <formula>"SIM"</formula>
    </cfRule>
  </conditionalFormatting>
  <conditionalFormatting sqref="Z107">
    <cfRule type="cellIs" dxfId="128" priority="28" operator="equal">
      <formula>"OPORTUNIDADE"</formula>
    </cfRule>
  </conditionalFormatting>
  <conditionalFormatting sqref="Z107">
    <cfRule type="cellIs" dxfId="127" priority="26" operator="equal">
      <formula>"NÃO"</formula>
    </cfRule>
    <cfRule type="cellIs" dxfId="126" priority="27" operator="equal">
      <formula>"SIM"</formula>
    </cfRule>
  </conditionalFormatting>
  <conditionalFormatting sqref="Z107">
    <cfRule type="cellIs" dxfId="125" priority="25" operator="equal">
      <formula>"OPORTUNIDADE"</formula>
    </cfRule>
  </conditionalFormatting>
  <conditionalFormatting sqref="Z107">
    <cfRule type="cellIs" dxfId="124" priority="23" operator="equal">
      <formula>"NÃO"</formula>
    </cfRule>
    <cfRule type="cellIs" dxfId="123" priority="24" operator="equal">
      <formula>"SIM"</formula>
    </cfRule>
  </conditionalFormatting>
  <conditionalFormatting sqref="Z107">
    <cfRule type="cellIs" dxfId="122" priority="22" operator="equal">
      <formula>"OPORTUNIDADE"</formula>
    </cfRule>
  </conditionalFormatting>
  <conditionalFormatting sqref="Z107">
    <cfRule type="cellIs" dxfId="121" priority="20" operator="equal">
      <formula>"NÃO"</formula>
    </cfRule>
    <cfRule type="cellIs" dxfId="120" priority="21" operator="equal">
      <formula>"SIM"</formula>
    </cfRule>
  </conditionalFormatting>
  <conditionalFormatting sqref="Z108">
    <cfRule type="cellIs" dxfId="119" priority="19" operator="equal">
      <formula>"OPORTUNIDADE"</formula>
    </cfRule>
  </conditionalFormatting>
  <conditionalFormatting sqref="Z108">
    <cfRule type="cellIs" dxfId="118" priority="17" operator="equal">
      <formula>"NÃO"</formula>
    </cfRule>
    <cfRule type="cellIs" dxfId="117" priority="18" operator="equal">
      <formula>"SIM"</formula>
    </cfRule>
  </conditionalFormatting>
  <conditionalFormatting sqref="Z108">
    <cfRule type="cellIs" dxfId="116" priority="16" operator="equal">
      <formula>"OPORTUNIDADE"</formula>
    </cfRule>
  </conditionalFormatting>
  <conditionalFormatting sqref="Z108">
    <cfRule type="cellIs" dxfId="115" priority="14" operator="equal">
      <formula>"NÃO"</formula>
    </cfRule>
    <cfRule type="cellIs" dxfId="114" priority="15" operator="equal">
      <formula>"SIM"</formula>
    </cfRule>
  </conditionalFormatting>
  <conditionalFormatting sqref="Z108">
    <cfRule type="cellIs" dxfId="113" priority="13" operator="equal">
      <formula>"OPORTUNIDADE"</formula>
    </cfRule>
  </conditionalFormatting>
  <conditionalFormatting sqref="Z108">
    <cfRule type="cellIs" dxfId="112" priority="11" operator="equal">
      <formula>"NÃO"</formula>
    </cfRule>
    <cfRule type="cellIs" dxfId="111" priority="12" operator="equal">
      <formula>"SIM"</formula>
    </cfRule>
  </conditionalFormatting>
  <conditionalFormatting sqref="Z108">
    <cfRule type="cellIs" dxfId="110" priority="10" operator="equal">
      <formula>"OPORTUNIDADE"</formula>
    </cfRule>
  </conditionalFormatting>
  <conditionalFormatting sqref="Z108">
    <cfRule type="cellIs" dxfId="109" priority="8" operator="equal">
      <formula>"NÃO"</formula>
    </cfRule>
    <cfRule type="cellIs" dxfId="108" priority="9" operator="equal">
      <formula>"SIM"</formula>
    </cfRule>
  </conditionalFormatting>
  <conditionalFormatting sqref="Z108">
    <cfRule type="cellIs" dxfId="107" priority="7" operator="equal">
      <formula>"OPORTUNIDADE"</formula>
    </cfRule>
  </conditionalFormatting>
  <conditionalFormatting sqref="Z108">
    <cfRule type="cellIs" dxfId="106" priority="5" operator="equal">
      <formula>"NÃO"</formula>
    </cfRule>
    <cfRule type="cellIs" dxfId="105" priority="6" operator="equal">
      <formula>"SIM"</formula>
    </cfRule>
  </conditionalFormatting>
  <conditionalFormatting sqref="BK92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BAAF1-41A5-406C-99C1-1BEE00F1A433}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89" sqref="A89:Q91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1424</v>
      </c>
      <c r="D5" s="354"/>
      <c r="E5" s="354"/>
      <c r="F5" s="354"/>
      <c r="G5" s="354"/>
      <c r="H5" s="354"/>
      <c r="I5" s="354"/>
      <c r="J5" s="355"/>
      <c r="K5" s="356" t="s">
        <v>1425</v>
      </c>
      <c r="L5" s="357"/>
      <c r="M5" s="357"/>
      <c r="N5" s="357"/>
      <c r="O5" s="358" t="s">
        <v>1426</v>
      </c>
      <c r="P5" s="359"/>
      <c r="Q5" s="360"/>
    </row>
    <row r="6" spans="1:17" s="93" customFormat="1" ht="15.75" customHeight="1">
      <c r="A6" s="87" t="s">
        <v>1427</v>
      </c>
      <c r="B6" s="94" t="s">
        <v>1428</v>
      </c>
      <c r="C6" s="95" t="s">
        <v>1164</v>
      </c>
      <c r="D6" s="96" t="s">
        <v>1165</v>
      </c>
      <c r="E6" s="95" t="s">
        <v>1429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1430</v>
      </c>
      <c r="M6" s="139" t="s">
        <v>626</v>
      </c>
      <c r="N6" s="140" t="s">
        <v>1159</v>
      </c>
      <c r="O6" s="246" t="s">
        <v>1202</v>
      </c>
      <c r="P6" s="157"/>
      <c r="Q6" s="193" t="s">
        <v>1431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realizado intervalo execução da solda 10:36 ate 12:06/prod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>TP pronta 08:30, em intervalo execução solda 10:42 ate 12:42 km 311+950/ prod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em intervalo para descarga de dormentes as 13:13 ate 14:45 km 221/prod 1130 dormentes,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221/prod 1130 dormentes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 xml:space="preserve">MC1 08;52, realizado intervalo francionado da socada 10:18 ate 12:03/ 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em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em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 xml:space="preserve">TP pronto 07:57, realizado intervalo execução da solda km 446+200 10hrs ate 12hs/ prod 2 soldas 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Devido perca de GPS, recolheu para TAG (Nova FX após C66 às 14h00)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em inspeção R7D entre TGR-TOM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Em intervalo 08h03 - 10h03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 para serviços DOL no km 416+450 em 416TPC / Ag. retorno do CCO para alinhamento de FX em oportunidade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TP não consegue deslocar o tampão para VI1, Ag. MEC movimentar os vgs.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Acionado e Alinhado táxi para Maq. Maicon e Alex / Previsão de se apresentar em TCS 09h00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Ag. Solicitar MC1, prev. 09h30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Prev. Oportunidade de intervalo após Q51 às 09h15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Ag. Solicitar MC1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Ag. Solicitar MC1, prev. 09h00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Alinhado Maq. Diego Navas + Evaldo para MNB E48 / Táxi alinhado para 11h30 (Diego Navas após MNB parte com o E48, Edson da VIA se apresenta em ZTP 13h00)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07:46, realizado  intervalo da doll fracionado 09:37 ate 11:54/ prod 2290 metros 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em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MC1 05:56, segue intervalo das 07:21 ate 14hrs / prod</v>
      </c>
    </row>
    <row r="91" spans="1:17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>
        <f>IF(FN_MC!B91="","*",FN_MC!B91)</f>
        <v>45999</v>
      </c>
      <c r="B92" s="98" t="str">
        <f>IF(FN_MC!X91="","*",FN_MC!X91)</f>
        <v>Oportunidade</v>
      </c>
      <c r="C92" s="99" t="str">
        <f>IF(FN_MC!S91="","*",FN_MC!S91)</f>
        <v>FERRONORTE</v>
      </c>
      <c r="D92" s="99" t="str">
        <f>IF(FN_MC!T91="","*",FN_MC!T91)</f>
        <v>TGR-TRO</v>
      </c>
      <c r="E92" s="99" t="str">
        <f>IF(FN_MC!D91="","*",FN_MC!D91)</f>
        <v>W70</v>
      </c>
      <c r="F92" s="99" t="str">
        <f>IF(FN_MC!H91="","*",FN_MC!H91)</f>
        <v>TGR2</v>
      </c>
      <c r="G92" s="99" t="str">
        <f>IF(FN_MC!M91="","*",FN_MC!M91)</f>
        <v>TGR-TBE</v>
      </c>
      <c r="H92" s="154">
        <f>IF(FN_MC!K91="","*",FN_MC!K91)</f>
        <v>501.5</v>
      </c>
      <c r="I92" s="132">
        <f>IF(FN_MC!O91="","*",FN_MC!O91)</f>
        <v>0.39583333333333331</v>
      </c>
      <c r="J92" s="132">
        <f>IF(FN_MC!P91="","*",FN_MC!P91)</f>
        <v>4.1666666666666664E-2</v>
      </c>
      <c r="K92" s="141" t="str">
        <f>IF(FN_MC!AK91="","*",FN_MC!AK91)</f>
        <v>TGR2</v>
      </c>
      <c r="L92" s="141" t="str">
        <f>IF(FN_MC!AM91="","*",FN_MC!AM91)</f>
        <v>TGR-TBE</v>
      </c>
      <c r="M92" s="141">
        <f>IF(FN_MC!AP91="","*",FN_MC!AP91)</f>
        <v>501.5</v>
      </c>
      <c r="N92" s="141" t="str">
        <f>IF(FN_MC!AM91="","*",FN_MC!AM91)</f>
        <v>TGR-TBE</v>
      </c>
      <c r="O92" s="174">
        <f>FN_MC!BH91</f>
        <v>1</v>
      </c>
      <c r="P92" s="90"/>
      <c r="Q92" s="145" t="str">
        <f>IF($A$2=1,IF(FN_MC!BJ91="","*",FN_MC!BJ91),IF(FN_MC!BK91="","*",FN_MC!BK91))</f>
        <v>Aguardando envio MC1</v>
      </c>
    </row>
    <row r="93" spans="1:17" hidden="1">
      <c r="A93" s="97">
        <f>IF(FN_MC!B92="","*",FN_MC!B92)</f>
        <v>45999</v>
      </c>
      <c r="B93" s="98" t="str">
        <f>IF(FN_MC!X92="","*",FN_MC!X92)</f>
        <v>Oportunidade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BRUNO (TF-525)</v>
      </c>
      <c r="F93" s="99" t="str">
        <f>IF(FN_MC!H92="","*",FN_MC!H92)</f>
        <v>440TVL</v>
      </c>
      <c r="G93" s="99" t="str">
        <f>IF(FN_MC!M92="","*",FN_MC!M92)</f>
        <v>TPC-TVL</v>
      </c>
      <c r="H93" s="154">
        <f>IF(FN_MC!K92="","*",FN_MC!K92)</f>
        <v>446</v>
      </c>
      <c r="I93" s="132">
        <f>IF(FN_MC!O92="","*",FN_MC!O92)</f>
        <v>0.33333333333333331</v>
      </c>
      <c r="J93" s="132">
        <f>IF(FN_MC!P92="","*",FN_MC!P92)</f>
        <v>6.25E-2</v>
      </c>
      <c r="K93" s="141" t="str">
        <f>IF(FN_MC!AK92="","*",FN_MC!AK92)</f>
        <v>440TVL</v>
      </c>
      <c r="L93" s="141" t="str">
        <f>IF(FN_MC!AM92="","*",FN_MC!AM92)</f>
        <v>TPC-TVL</v>
      </c>
      <c r="M93" s="141">
        <f>IF(FN_MC!AP92="","*",FN_MC!AP92)</f>
        <v>446</v>
      </c>
      <c r="N93" s="141" t="str">
        <f>IF(FN_MC!AM92="","*",FN_MC!AM92)</f>
        <v>TPC-TVL</v>
      </c>
      <c r="O93" s="174">
        <f>FN_MC!BH92</f>
        <v>0</v>
      </c>
      <c r="P93" s="90"/>
      <c r="Q93" s="145" t="str">
        <f>IF($A$2=1,IF(FN_MC!BJ92="","*",FN_MC!BJ92),IF(FN_MC!BK92="","*",FN_MC!BK92))</f>
        <v>TP pronta 07:34, nao solicitou  o intervalo devido chuva</v>
      </c>
    </row>
    <row r="94" spans="1:17" hidden="1">
      <c r="A94" s="97">
        <f>IF(FN_MC!B93="","*",FN_MC!B93)</f>
        <v>45999</v>
      </c>
      <c r="B94" s="98" t="str">
        <f>IF(FN_MC!X93="","*",FN_MC!X93)</f>
        <v>Oportunidade</v>
      </c>
      <c r="C94" s="99" t="str">
        <f>IF(FN_MC!S93="","*",FN_MC!S93)</f>
        <v>FERRONORTE</v>
      </c>
      <c r="D94" s="99" t="str">
        <f>IF(FN_MC!T93="","*",FN_MC!T93)</f>
        <v>TCS-TGR</v>
      </c>
      <c r="E94" s="99" t="str">
        <f>IF(FN_MC!D93="","*",FN_MC!D93)</f>
        <v>W48</v>
      </c>
      <c r="F94" s="99" t="str">
        <f>IF(FN_MC!H93="","*",FN_MC!H93)</f>
        <v>TOM2</v>
      </c>
      <c r="G94" s="99" t="str">
        <f>IF(FN_MC!M93="","*",FN_MC!M93)</f>
        <v>TOM-TPC</v>
      </c>
      <c r="H94" s="154">
        <f>IF(FN_MC!K93="","*",FN_MC!K93)</f>
        <v>412</v>
      </c>
      <c r="I94" s="132">
        <f>IF(FN_MC!O93="","*",FN_MC!O93)</f>
        <v>0.35416666666666669</v>
      </c>
      <c r="J94" s="132">
        <f>IF(FN_MC!P93="","*",FN_MC!P93)</f>
        <v>8.3333333333333329E-2</v>
      </c>
      <c r="K94" s="141" t="str">
        <f>IF(FN_MC!AK93="","*",FN_MC!AK93)</f>
        <v>TOM2</v>
      </c>
      <c r="L94" s="141" t="str">
        <f>IF(FN_MC!AM93="","*",FN_MC!AM93)</f>
        <v>TOM-TPC</v>
      </c>
      <c r="M94" s="141">
        <f>IF(FN_MC!AP93="","*",FN_MC!AP93)</f>
        <v>412</v>
      </c>
      <c r="N94" s="141" t="str">
        <f>IF(FN_MC!AM93="","*",FN_MC!AM93)</f>
        <v>TOM-TPC</v>
      </c>
      <c r="O94" s="174">
        <f>FN_MC!BH93</f>
        <v>2</v>
      </c>
      <c r="P94" s="90"/>
      <c r="Q94" s="145" t="str">
        <f>IF($A$2=1,IF(FN_MC!BJ93="","*",FN_MC!BJ93),IF(FN_MC!BK93="","*",FN_MC!BK93))</f>
        <v>MC1 08:10, em intervalo das 10:28 ate 12hrs no km 412/ prod</v>
      </c>
    </row>
    <row r="95" spans="1:17" hidden="1">
      <c r="A95" s="97">
        <f>IF(FN_MC!B94="","*",FN_MC!B94)</f>
        <v>45999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ELSON (TF-526)</v>
      </c>
      <c r="F95" s="99" t="str">
        <f>IF(FN_MC!H94="","*",FN_MC!H94)</f>
        <v>TMR326</v>
      </c>
      <c r="G95" s="99" t="str">
        <f>IF(FN_MC!M94="","*",FN_MC!M94)</f>
        <v>TMR-TLA</v>
      </c>
      <c r="H95" s="154">
        <f>IF(FN_MC!K94="","*",FN_MC!K94)</f>
        <v>321</v>
      </c>
      <c r="I95" s="132">
        <f>IF(FN_MC!O94="","*",FN_MC!O94)</f>
        <v>0.375</v>
      </c>
      <c r="J95" s="132">
        <f>IF(FN_MC!P94="","*",FN_MC!P94)</f>
        <v>6.25E-2</v>
      </c>
      <c r="K95" s="141" t="str">
        <f>IF(FN_MC!AK94="","*",FN_MC!AK94)</f>
        <v>TMR326</v>
      </c>
      <c r="L95" s="141" t="str">
        <f>IF(FN_MC!AM94="","*",FN_MC!AM94)</f>
        <v>TMR-TLA</v>
      </c>
      <c r="M95" s="141">
        <f>IF(FN_MC!AP94="","*",FN_MC!AP94)</f>
        <v>321</v>
      </c>
      <c r="N95" s="141" t="str">
        <f>IF(FN_MC!AM94="","*",FN_MC!AM94)</f>
        <v>TMR-TLA</v>
      </c>
      <c r="O95" s="174">
        <f>FN_MC!BH94</f>
        <v>1</v>
      </c>
      <c r="P95" s="90"/>
      <c r="Q95" s="145" t="str">
        <f>IF($A$2=1,IF(FN_MC!BJ94="","*",FN_MC!BJ94),IF(FN_MC!BK94="","*",FN_MC!BK94))</f>
        <v>TP pronta 08:40, nao solicitou ainda o intervalo devido mal tempo</v>
      </c>
    </row>
    <row r="96" spans="1:17" hidden="1">
      <c r="A96" s="97">
        <f>IF(FN_MC!B95="","*",FN_MC!B95)</f>
        <v>45999</v>
      </c>
      <c r="B96" s="98" t="str">
        <f>IF(FN_MC!X95="","*",FN_MC!X95)</f>
        <v>Oportunidade</v>
      </c>
      <c r="C96" s="99" t="str">
        <f>IF(FN_MC!S95="","*",FN_MC!S95)</f>
        <v>FERRONORTE</v>
      </c>
      <c r="D96" s="99" t="str">
        <f>IF(FN_MC!T95="","*",FN_MC!T95)</f>
        <v>TMI-TCS</v>
      </c>
      <c r="E96" s="99" t="str">
        <f>IF(FN_MC!D95="","*",FN_MC!D95)</f>
        <v>W50</v>
      </c>
      <c r="F96" s="99" t="str">
        <f>IF(FN_MC!H95="","*",FN_MC!H95)</f>
        <v>TCS</v>
      </c>
      <c r="G96" s="99" t="str">
        <f>IF(FN_MC!M95="","*",FN_MC!M95)</f>
        <v>TCS</v>
      </c>
      <c r="H96" s="154">
        <f>IF(FN_MC!K95="","*",FN_MC!K95)</f>
        <v>290</v>
      </c>
      <c r="I96" s="132">
        <f>IF(FN_MC!O95="","*",FN_MC!O95)</f>
        <v>0.5</v>
      </c>
      <c r="J96" s="132">
        <f>IF(FN_MC!P95="","*",FN_MC!P95)</f>
        <v>8.3333333333333329E-2</v>
      </c>
      <c r="K96" s="141" t="str">
        <f>IF(FN_MC!AK95="","*",FN_MC!AK95)</f>
        <v>TCS</v>
      </c>
      <c r="L96" s="141" t="str">
        <f>IF(FN_MC!AM95="","*",FN_MC!AM95)</f>
        <v>TCS</v>
      </c>
      <c r="M96" s="141">
        <f>IF(FN_MC!AP95="","*",FN_MC!AP95)</f>
        <v>290</v>
      </c>
      <c r="N96" s="141" t="str">
        <f>IF(FN_MC!AM95="","*",FN_MC!AM95)</f>
        <v>TCS</v>
      </c>
      <c r="O96" s="174">
        <f>FN_MC!BH95</f>
        <v>1</v>
      </c>
      <c r="P96" s="90"/>
      <c r="Q96" s="145" t="str">
        <f>IF($A$2=1,IF(FN_MC!BJ95="","*",FN_MC!BJ95),IF(FN_MC!BK95="","*",FN_MC!BK95))</f>
        <v>Aguardando envio MC1</v>
      </c>
    </row>
    <row r="97" spans="1:17" ht="27" hidden="1" customHeight="1">
      <c r="A97" s="97">
        <f>IF(FN_MC!B96="","*",FN_MC!B96)</f>
        <v>45999</v>
      </c>
      <c r="B97" s="98" t="str">
        <f>IF(FN_MC!X96="","*",FN_MC!X96)</f>
        <v>Oportunidade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V86</v>
      </c>
      <c r="F97" s="99" t="str">
        <f>IF(FN_MC!H96="","*",FN_MC!H96)</f>
        <v>TID2</v>
      </c>
      <c r="G97" s="99" t="str">
        <f>IF(FN_MC!M96="","*",FN_MC!M96)</f>
        <v>TID-TVI</v>
      </c>
      <c r="H97" s="154">
        <f>IF(FN_MC!K96="","*",FN_MC!K96)</f>
        <v>200</v>
      </c>
      <c r="I97" s="132">
        <f>IF(FN_MC!O96="","*",FN_MC!O96)</f>
        <v>0.39583333333333331</v>
      </c>
      <c r="J97" s="132">
        <f>IF(FN_MC!P96="","*",FN_MC!P96)</f>
        <v>6.25E-2</v>
      </c>
      <c r="K97" s="141" t="str">
        <f>IF(FN_MC!AK96="","*",FN_MC!AK96)</f>
        <v>TID2</v>
      </c>
      <c r="L97" s="141" t="str">
        <f>IF(FN_MC!AM96="","*",FN_MC!AM96)</f>
        <v>TID-TVI</v>
      </c>
      <c r="M97" s="141">
        <f>IF(FN_MC!AP96="","*",FN_MC!AP96)</f>
        <v>200</v>
      </c>
      <c r="N97" s="141" t="str">
        <f>IF(FN_MC!AM96="","*",FN_MC!AM96)</f>
        <v>TID-TVI</v>
      </c>
      <c r="O97" s="174">
        <f>FN_MC!BH96</f>
        <v>1</v>
      </c>
      <c r="P97" s="90"/>
      <c r="Q97" s="145" t="str">
        <f>IF($A$2=1,IF(FN_MC!BJ96="","*",FN_MC!BJ96),IF(FN_MC!BK96="","*",FN_MC!BK96))</f>
        <v xml:space="preserve">MC1 09:16, sem visao de faixa </v>
      </c>
    </row>
    <row r="98" spans="1:17" hidden="1">
      <c r="A98" s="97">
        <f>IF(FN_MC!B97="","*",FN_MC!B97)</f>
        <v>45999</v>
      </c>
      <c r="B98" s="98" t="str">
        <f>IF(FN_MC!X97="","*",FN_MC!X97)</f>
        <v>Oportunidade</v>
      </c>
      <c r="C98" s="99" t="str">
        <f>IF(FN_MC!S97="","*",FN_MC!S97)</f>
        <v>FERRONORTE</v>
      </c>
      <c r="D98" s="99" t="str">
        <f>IF(FN_MC!T97="","*",FN_MC!T97)</f>
        <v>TMI-TCS</v>
      </c>
      <c r="E98" s="99" t="str">
        <f>IF(FN_MC!D97="","*",FN_MC!D97)</f>
        <v>FRANCISCO (TF-670)</v>
      </c>
      <c r="F98" s="99" t="str">
        <f>IF(FN_MC!H97="","*",FN_MC!H97)</f>
        <v>TIN1</v>
      </c>
      <c r="G98" s="99" t="str">
        <f>IF(FN_MC!M97="","*",FN_MC!M97)</f>
        <v>TIN</v>
      </c>
      <c r="H98" s="154">
        <f>IF(FN_MC!K97="","*",FN_MC!K97)</f>
        <v>109.1</v>
      </c>
      <c r="I98" s="132">
        <f>IF(FN_MC!O97="","*",FN_MC!O97)</f>
        <v>0.375</v>
      </c>
      <c r="J98" s="132">
        <f>IF(FN_MC!P97="","*",FN_MC!P97)</f>
        <v>6.25E-2</v>
      </c>
      <c r="K98" s="141" t="str">
        <f>IF(FN_MC!AK97="","*",FN_MC!AK97)</f>
        <v>TIN1</v>
      </c>
      <c r="L98" s="141" t="str">
        <f>IF(FN_MC!AM97="","*",FN_MC!AM97)</f>
        <v>TIN</v>
      </c>
      <c r="M98" s="141">
        <f>IF(FN_MC!AP97="","*",FN_MC!AP97)</f>
        <v>109.1</v>
      </c>
      <c r="N98" s="141" t="str">
        <f>IF(FN_MC!AM97="","*",FN_MC!AM97)</f>
        <v>TIN</v>
      </c>
      <c r="O98" s="174">
        <f>FN_MC!BH97</f>
        <v>0</v>
      </c>
      <c r="P98" s="90"/>
      <c r="Q98" s="145" t="str">
        <f>IF($A$2=1,IF(FN_MC!BJ97="","*",FN_MC!BJ97),IF(FN_MC!BK97="","*",FN_MC!BK97))</f>
        <v>TP pronta 08:20, nao solicitou  o intervalo devido chuva</v>
      </c>
    </row>
    <row r="99" spans="1:17" hidden="1">
      <c r="A99" s="97">
        <f>IF(FN_MC!B98="","*",FN_MC!B98)</f>
        <v>45999</v>
      </c>
      <c r="B99" s="98" t="str">
        <f>IF(FN_MC!X98="","*",FN_MC!X98)</f>
        <v>Oportunidade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ANISIO (TF-514)</v>
      </c>
      <c r="F99" s="99" t="str">
        <f>IF(FN_MC!H98="","*",FN_MC!H98)</f>
        <v>TAP2</v>
      </c>
      <c r="G99" s="99" t="str">
        <f>IF(FN_MC!M98="","*",FN_MC!M98)</f>
        <v>TAP</v>
      </c>
      <c r="H99" s="154">
        <f>IF(FN_MC!K98="","*",FN_MC!K98)</f>
        <v>25</v>
      </c>
      <c r="I99" s="132">
        <f>IF(FN_MC!O98="","*",FN_MC!O98)</f>
        <v>0.375</v>
      </c>
      <c r="J99" s="132">
        <f>IF(FN_MC!P98="","*",FN_MC!P98)</f>
        <v>6.25E-2</v>
      </c>
      <c r="K99" s="141" t="str">
        <f>IF(FN_MC!AK98="","*",FN_MC!AK98)</f>
        <v>TAP2</v>
      </c>
      <c r="L99" s="141" t="str">
        <f>IF(FN_MC!AM98="","*",FN_MC!AM98)</f>
        <v>TAP</v>
      </c>
      <c r="M99" s="141">
        <f>IF(FN_MC!AP98="","*",FN_MC!AP98)</f>
        <v>25</v>
      </c>
      <c r="N99" s="141" t="str">
        <f>IF(FN_MC!AM98="","*",FN_MC!AM98)</f>
        <v>TAP</v>
      </c>
      <c r="O99" s="174">
        <f>FN_MC!BH98</f>
        <v>1</v>
      </c>
      <c r="P99" s="90"/>
      <c r="Q99" s="145" t="str">
        <f>IF($A$2=1,IF(FN_MC!BJ98="","*",FN_MC!BJ98),IF(FN_MC!BK98="","*",FN_MC!BK98))</f>
        <v xml:space="preserve">Aguardando TP ficar pronta, previsao as 11hrs </v>
      </c>
    </row>
    <row r="100" spans="1:17" hidden="1">
      <c r="A100" s="97">
        <f>IF(FN_MC!B99="","*",FN_MC!B99)</f>
        <v>45999</v>
      </c>
      <c r="B100" s="98" t="str">
        <f>IF(FN_MC!X99="","*",FN_MC!X99)</f>
        <v>Contrato</v>
      </c>
      <c r="C100" s="99" t="str">
        <f>IF(FN_MC!S99="","*",FN_MC!S99)</f>
        <v>FERRONORTE</v>
      </c>
      <c r="D100" s="99" t="str">
        <f>IF(FN_MC!T99="","*",FN_MC!T99)</f>
        <v>TMI-TCS</v>
      </c>
      <c r="E100" s="99" t="str">
        <f>IF(FN_MC!D99="","*",FN_MC!D99)</f>
        <v>A60</v>
      </c>
      <c r="F100" s="99" t="str">
        <f>IF(FN_MC!H99="","*",FN_MC!H99)</f>
        <v>TMI</v>
      </c>
      <c r="G100" s="99" t="str">
        <f>IF(FN_MC!M99="","*",FN_MC!M99)</f>
        <v>TMI-TCS</v>
      </c>
      <c r="H100" s="154">
        <f>IF(FN_MC!K99="","*",FN_MC!K99)</f>
        <v>10</v>
      </c>
      <c r="I100" s="132">
        <f>IF(FN_MC!O99="","*",FN_MC!O99)</f>
        <v>0.33333333333333331</v>
      </c>
      <c r="J100" s="132">
        <f>IF(FN_MC!P99="","*",FN_MC!P99)</f>
        <v>4.1666666666666664E-2</v>
      </c>
      <c r="K100" s="141" t="str">
        <f>IF(FN_MC!AK99="","*",FN_MC!AK99)</f>
        <v>TMI</v>
      </c>
      <c r="L100" s="141" t="str">
        <f>IF(FN_MC!AM99="","*",FN_MC!AM99)</f>
        <v>TMI-TCS</v>
      </c>
      <c r="M100" s="141">
        <f>IF(FN_MC!AP99="","*",FN_MC!AP99)</f>
        <v>10</v>
      </c>
      <c r="N100" s="141" t="str">
        <f>IF(FN_MC!AM99="","*",FN_MC!AM99)</f>
        <v>TMI-TCS</v>
      </c>
      <c r="O100" s="174">
        <f>FN_MC!BH99</f>
        <v>1</v>
      </c>
      <c r="P100" s="90"/>
      <c r="Q100" s="145" t="str">
        <f>IF($A$2=1,IF(FN_MC!BJ99="","*",FN_MC!BJ99),IF(FN_MC!BK99="","*",FN_MC!BK99))</f>
        <v>Aguardando envio MC1</v>
      </c>
    </row>
    <row r="101" spans="1:17" ht="33.75" hidden="1" customHeight="1">
      <c r="A101" s="97">
        <f>IF(FN_MC!B100="","*",FN_MC!B100)</f>
        <v>45999</v>
      </c>
      <c r="B101" s="98" t="str">
        <f>IF(FN_MC!X100="","*",FN_MC!X100)</f>
        <v>Oportunidade</v>
      </c>
      <c r="C101" s="99" t="str">
        <f>IF(FN_MC!S100="","*",FN_MC!S100)</f>
        <v>MALHA CENTRAL</v>
      </c>
      <c r="D101" s="99" t="str">
        <f>IF(FN_MC!T100="","*",FN_MC!T100)</f>
        <v>RAMAL</v>
      </c>
      <c r="E101" s="99" t="str">
        <f>IF(FN_MC!D100="","*",FN_MC!D100)</f>
        <v>E17</v>
      </c>
      <c r="F101" s="99" t="str">
        <f>IF(FN_MC!H100="","*",FN_MC!H100)</f>
        <v>ZDK1</v>
      </c>
      <c r="G101" s="99" t="str">
        <f>IF(FN_MC!M100="","*",FN_MC!M100)</f>
        <v>ZDK-ZVT</v>
      </c>
      <c r="H101" s="154">
        <f>IF(FN_MC!K100="","*",FN_MC!K100)</f>
        <v>251</v>
      </c>
      <c r="I101" s="132">
        <f>IF(FN_MC!O100="","*",FN_MC!O100)</f>
        <v>0.375</v>
      </c>
      <c r="J101" s="132">
        <f>IF(FN_MC!P100="","*",FN_MC!P100)</f>
        <v>0.125</v>
      </c>
      <c r="K101" s="141" t="str">
        <f>IF(FN_MC!AK100="","*",FN_MC!AK100)</f>
        <v>ZDK1</v>
      </c>
      <c r="L101" s="141" t="str">
        <f>IF(FN_MC!AM100="","*",FN_MC!AM100)</f>
        <v>ZDK-ZVT</v>
      </c>
      <c r="M101" s="141">
        <f>IF(FN_MC!AP100="","*",FN_MC!AP100)</f>
        <v>251</v>
      </c>
      <c r="N101" s="141" t="str">
        <f>IF(FN_MC!AM100="","*",FN_MC!AM100)</f>
        <v>ZDK-ZVT</v>
      </c>
      <c r="O101" s="174">
        <f>FN_MC!BH100</f>
        <v>1</v>
      </c>
      <c r="P101" s="90"/>
      <c r="Q101" s="145" t="str">
        <f>IF($A$2=1,IF(FN_MC!BJ100="","*",FN_MC!BJ100),IF(FN_MC!BK100="","*",FN_MC!BK100))</f>
        <v xml:space="preserve">MC1 09:31, </v>
      </c>
    </row>
    <row r="102" spans="1:17" ht="25.5" hidden="1" customHeight="1">
      <c r="A102" s="97">
        <f>IF(FN_MC!B101="","*",FN_MC!B101)</f>
        <v>45999</v>
      </c>
      <c r="B102" s="98" t="str">
        <f>IF(FN_MC!X101="","*",FN_MC!X101)</f>
        <v>Oportunidade</v>
      </c>
      <c r="C102" s="99" t="str">
        <f>IF(FN_MC!S101="","*",FN_MC!S101)</f>
        <v>MALHA CENTRAL</v>
      </c>
      <c r="D102" s="99" t="str">
        <f>IF(FN_MC!T101="","*",FN_MC!T101)</f>
        <v>RAMAL</v>
      </c>
      <c r="E102" s="99" t="str">
        <f>IF(FN_MC!D101="","*",FN_MC!D101)</f>
        <v>V42</v>
      </c>
      <c r="F102" s="99" t="str">
        <f>IF(FN_MC!H101="","*",FN_MC!H101)</f>
        <v>ZGT1</v>
      </c>
      <c r="G102" s="99" t="str">
        <f>IF(FN_MC!M101="","*",FN_MC!M101)</f>
        <v>ZGT-ZXE</v>
      </c>
      <c r="H102" s="154">
        <f>IF(FN_MC!K101="","*",FN_MC!K101)</f>
        <v>310</v>
      </c>
      <c r="I102" s="132">
        <f>IF(FN_MC!O101="","*",FN_MC!O101)</f>
        <v>0.35416666666666669</v>
      </c>
      <c r="J102" s="132">
        <f>IF(FN_MC!P101="","*",FN_MC!P101)</f>
        <v>0.16666666666666666</v>
      </c>
      <c r="K102" s="141" t="str">
        <f>IF(FN_MC!AK101="","*",FN_MC!AK101)</f>
        <v>ZGT1</v>
      </c>
      <c r="L102" s="141" t="str">
        <f>IF(FN_MC!AM101="","*",FN_MC!AM101)</f>
        <v>ZGT-ZXE</v>
      </c>
      <c r="M102" s="141">
        <f>IF(FN_MC!AP101="","*",FN_MC!AP101)</f>
        <v>310</v>
      </c>
      <c r="N102" s="141" t="str">
        <f>IF(FN_MC!AM101="","*",FN_MC!AM101)</f>
        <v>ZGT-ZXE</v>
      </c>
      <c r="O102" s="174">
        <f>FN_MC!BH101</f>
        <v>2</v>
      </c>
      <c r="P102" s="90"/>
      <c r="Q102" s="145" t="str">
        <f>IF($A$2=1,IF(FN_MC!BJ101="","*",FN_MC!BJ101),IF(FN_MC!BK101="","*",FN_MC!BK101))</f>
        <v>MC1 06:01, em intervalo da socada das 07:56</v>
      </c>
    </row>
    <row r="103" spans="1:17" ht="21" hidden="1" customHeight="1">
      <c r="A103" s="97">
        <f>IF(FN_MC!B102="","*",FN_MC!B102)</f>
        <v>45999</v>
      </c>
      <c r="B103" s="98" t="str">
        <f>IF(FN_MC!X102="","*",FN_MC!X102)</f>
        <v>Oportunidade</v>
      </c>
      <c r="C103" s="99" t="str">
        <f>IF(FN_MC!S102="","*",FN_MC!S102)</f>
        <v>MALHA CENTRAL</v>
      </c>
      <c r="D103" s="99" t="str">
        <f>IF(FN_MC!T102="","*",FN_MC!T102)</f>
        <v>PRV-POV</v>
      </c>
      <c r="E103" s="99" t="str">
        <f>IF(FN_MC!D102="","*",FN_MC!D102)</f>
        <v>W94</v>
      </c>
      <c r="F103" s="99" t="str">
        <f>IF(FN_MC!H102="","*",FN_MC!H102)</f>
        <v>PUD</v>
      </c>
      <c r="G103" s="99" t="str">
        <f>IF(FN_MC!M102="","*",FN_MC!M102)</f>
        <v>PIT-K97</v>
      </c>
      <c r="H103" s="154">
        <f>IF(FN_MC!K102="","*",FN_MC!K102)</f>
        <v>2109</v>
      </c>
      <c r="I103" s="132">
        <f>IF(FN_MC!O102="","*",FN_MC!O102)</f>
        <v>0.375</v>
      </c>
      <c r="J103" s="132">
        <f>IF(FN_MC!P102="","*",FN_MC!P102)</f>
        <v>4.1666666666666664E-2</v>
      </c>
      <c r="K103" s="141" t="str">
        <f>IF(FN_MC!AK102="","*",FN_MC!AK102)</f>
        <v>PUD</v>
      </c>
      <c r="L103" s="141" t="str">
        <f>IF(FN_MC!AM102="","*",FN_MC!AM102)</f>
        <v>PIT-K97</v>
      </c>
      <c r="M103" s="141">
        <f>IF(FN_MC!AP102="","*",FN_MC!AP102)</f>
        <v>2109</v>
      </c>
      <c r="N103" s="141" t="str">
        <f>IF(FN_MC!AM102="","*",FN_MC!AM102)</f>
        <v>PIT-K97</v>
      </c>
      <c r="O103" s="174">
        <f>FN_MC!BH102</f>
        <v>2</v>
      </c>
      <c r="P103" s="90"/>
      <c r="Q103" s="145" t="str">
        <f>IF($A$2=1,IF(FN_MC!BJ102="","*",FN_MC!BJ102),IF(FN_MC!BK102="","*",FN_MC!BK102))</f>
        <v xml:space="preserve">MC1 08:39, reolhimento de material 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54" t="str">
        <f>IF(FN_MC!K103="","*",FN_MC!K103)</f>
        <v>*</v>
      </c>
      <c r="I104" s="132" t="str">
        <f>IF(FN_MC!O103="","*",FN_MC!O103)</f>
        <v>*</v>
      </c>
      <c r="J104" s="132" t="str">
        <f>IF(FN_MC!P103="","*",FN_MC!P103)</f>
        <v>*</v>
      </c>
      <c r="K104" s="141" t="str">
        <f>IF(FN_MC!AK103="","*",FN_MC!AK103)</f>
        <v>-</v>
      </c>
      <c r="L104" s="141" t="str">
        <f>IF(FN_MC!AM103="","*",FN_MC!AM103)</f>
        <v>-</v>
      </c>
      <c r="M104" s="141" t="str">
        <f>IF(FN_MC!AP103="","*",FN_MC!AP103)</f>
        <v>-</v>
      </c>
      <c r="N104" s="141" t="str">
        <f>IF(FN_MC!AM103="","*",FN_MC!AM103)</f>
        <v>-</v>
      </c>
      <c r="O104" s="174">
        <f>FN_MC!BH103</f>
        <v>0</v>
      </c>
      <c r="P104" s="90"/>
      <c r="Q104" s="145" t="str">
        <f>IF($A$2=1,IF(FN_MC!BJ103="","*",FN_MC!BJ103),IF(FN_MC!BK103="","*",FN_MC!BK103))</f>
        <v>*</v>
      </c>
    </row>
    <row r="105" spans="1:17" ht="24.75" hidden="1" customHeight="1">
      <c r="A105" s="97" t="str">
        <f>IF(FN_MC!B104="","*",FN_MC!B104)</f>
        <v>*</v>
      </c>
      <c r="B105" s="98" t="str">
        <f>IF(FN_MC!X104="","*",FN_MC!X104)</f>
        <v>*</v>
      </c>
      <c r="C105" s="99" t="str">
        <f>IF(FN_MC!S104="","*",FN_MC!S104)</f>
        <v>-</v>
      </c>
      <c r="D105" s="99" t="str">
        <f>IF(FN_MC!T104="","*",FN_MC!T104)</f>
        <v>-</v>
      </c>
      <c r="E105" s="99" t="str">
        <f>IF(FN_MC!D104="","*",FN_MC!D104)</f>
        <v>*</v>
      </c>
      <c r="F105" s="99" t="str">
        <f>IF(FN_MC!H104="","*",FN_MC!H104)</f>
        <v>*</v>
      </c>
      <c r="G105" s="99" t="str">
        <f>IF(FN_MC!M104="","*",FN_MC!M104)</f>
        <v>-</v>
      </c>
      <c r="H105" s="154" t="str">
        <f>IF(FN_MC!K104="","*",FN_MC!K104)</f>
        <v>*</v>
      </c>
      <c r="I105" s="132" t="str">
        <f>IF(FN_MC!O104="","*",FN_MC!O104)</f>
        <v>*</v>
      </c>
      <c r="J105" s="132" t="str">
        <f>IF(FN_MC!P104="","*",FN_MC!P104)</f>
        <v>*</v>
      </c>
      <c r="K105" s="141" t="str">
        <f>IF(FN_MC!AK104="","*",FN_MC!AK104)</f>
        <v>-</v>
      </c>
      <c r="L105" s="141" t="str">
        <f>IF(FN_MC!AM104="","*",FN_MC!AM104)</f>
        <v>-</v>
      </c>
      <c r="M105" s="141" t="str">
        <f>IF(FN_MC!AP104="","*",FN_MC!AP104)</f>
        <v>-</v>
      </c>
      <c r="N105" s="141" t="str">
        <f>IF(FN_MC!AM104="","*",FN_MC!AM104)</f>
        <v>-</v>
      </c>
      <c r="O105" s="174">
        <f>FN_MC!BH104</f>
        <v>0</v>
      </c>
      <c r="P105" s="90"/>
      <c r="Q105" s="145" t="str">
        <f>IF($A$2=1,IF(FN_MC!BJ104="","*",FN_MC!BJ104),IF(FN_MC!BK104="","*",FN_MC!BK104))</f>
        <v>*</v>
      </c>
    </row>
    <row r="106" spans="1:17" hidden="1">
      <c r="A106" s="97" t="str">
        <f>IF(FN_MC!B105="","*",FN_MC!B105)</f>
        <v>*</v>
      </c>
      <c r="B106" s="98" t="str">
        <f>IF(FN_MC!X105="","*",FN_MC!X105)</f>
        <v>Oportunidade</v>
      </c>
      <c r="C106" s="99" t="str">
        <f>IF(FN_MC!S105="","*",FN_MC!S105)</f>
        <v>FERRONORTE</v>
      </c>
      <c r="D106" s="99" t="str">
        <f>IF(FN_MC!T105="","*",FN_MC!T105)</f>
        <v>TGR-TRO</v>
      </c>
      <c r="E106" s="99" t="str">
        <f>IF(FN_MC!D105="","*",FN_MC!D105)</f>
        <v>W70</v>
      </c>
      <c r="F106" s="99" t="str">
        <f>IF(FN_MC!H105="","*",FN_MC!H105)</f>
        <v>TGR2</v>
      </c>
      <c r="G106" s="99" t="str">
        <f>IF(FN_MC!M105="","*",FN_MC!M105)</f>
        <v>TGR-TBE</v>
      </c>
      <c r="H106" s="154">
        <f>IF(FN_MC!K105="","*",FN_MC!K105)</f>
        <v>507</v>
      </c>
      <c r="I106" s="132">
        <f>IF(FN_MC!O105="","*",FN_MC!O105)</f>
        <v>0.35416666666666669</v>
      </c>
      <c r="J106" s="132">
        <f>IF(FN_MC!P105="","*",FN_MC!P105)</f>
        <v>8.3333333333333329E-2</v>
      </c>
      <c r="K106" s="141" t="str">
        <f>IF(FN_MC!AK105="","*",FN_MC!AK105)</f>
        <v>TGR2</v>
      </c>
      <c r="L106" s="141" t="str">
        <f>IF(FN_MC!AM105="","*",FN_MC!AM105)</f>
        <v>TGR-TBE</v>
      </c>
      <c r="M106" s="141">
        <f>IF(FN_MC!AP105="","*",FN_MC!AP105)</f>
        <v>507</v>
      </c>
      <c r="N106" s="141" t="str">
        <f>IF(FN_MC!AM105="","*",FN_MC!AM105)</f>
        <v>TGR-TBE</v>
      </c>
      <c r="O106" s="174">
        <f>FN_MC!BH105</f>
        <v>0</v>
      </c>
      <c r="P106" s="90"/>
      <c r="Q106" s="145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Oportunidade</v>
      </c>
      <c r="C107" s="99" t="str">
        <f>IF(FN_MC!S106="","*",FN_MC!S106)</f>
        <v>FERRONORTE</v>
      </c>
      <c r="D107" s="99" t="str">
        <f>IF(FN_MC!T106="","*",FN_MC!T106)</f>
        <v>TCS-TGR</v>
      </c>
      <c r="E107" s="99" t="str">
        <f>IF(FN_MC!D106="","*",FN_MC!D106)</f>
        <v>BRUNO (TF-525)</v>
      </c>
      <c r="F107" s="99" t="str">
        <f>IF(FN_MC!H106="","*",FN_MC!H106)</f>
        <v>440TVL</v>
      </c>
      <c r="G107" s="99" t="str">
        <f>IF(FN_MC!M106="","*",FN_MC!M106)</f>
        <v>TPC-TVL</v>
      </c>
      <c r="H107" s="154">
        <f>IF(FN_MC!K106="","*",FN_MC!K106)</f>
        <v>446</v>
      </c>
      <c r="I107" s="132">
        <f>IF(FN_MC!O106="","*",FN_MC!O106)</f>
        <v>0.33333333333333331</v>
      </c>
      <c r="J107" s="132">
        <f>IF(FN_MC!P106="","*",FN_MC!P106)</f>
        <v>6.25E-2</v>
      </c>
      <c r="K107" s="141" t="str">
        <f>IF(FN_MC!AK106="","*",FN_MC!AK106)</f>
        <v>440TVL</v>
      </c>
      <c r="L107" s="141" t="str">
        <f>IF(FN_MC!AM106="","*",FN_MC!AM106)</f>
        <v>TPC-TVL</v>
      </c>
      <c r="M107" s="141">
        <f>IF(FN_MC!AP106="","*",FN_MC!AP106)</f>
        <v>446</v>
      </c>
      <c r="N107" s="141" t="str">
        <f>IF(FN_MC!AM106="","*",FN_MC!AM106)</f>
        <v>TPC-TVL</v>
      </c>
      <c r="O107" s="174">
        <f>FN_MC!BH106</f>
        <v>0</v>
      </c>
      <c r="P107" s="90"/>
      <c r="Q107" s="145" t="str">
        <f>IF($A$2=1,IF(FN_MC!BJ106="","*",FN_MC!BJ106),IF(FN_MC!BK106="","*",FN_MC!BK106))</f>
        <v>*</v>
      </c>
    </row>
    <row r="108" spans="1:17" hidden="1">
      <c r="A108" s="97" t="str">
        <f>IF(FN_MC!B107="","*",FN_MC!B107)</f>
        <v>*</v>
      </c>
      <c r="B108" s="98" t="str">
        <f>IF(FN_MC!X107="","*",FN_MC!X107)</f>
        <v>Oportunidade</v>
      </c>
      <c r="C108" s="99" t="str">
        <f>IF(FN_MC!S107="","*",FN_MC!S107)</f>
        <v>FERRONORTE</v>
      </c>
      <c r="D108" s="99" t="str">
        <f>IF(FN_MC!T107="","*",FN_MC!T107)</f>
        <v>TCS-TGR</v>
      </c>
      <c r="E108" s="99" t="str">
        <f>IF(FN_MC!D107="","*",FN_MC!D107)</f>
        <v>ELSON (TF-526)</v>
      </c>
      <c r="F108" s="99" t="str">
        <f>IF(FN_MC!H107="","*",FN_MC!H107)</f>
        <v>TMR326</v>
      </c>
      <c r="G108" s="99" t="str">
        <f>IF(FN_MC!M107="","*",FN_MC!M107)</f>
        <v>TMR-TLA</v>
      </c>
      <c r="H108" s="154">
        <f>IF(FN_MC!K107="","*",FN_MC!K107)</f>
        <v>321</v>
      </c>
      <c r="I108" s="132">
        <f>IF(FN_MC!O107="","*",FN_MC!O107)</f>
        <v>0.375</v>
      </c>
      <c r="J108" s="132">
        <f>IF(FN_MC!P107="","*",FN_MC!P107)</f>
        <v>6.25E-2</v>
      </c>
      <c r="K108" s="141" t="str">
        <f>IF(FN_MC!AK107="","*",FN_MC!AK107)</f>
        <v>TMR326</v>
      </c>
      <c r="L108" s="141" t="str">
        <f>IF(FN_MC!AM107="","*",FN_MC!AM107)</f>
        <v>TMR-TLA</v>
      </c>
      <c r="M108" s="141">
        <f>IF(FN_MC!AP107="","*",FN_MC!AP107)</f>
        <v>321</v>
      </c>
      <c r="N108" s="141" t="str">
        <f>IF(FN_MC!AM107="","*",FN_MC!AM107)</f>
        <v>TMR-TLA</v>
      </c>
      <c r="O108" s="174">
        <f>FN_MC!BH107</f>
        <v>0</v>
      </c>
      <c r="P108" s="90"/>
      <c r="Q108" s="145" t="str">
        <f>IF($A$2=1,IF(FN_MC!BJ107="","*",FN_MC!BJ107),IF(FN_MC!BK107="","*",FN_MC!BK107))</f>
        <v>*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Sombra de bloco</v>
      </c>
      <c r="C109" s="99" t="str">
        <f>IF(FN_MC!S108="","*",FN_MC!S108)</f>
        <v>FERRONORTE</v>
      </c>
      <c r="D109" s="99" t="str">
        <f>IF(FN_MC!T108="","*",FN_MC!T108)</f>
        <v>TMI-TCS</v>
      </c>
      <c r="E109" s="99" t="str">
        <f>IF(FN_MC!D108="","*",FN_MC!D108)</f>
        <v>V86</v>
      </c>
      <c r="F109" s="99" t="str">
        <f>IF(FN_MC!H108="","*",FN_MC!H108)</f>
        <v>TID2</v>
      </c>
      <c r="G109" s="99" t="str">
        <f>IF(FN_MC!M108="","*",FN_MC!M108)</f>
        <v>TID-TVI</v>
      </c>
      <c r="H109" s="154">
        <f>IF(FN_MC!K108="","*",FN_MC!K108)</f>
        <v>200</v>
      </c>
      <c r="I109" s="132">
        <f>IF(FN_MC!O108="","*",FN_MC!O108)</f>
        <v>0.39583333333333331</v>
      </c>
      <c r="J109" s="132">
        <f>IF(FN_MC!P108="","*",FN_MC!P108)</f>
        <v>6.25E-2</v>
      </c>
      <c r="K109" s="141" t="str">
        <f>IF(FN_MC!AK108="","*",FN_MC!AK108)</f>
        <v>TID2</v>
      </c>
      <c r="L109" s="141" t="str">
        <f>IF(FN_MC!AM108="","*",FN_MC!AM108)</f>
        <v>TID-TVI</v>
      </c>
      <c r="M109" s="141">
        <f>IF(FN_MC!AP108="","*",FN_MC!AP108)</f>
        <v>200</v>
      </c>
      <c r="N109" s="141" t="str">
        <f>IF(FN_MC!AM108="","*",FN_MC!AM108)</f>
        <v>TID-TVI</v>
      </c>
      <c r="O109" s="174">
        <f>FN_MC!BH108</f>
        <v>0</v>
      </c>
      <c r="P109" s="90"/>
      <c r="Q109" s="145" t="str">
        <f>IF($A$2=1,IF(FN_MC!BJ108="","*",FN_MC!BJ108),IF(FN_MC!BK108="","*",FN_MC!BK108))</f>
        <v>*</v>
      </c>
    </row>
    <row r="110" spans="1:17" hidden="1">
      <c r="A110" s="97">
        <f>IF(FN_MC!B109="","*",FN_MC!B109)</f>
        <v>46000</v>
      </c>
      <c r="B110" s="98" t="str">
        <f>IF(FN_MC!X109="","*",FN_MC!X109)</f>
        <v>Oportunidade</v>
      </c>
      <c r="C110" s="99" t="str">
        <f>IF(FN_MC!S109="","*",FN_MC!S109)</f>
        <v>FERRONORTE</v>
      </c>
      <c r="D110" s="99" t="str">
        <f>IF(FN_MC!T109="","*",FN_MC!T109)</f>
        <v>TCS-TGR</v>
      </c>
      <c r="E110" s="99" t="str">
        <f>IF(FN_MC!D109="","*",FN_MC!D109)</f>
        <v>FRANCISCO (TF-670)</v>
      </c>
      <c r="F110" s="99" t="str">
        <f>IF(FN_MC!H109="","*",FN_MC!H109)</f>
        <v>TMR326</v>
      </c>
      <c r="G110" s="99" t="str">
        <f>IF(FN_MC!M109="","*",FN_MC!M109)</f>
        <v>TMR-TLA</v>
      </c>
      <c r="H110" s="154">
        <f>IF(FN_MC!K109="","*",FN_MC!K109)</f>
        <v>321</v>
      </c>
      <c r="I110" s="132">
        <f>IF(FN_MC!O109="","*",FN_MC!O109)</f>
        <v>0.375</v>
      </c>
      <c r="J110" s="132">
        <f>IF(FN_MC!P109="","*",FN_MC!P109)</f>
        <v>6.25E-2</v>
      </c>
      <c r="K110" s="141" t="str">
        <f>IF(FN_MC!AK109="","*",FN_MC!AK109)</f>
        <v>TMR326</v>
      </c>
      <c r="L110" s="141" t="str">
        <f>IF(FN_MC!AM109="","*",FN_MC!AM109)</f>
        <v>TMR-TLA</v>
      </c>
      <c r="M110" s="141">
        <f>IF(FN_MC!AP109="","*",FN_MC!AP109)</f>
        <v>321</v>
      </c>
      <c r="N110" s="141" t="str">
        <f>IF(FN_MC!AM109="","*",FN_MC!AM109)</f>
        <v>TMR-TLA</v>
      </c>
      <c r="O110" s="174">
        <f>FN_MC!BH109</f>
        <v>0</v>
      </c>
      <c r="P110" s="90"/>
      <c r="Q110" s="145" t="str">
        <f>IF($A$2=1,IF(FN_MC!BJ109="","*",FN_MC!BJ109),IF(FN_MC!BK109="","*",FN_MC!BK109))</f>
        <v>*</v>
      </c>
    </row>
    <row r="111" spans="1:17" hidden="1">
      <c r="A111" s="97" t="str">
        <f>IF(FN_MC!B110="","*",FN_MC!B110)</f>
        <v>*</v>
      </c>
      <c r="B111" s="98" t="str">
        <f>IF(FN_MC!X110="","*",FN_MC!X110)</f>
        <v>*</v>
      </c>
      <c r="C111" s="99" t="str">
        <f>IF(FN_MC!S110="","*",FN_MC!S110)</f>
        <v>-</v>
      </c>
      <c r="D111" s="99" t="str">
        <f>IF(FN_MC!T110="","*",FN_MC!T110)</f>
        <v>-</v>
      </c>
      <c r="E111" s="99" t="str">
        <f>IF(FN_MC!D110="","*",FN_MC!D110)</f>
        <v>*</v>
      </c>
      <c r="F111" s="99" t="str">
        <f>IF(FN_MC!H110="","*",FN_MC!H110)</f>
        <v>*</v>
      </c>
      <c r="G111" s="99" t="str">
        <f>IF(FN_MC!M110="","*",FN_MC!M110)</f>
        <v>-</v>
      </c>
      <c r="H111" s="154" t="str">
        <f>IF(FN_MC!K110="","*",FN_MC!K110)</f>
        <v>*</v>
      </c>
      <c r="I111" s="132" t="str">
        <f>IF(FN_MC!O110="","*",FN_MC!O110)</f>
        <v>*</v>
      </c>
      <c r="J111" s="132" t="str">
        <f>IF(FN_MC!P110="","*",FN_MC!P110)</f>
        <v>*</v>
      </c>
      <c r="K111" s="141" t="str">
        <f>IF(FN_MC!AK110="","*",FN_MC!AK110)</f>
        <v>-</v>
      </c>
      <c r="L111" s="141" t="str">
        <f>IF(FN_MC!AM110="","*",FN_MC!AM110)</f>
        <v>-</v>
      </c>
      <c r="M111" s="141" t="str">
        <f>IF(FN_MC!AP110="","*",FN_MC!AP110)</f>
        <v>-</v>
      </c>
      <c r="N111" s="141" t="str">
        <f>IF(FN_MC!AM110="","*",FN_MC!AM110)</f>
        <v>-</v>
      </c>
      <c r="O111" s="174">
        <f>FN_MC!BH110</f>
        <v>0</v>
      </c>
      <c r="P111" s="90"/>
      <c r="Q111" s="145" t="str">
        <f>IF($A$2=1,IF(FN_MC!BJ110="","*",FN_MC!BJ110),IF(FN_MC!BK110="","*",FN_MC!BK110))</f>
        <v>*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54" t="str">
        <f>IF(FN_MC!K111="","*",FN_MC!K111)</f>
        <v>*</v>
      </c>
      <c r="I112" s="132" t="str">
        <f>IF(FN_MC!O111="","*",FN_MC!O111)</f>
        <v>*</v>
      </c>
      <c r="J112" s="132" t="str">
        <f>IF(FN_MC!P111="","*",FN_MC!P111)</f>
        <v>*</v>
      </c>
      <c r="K112" s="141" t="str">
        <f>IF(FN_MC!AK111="","*",FN_MC!AK111)</f>
        <v>-</v>
      </c>
      <c r="L112" s="141" t="str">
        <f>IF(FN_MC!AM111="","*",FN_MC!AM111)</f>
        <v>-</v>
      </c>
      <c r="M112" s="141" t="str">
        <f>IF(FN_MC!AP111="","*",FN_MC!AP111)</f>
        <v>-</v>
      </c>
      <c r="N112" s="141" t="str">
        <f>IF(FN_MC!AM111="","*",FN_MC!AM111)</f>
        <v>-</v>
      </c>
      <c r="O112" s="174">
        <f>FN_MC!BH111</f>
        <v>0</v>
      </c>
      <c r="P112" s="90"/>
      <c r="Q112" s="145" t="str">
        <f>IF($A$2=1,IF(FN_MC!BJ111="","*",FN_MC!BJ111),IF(FN_MC!BK111="","*",FN_MC!BK111))</f>
        <v>*</v>
      </c>
    </row>
    <row r="113" spans="1:17" ht="35.25" hidden="1" customHeight="1">
      <c r="A113" s="97" t="str">
        <f>IF(FN_MC!B112="","*",FN_MC!B112)</f>
        <v>*</v>
      </c>
      <c r="B113" s="98" t="str">
        <f>IF(FN_MC!X112="","*",FN_MC!X112)</f>
        <v>*</v>
      </c>
      <c r="C113" s="99" t="str">
        <f>IF(FN_MC!S112="","*",FN_MC!S112)</f>
        <v>-</v>
      </c>
      <c r="D113" s="99" t="str">
        <f>IF(FN_MC!T112="","*",FN_MC!T112)</f>
        <v>-</v>
      </c>
      <c r="E113" s="99" t="str">
        <f>IF(FN_MC!D112="","*",FN_MC!D112)</f>
        <v>*</v>
      </c>
      <c r="F113" s="99" t="str">
        <f>IF(FN_MC!H112="","*",FN_MC!H112)</f>
        <v>*</v>
      </c>
      <c r="G113" s="99" t="str">
        <f>IF(FN_MC!M112="","*",FN_MC!M112)</f>
        <v>-</v>
      </c>
      <c r="H113" s="154" t="str">
        <f>IF(FN_MC!K112="","*",FN_MC!K112)</f>
        <v>*</v>
      </c>
      <c r="I113" s="132" t="str">
        <f>IF(FN_MC!O112="","*",FN_MC!O112)</f>
        <v>*</v>
      </c>
      <c r="J113" s="132" t="str">
        <f>IF(FN_MC!P112="","*",FN_MC!P112)</f>
        <v>*</v>
      </c>
      <c r="K113" s="141" t="str">
        <f>IF(FN_MC!AK112="","*",FN_MC!AK112)</f>
        <v>-</v>
      </c>
      <c r="L113" s="141" t="str">
        <f>IF(FN_MC!AM112="","*",FN_MC!AM112)</f>
        <v>-</v>
      </c>
      <c r="M113" s="141" t="str">
        <f>IF(FN_MC!AP112="","*",FN_MC!AP112)</f>
        <v>-</v>
      </c>
      <c r="N113" s="141" t="str">
        <f>IF(FN_MC!AM112="","*",FN_MC!AM112)</f>
        <v>-</v>
      </c>
      <c r="O113" s="174">
        <f>FN_MC!BH112</f>
        <v>0</v>
      </c>
      <c r="P113" s="90"/>
      <c r="Q113" s="145" t="str">
        <f>IF($A$2=1,IF(FN_MC!BJ112="","*",FN_MC!BJ112),IF(FN_MC!BK112="","*",FN_MC!BK112))</f>
        <v>*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54" t="str">
        <f>IF(FN_MC!K113="","*",FN_MC!K113)</f>
        <v>*</v>
      </c>
      <c r="I114" s="132" t="str">
        <f>IF(FN_MC!O113="","*",FN_MC!O113)</f>
        <v>*</v>
      </c>
      <c r="J114" s="132" t="str">
        <f>IF(FN_MC!P113="","*",FN_MC!P113)</f>
        <v>*</v>
      </c>
      <c r="K114" s="141" t="str">
        <f>IF(FN_MC!AK113="","*",FN_MC!AK113)</f>
        <v>-</v>
      </c>
      <c r="L114" s="141" t="str">
        <f>IF(FN_MC!AM113="","*",FN_MC!AM113)</f>
        <v>-</v>
      </c>
      <c r="M114" s="141" t="str">
        <f>IF(FN_MC!AP113="","*",FN_MC!AP113)</f>
        <v>-</v>
      </c>
      <c r="N114" s="141" t="str">
        <f>IF(FN_MC!AM113="","*",FN_MC!AM113)</f>
        <v>-</v>
      </c>
      <c r="O114" s="174">
        <f>FN_MC!BH113</f>
        <v>0</v>
      </c>
      <c r="P114" s="90"/>
      <c r="Q114" s="145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-</v>
      </c>
      <c r="H115" s="154" t="str">
        <f>IF(FN_MC!K114="","*",FN_MC!K114)</f>
        <v>*</v>
      </c>
      <c r="I115" s="132" t="str">
        <f>IF(FN_MC!O114="","*",FN_MC!O114)</f>
        <v>*</v>
      </c>
      <c r="J115" s="132" t="str">
        <f>IF(FN_MC!P114="","*",FN_MC!P114)</f>
        <v>*</v>
      </c>
      <c r="K115" s="141" t="str">
        <f>IF(FN_MC!AK114="","*",FN_MC!AK114)</f>
        <v>-</v>
      </c>
      <c r="L115" s="141" t="str">
        <f>IF(FN_MC!AM114="","*",FN_MC!AM114)</f>
        <v>-</v>
      </c>
      <c r="M115" s="141" t="str">
        <f>IF(FN_MC!AP114="","*",FN_MC!AP114)</f>
        <v>-</v>
      </c>
      <c r="N115" s="141" t="str">
        <f>IF(FN_MC!AM114="","*",FN_MC!AM114)</f>
        <v>-</v>
      </c>
      <c r="O115" s="174">
        <f>FN_MC!BH114</f>
        <v>0</v>
      </c>
      <c r="P115" s="90"/>
      <c r="Q115" s="145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54" t="str">
        <f>IF(FN_MC!K115="","*",FN_MC!K115)</f>
        <v>*</v>
      </c>
      <c r="I116" s="132" t="str">
        <f>IF(FN_MC!O115="","*",FN_MC!O115)</f>
        <v>*</v>
      </c>
      <c r="J116" s="132" t="str">
        <f>IF(FN_MC!P115="","*",FN_MC!P115)</f>
        <v>*</v>
      </c>
      <c r="K116" s="141" t="str">
        <f>IF(FN_MC!AK115="","*",FN_MC!AK115)</f>
        <v>-</v>
      </c>
      <c r="L116" s="141" t="str">
        <f>IF(FN_MC!AM115="","*",FN_MC!AM115)</f>
        <v>-</v>
      </c>
      <c r="M116" s="141" t="str">
        <f>IF(FN_MC!AP115="","*",FN_MC!AP115)</f>
        <v>-</v>
      </c>
      <c r="N116" s="141" t="str">
        <f>IF(FN_MC!AM115="","*",FN_MC!AM115)</f>
        <v>-</v>
      </c>
      <c r="O116" s="174">
        <f>FN_MC!BH115</f>
        <v>0</v>
      </c>
      <c r="P116" s="90"/>
      <c r="Q116" s="145" t="str">
        <f>IF($A$2=1,IF(FN_MC!BJ115="","*",FN_MC!BJ115),IF(FN_MC!BK115="","*",FN_MC!BK115))</f>
        <v>*</v>
      </c>
    </row>
    <row r="117" spans="1:17" hidden="1">
      <c r="A117" s="97" t="str">
        <f>IF(FN_MC!B116="","*",FN_MC!B116)</f>
        <v>*</v>
      </c>
      <c r="B117" s="98" t="str">
        <f>IF(FN_MC!X116="","*",FN_MC!X116)</f>
        <v>*</v>
      </c>
      <c r="C117" s="99" t="str">
        <f>IF(FN_MC!S116="","*",FN_MC!S116)</f>
        <v>-</v>
      </c>
      <c r="D117" s="99" t="str">
        <f>IF(FN_MC!T116="","*",FN_MC!T116)</f>
        <v>-</v>
      </c>
      <c r="E117" s="99" t="str">
        <f>IF(FN_MC!D116="","*",FN_MC!D116)</f>
        <v>*</v>
      </c>
      <c r="F117" s="99" t="str">
        <f>IF(FN_MC!H116="","*",FN_MC!H116)</f>
        <v>*</v>
      </c>
      <c r="G117" s="99" t="str">
        <f>IF(FN_MC!M116="","*",FN_MC!M116)</f>
        <v>-</v>
      </c>
      <c r="H117" s="154" t="str">
        <f>IF(FN_MC!K116="","*",FN_MC!K116)</f>
        <v>*</v>
      </c>
      <c r="I117" s="132" t="str">
        <f>IF(FN_MC!O116="","*",FN_MC!O116)</f>
        <v>*</v>
      </c>
      <c r="J117" s="132" t="str">
        <f>IF(FN_MC!P116="","*",FN_MC!P116)</f>
        <v>*</v>
      </c>
      <c r="K117" s="141" t="str">
        <f>IF(FN_MC!AK116="","*",FN_MC!AK116)</f>
        <v>-</v>
      </c>
      <c r="L117" s="141" t="str">
        <f>IF(FN_MC!AM116="","*",FN_MC!AM116)</f>
        <v>-</v>
      </c>
      <c r="M117" s="141" t="str">
        <f>IF(FN_MC!AP116="","*",FN_MC!AP116)</f>
        <v>-</v>
      </c>
      <c r="N117" s="141" t="str">
        <f>IF(FN_MC!AM116="","*",FN_MC!AM116)</f>
        <v>-</v>
      </c>
      <c r="O117" s="174">
        <f>FN_MC!BH116</f>
        <v>0</v>
      </c>
      <c r="P117" s="90"/>
      <c r="Q117" s="145" t="str">
        <f>IF($A$2=1,IF(FN_MC!BJ116="","*",FN_MC!BJ116),IF(FN_MC!BK116="","*",FN_MC!BK116))</f>
        <v>*</v>
      </c>
    </row>
    <row r="118" spans="1:17" hidden="1">
      <c r="A118" s="97" t="str">
        <f>IF(FN_MC!B117="","*",FN_MC!B117)</f>
        <v>*</v>
      </c>
      <c r="B118" s="98" t="str">
        <f>IF(FN_MC!X117="","*",FN_MC!X117)</f>
        <v>*</v>
      </c>
      <c r="C118" s="99" t="str">
        <f>IF(FN_MC!S117="","*",FN_MC!S117)</f>
        <v>-</v>
      </c>
      <c r="D118" s="99" t="str">
        <f>IF(FN_MC!T117="","*",FN_MC!T117)</f>
        <v>-</v>
      </c>
      <c r="E118" s="99" t="str">
        <f>IF(FN_MC!D117="","*",FN_MC!D117)</f>
        <v>*</v>
      </c>
      <c r="F118" s="99" t="str">
        <f>IF(FN_MC!H117="","*",FN_MC!H117)</f>
        <v>*</v>
      </c>
      <c r="G118" s="99" t="str">
        <f>IF(FN_MC!M117="","*",FN_MC!M117)</f>
        <v>-</v>
      </c>
      <c r="H118" s="154" t="str">
        <f>IF(FN_MC!K117="","*",FN_MC!K117)</f>
        <v>*</v>
      </c>
      <c r="I118" s="132" t="str">
        <f>IF(FN_MC!O117="","*",FN_MC!O117)</f>
        <v>*</v>
      </c>
      <c r="J118" s="132" t="str">
        <f>IF(FN_MC!P117="","*",FN_MC!P117)</f>
        <v>*</v>
      </c>
      <c r="K118" s="141" t="str">
        <f>IF(FN_MC!AK117="","*",FN_MC!AK117)</f>
        <v>-</v>
      </c>
      <c r="L118" s="141" t="str">
        <f>IF(FN_MC!AM117="","*",FN_MC!AM117)</f>
        <v>-</v>
      </c>
      <c r="M118" s="141" t="str">
        <f>IF(FN_MC!AP117="","*",FN_MC!AP117)</f>
        <v>-</v>
      </c>
      <c r="N118" s="141" t="str">
        <f>IF(FN_MC!AM117="","*",FN_MC!AM117)</f>
        <v>-</v>
      </c>
      <c r="O118" s="174">
        <f>FN_MC!BH117</f>
        <v>0</v>
      </c>
      <c r="P118" s="90"/>
      <c r="Q118" s="145" t="str">
        <f>IF($A$2=1,IF(FN_MC!BJ117="","*",FN_MC!BJ117),IF(FN_MC!BK117="","*",FN_MC!BK117))</f>
        <v>*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-</v>
      </c>
      <c r="H119" s="154" t="str">
        <f>IF(FN_MC!K118="","*",FN_MC!K118)</f>
        <v>*</v>
      </c>
      <c r="I119" s="132" t="str">
        <f>IF(FN_MC!O118="","*",FN_MC!O118)</f>
        <v>*</v>
      </c>
      <c r="J119" s="132" t="str">
        <f>IF(FN_MC!P118="","*",FN_MC!P118)</f>
        <v>*</v>
      </c>
      <c r="K119" s="141" t="str">
        <f>IF(FN_MC!AK118="","*",FN_MC!AK118)</f>
        <v>-</v>
      </c>
      <c r="L119" s="141" t="str">
        <f>IF(FN_MC!AM118="","*",FN_MC!AM118)</f>
        <v>-</v>
      </c>
      <c r="M119" s="141" t="str">
        <f>IF(FN_MC!AP118="","*",FN_MC!AP118)</f>
        <v>-</v>
      </c>
      <c r="N119" s="141" t="str">
        <f>IF(FN_MC!AM118="","*",FN_MC!AM118)</f>
        <v>-</v>
      </c>
      <c r="O119" s="174">
        <f>FN_MC!BH118</f>
        <v>0</v>
      </c>
      <c r="P119" s="90"/>
      <c r="Q119" s="145" t="str">
        <f>IF($A$2=1,IF(FN_MC!BJ118="","*",FN_MC!BJ118),IF(FN_MC!BK118="","*",FN_MC!BK118))</f>
        <v>*</v>
      </c>
    </row>
    <row r="120" spans="1:17" hidden="1">
      <c r="A120" s="97" t="str">
        <f>IF(FN_MC!B119="","*",FN_MC!B119)</f>
        <v>*</v>
      </c>
      <c r="B120" s="98" t="str">
        <f>IF(FN_MC!X119="","*",FN_MC!X119)</f>
        <v>*</v>
      </c>
      <c r="C120" s="99" t="str">
        <f>IF(FN_MC!S119="","*",FN_MC!S119)</f>
        <v>-</v>
      </c>
      <c r="D120" s="99" t="str">
        <f>IF(FN_MC!T119="","*",FN_MC!T119)</f>
        <v>-</v>
      </c>
      <c r="E120" s="99" t="str">
        <f>IF(FN_MC!D119="","*",FN_MC!D119)</f>
        <v>*</v>
      </c>
      <c r="F120" s="99" t="str">
        <f>IF(FN_MC!H119="","*",FN_MC!H119)</f>
        <v>*</v>
      </c>
      <c r="G120" s="99" t="str">
        <f>IF(FN_MC!M119="","*",FN_MC!M119)</f>
        <v>-</v>
      </c>
      <c r="H120" s="154" t="str">
        <f>IF(FN_MC!K119="","*",FN_MC!K119)</f>
        <v>*</v>
      </c>
      <c r="I120" s="132" t="str">
        <f>IF(FN_MC!O119="","*",FN_MC!O119)</f>
        <v>*</v>
      </c>
      <c r="J120" s="132" t="str">
        <f>IF(FN_MC!P119="","*",FN_MC!P119)</f>
        <v>*</v>
      </c>
      <c r="K120" s="141" t="str">
        <f>IF(FN_MC!AK119="","*",FN_MC!AK119)</f>
        <v>-</v>
      </c>
      <c r="L120" s="141" t="str">
        <f>IF(FN_MC!AM119="","*",FN_MC!AM119)</f>
        <v>-</v>
      </c>
      <c r="M120" s="141" t="str">
        <f>IF(FN_MC!AP119="","*",FN_MC!AP119)</f>
        <v>-</v>
      </c>
      <c r="N120" s="141" t="str">
        <f>IF(FN_MC!AM119="","*",FN_MC!AM119)</f>
        <v>-</v>
      </c>
      <c r="O120" s="174">
        <f>FN_MC!BH119</f>
        <v>0</v>
      </c>
      <c r="P120" s="90"/>
      <c r="Q120" s="145" t="str">
        <f>IF($A$2=1,IF(FN_MC!BJ119="","*",FN_MC!BJ119),IF(FN_MC!BK119="","*",FN_MC!BK119))</f>
        <v>*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54" t="str">
        <f>IF(FN_MC!K120="","*",FN_MC!K120)</f>
        <v>*</v>
      </c>
      <c r="I121" s="132" t="str">
        <f>IF(FN_MC!O120="","*",FN_MC!O120)</f>
        <v>*</v>
      </c>
      <c r="J121" s="132" t="str">
        <f>IF(FN_MC!P120="","*",FN_MC!P120)</f>
        <v>*</v>
      </c>
      <c r="K121" s="141" t="str">
        <f>IF(FN_MC!AK120="","*",FN_MC!AK120)</f>
        <v>-</v>
      </c>
      <c r="L121" s="141" t="str">
        <f>IF(FN_MC!AM120="","*",FN_MC!AM120)</f>
        <v>-</v>
      </c>
      <c r="M121" s="141" t="str">
        <f>IF(FN_MC!AP120="","*",FN_MC!AP120)</f>
        <v>-</v>
      </c>
      <c r="N121" s="141" t="str">
        <f>IF(FN_MC!AM120="","*",FN_MC!AM120)</f>
        <v>-</v>
      </c>
      <c r="O121" s="174">
        <f>FN_MC!BH120</f>
        <v>0</v>
      </c>
      <c r="P121" s="90"/>
      <c r="Q121" s="145" t="str">
        <f>IF($A$2=1,IF(FN_MC!BJ120="","*",FN_MC!BJ120),IF(FN_MC!BK120="","*",FN_MC!BK120))</f>
        <v>*</v>
      </c>
    </row>
    <row r="122" spans="1:17" hidden="1">
      <c r="A122" s="97" t="str">
        <f>IF(FN_MC!B121="","*",FN_MC!B121)</f>
        <v>*</v>
      </c>
      <c r="B122" s="98" t="str">
        <f>IF(FN_MC!X121="","*",FN_MC!X121)</f>
        <v>*</v>
      </c>
      <c r="C122" s="99" t="str">
        <f>IF(FN_MC!S121="","*",FN_MC!S121)</f>
        <v>-</v>
      </c>
      <c r="D122" s="99" t="str">
        <f>IF(FN_MC!T121="","*",FN_MC!T121)</f>
        <v>-</v>
      </c>
      <c r="E122" s="99" t="str">
        <f>IF(FN_MC!D121="","*",FN_MC!D121)</f>
        <v>*</v>
      </c>
      <c r="F122" s="99" t="str">
        <f>IF(FN_MC!H121="","*",FN_MC!H121)</f>
        <v>*</v>
      </c>
      <c r="G122" s="99" t="str">
        <f>IF(FN_MC!M121="","*",FN_MC!M121)</f>
        <v>-</v>
      </c>
      <c r="H122" s="154" t="str">
        <f>IF(FN_MC!K121="","*",FN_MC!K121)</f>
        <v>*</v>
      </c>
      <c r="I122" s="132" t="str">
        <f>IF(FN_MC!O121="","*",FN_MC!O121)</f>
        <v>*</v>
      </c>
      <c r="J122" s="132" t="str">
        <f>IF(FN_MC!P121="","*",FN_MC!P121)</f>
        <v>*</v>
      </c>
      <c r="K122" s="141" t="str">
        <f>IF(FN_MC!AK121="","*",FN_MC!AK121)</f>
        <v>-</v>
      </c>
      <c r="L122" s="141" t="str">
        <f>IF(FN_MC!AM121="","*",FN_MC!AM121)</f>
        <v>-</v>
      </c>
      <c r="M122" s="141" t="str">
        <f>IF(FN_MC!AP121="","*",FN_MC!AP121)</f>
        <v>-</v>
      </c>
      <c r="N122" s="141" t="str">
        <f>IF(FN_MC!AM121="","*",FN_MC!AM121)</f>
        <v>-</v>
      </c>
      <c r="O122" s="174">
        <f>FN_MC!BH121</f>
        <v>0</v>
      </c>
      <c r="P122" s="90"/>
      <c r="Q122" s="145" t="str">
        <f>IF($A$2=1,IF(FN_MC!BJ121="","*",FN_MC!BJ121),IF(FN_MC!BK121="","*",FN_MC!BK121))</f>
        <v>*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54" t="str">
        <f>IF(FN_MC!K122="","*",FN_MC!K122)</f>
        <v>*</v>
      </c>
      <c r="I123" s="132" t="str">
        <f>IF(FN_MC!O122="","*",FN_MC!O122)</f>
        <v>*</v>
      </c>
      <c r="J123" s="132" t="str">
        <f>IF(FN_MC!P122="","*",FN_MC!P122)</f>
        <v>*</v>
      </c>
      <c r="K123" s="141" t="str">
        <f>IF(FN_MC!AK122="","*",FN_MC!AK122)</f>
        <v>-</v>
      </c>
      <c r="L123" s="141" t="str">
        <f>IF(FN_MC!AM122="","*",FN_MC!AM122)</f>
        <v>-</v>
      </c>
      <c r="M123" s="141" t="str">
        <f>IF(FN_MC!AP122="","*",FN_MC!AP122)</f>
        <v>-</v>
      </c>
      <c r="N123" s="141" t="str">
        <f>IF(FN_MC!AM122="","*",FN_MC!AM122)</f>
        <v>-</v>
      </c>
      <c r="O123" s="174">
        <f>FN_MC!BH122</f>
        <v>0</v>
      </c>
      <c r="P123" s="90"/>
      <c r="Q123" s="145" t="str">
        <f>IF($A$2=1,IF(FN_MC!BJ122="","*",FN_MC!BJ122),IF(FN_MC!BK122="","*",FN_MC!BK122))</f>
        <v>*</v>
      </c>
    </row>
    <row r="124" spans="1:17" ht="28.5" hidden="1" customHeight="1">
      <c r="A124" s="97" t="str">
        <f>IF(FN_MC!B123="","*",FN_MC!B123)</f>
        <v>*</v>
      </c>
      <c r="B124" s="98" t="str">
        <f>IF(FN_MC!X123="","*",FN_MC!X123)</f>
        <v>*</v>
      </c>
      <c r="C124" s="99" t="str">
        <f>IF(FN_MC!S123="","*",FN_MC!S123)</f>
        <v>-</v>
      </c>
      <c r="D124" s="99" t="str">
        <f>IF(FN_MC!T123="","*",FN_MC!T123)</f>
        <v>-</v>
      </c>
      <c r="E124" s="99" t="str">
        <f>IF(FN_MC!D123="","*",FN_MC!D123)</f>
        <v>*</v>
      </c>
      <c r="F124" s="99" t="str">
        <f>IF(FN_MC!H123="","*",FN_MC!H123)</f>
        <v>*</v>
      </c>
      <c r="G124" s="99" t="str">
        <f>IF(FN_MC!M123="","*",FN_MC!M123)</f>
        <v>-</v>
      </c>
      <c r="H124" s="154" t="str">
        <f>IF(FN_MC!K123="","*",FN_MC!K123)</f>
        <v>*</v>
      </c>
      <c r="I124" s="132" t="str">
        <f>IF(FN_MC!O123="","*",FN_MC!O123)</f>
        <v>*</v>
      </c>
      <c r="J124" s="132" t="str">
        <f>IF(FN_MC!P123="","*",FN_MC!P123)</f>
        <v>*</v>
      </c>
      <c r="K124" s="141" t="str">
        <f>IF(FN_MC!AK123="","*",FN_MC!AK123)</f>
        <v>-</v>
      </c>
      <c r="L124" s="141" t="str">
        <f>IF(FN_MC!AM123="","*",FN_MC!AM123)</f>
        <v>-</v>
      </c>
      <c r="M124" s="141" t="str">
        <f>IF(FN_MC!AP123="","*",FN_MC!AP123)</f>
        <v>-</v>
      </c>
      <c r="N124" s="141" t="str">
        <f>IF(FN_MC!AM123="","*",FN_MC!AM123)</f>
        <v>-</v>
      </c>
      <c r="O124" s="174">
        <f>FN_MC!BH123</f>
        <v>0</v>
      </c>
      <c r="P124" s="90"/>
      <c r="Q124" s="145" t="str">
        <f>IF($A$2=1,IF(FN_MC!BJ123="","*",FN_MC!BJ123),IF(FN_MC!BK123="","*",FN_MC!BK123))</f>
        <v>*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54" t="str">
        <f>IF(FN_MC!K124="","*",FN_MC!K124)</f>
        <v>*</v>
      </c>
      <c r="I125" s="132" t="str">
        <f>IF(FN_MC!O124="","*",FN_MC!O124)</f>
        <v>*</v>
      </c>
      <c r="J125" s="132" t="str">
        <f>IF(FN_MC!P124="","*",FN_MC!P124)</f>
        <v>*</v>
      </c>
      <c r="K125" s="141" t="str">
        <f>IF(FN_MC!AK124="","*",FN_MC!AK124)</f>
        <v>-</v>
      </c>
      <c r="L125" s="141" t="str">
        <f>IF(FN_MC!AM124="","*",FN_MC!AM124)</f>
        <v>-</v>
      </c>
      <c r="M125" s="141" t="str">
        <f>IF(FN_MC!AP124="","*",FN_MC!AP124)</f>
        <v>-</v>
      </c>
      <c r="N125" s="141" t="str">
        <f>IF(FN_MC!AM124="","*",FN_MC!AM124)</f>
        <v>-</v>
      </c>
      <c r="O125" s="174">
        <f>FN_MC!BH124</f>
        <v>0</v>
      </c>
      <c r="P125" s="90"/>
      <c r="Q125" s="145" t="str">
        <f>IF($A$2=1,IF(FN_MC!BJ124="","*",FN_MC!BJ124),IF(FN_MC!BK124="","*",FN_MC!BK124))</f>
        <v>*</v>
      </c>
    </row>
    <row r="126" spans="1:17" hidden="1">
      <c r="A126" s="97" t="str">
        <f>IF(FN_MC!B125="","*",FN_MC!B125)</f>
        <v>*</v>
      </c>
      <c r="B126" s="98" t="str">
        <f>IF(FN_MC!X125="","*",FN_MC!X125)</f>
        <v>*</v>
      </c>
      <c r="C126" s="99" t="str">
        <f>IF(FN_MC!S125="","*",FN_MC!S125)</f>
        <v>-</v>
      </c>
      <c r="D126" s="99" t="str">
        <f>IF(FN_MC!T125="","*",FN_MC!T125)</f>
        <v>-</v>
      </c>
      <c r="E126" s="99" t="str">
        <f>IF(FN_MC!D125="","*",FN_MC!D125)</f>
        <v>*</v>
      </c>
      <c r="F126" s="99" t="str">
        <f>IF(FN_MC!H125="","*",FN_MC!H125)</f>
        <v>*</v>
      </c>
      <c r="G126" s="99" t="str">
        <f>IF(FN_MC!M125="","*",FN_MC!M125)</f>
        <v>-</v>
      </c>
      <c r="H126" s="154" t="str">
        <f>IF(FN_MC!K125="","*",FN_MC!K125)</f>
        <v>*</v>
      </c>
      <c r="I126" s="132" t="str">
        <f>IF(FN_MC!O125="","*",FN_MC!O125)</f>
        <v>*</v>
      </c>
      <c r="J126" s="132" t="str">
        <f>IF(FN_MC!P125="","*",FN_MC!P125)</f>
        <v>*</v>
      </c>
      <c r="K126" s="141" t="str">
        <f>IF(FN_MC!AK125="","*",FN_MC!AK125)</f>
        <v>-</v>
      </c>
      <c r="L126" s="141" t="str">
        <f>IF(FN_MC!AM125="","*",FN_MC!AM125)</f>
        <v>-</v>
      </c>
      <c r="M126" s="141" t="str">
        <f>IF(FN_MC!AP125="","*",FN_MC!AP125)</f>
        <v>-</v>
      </c>
      <c r="N126" s="141" t="str">
        <f>IF(FN_MC!AM125="","*",FN_MC!AM125)</f>
        <v>-</v>
      </c>
      <c r="O126" s="174">
        <f>FN_MC!BH125</f>
        <v>0</v>
      </c>
      <c r="P126" s="90"/>
      <c r="Q126" s="145" t="str">
        <f>IF($A$2=1,IF(FN_MC!BJ125="","*",FN_MC!BJ125),IF(FN_MC!BK125="","*",FN_MC!BK125))</f>
        <v>*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 t="str">
        <f>IF(FN_MC!B130="","*",FN_MC!B130)</f>
        <v>*</v>
      </c>
      <c r="B131" s="98" t="str">
        <f>IF(FN_MC!X130="","*",FN_MC!X130)</f>
        <v>*</v>
      </c>
      <c r="C131" s="99" t="str">
        <f>IF(FN_MC!S130="","*",FN_MC!S130)</f>
        <v>-</v>
      </c>
      <c r="D131" s="99" t="str">
        <f>IF(FN_MC!T130="","*",FN_MC!T130)</f>
        <v>-</v>
      </c>
      <c r="E131" s="99" t="str">
        <f>IF(FN_MC!D130="","*",FN_MC!D130)</f>
        <v>*</v>
      </c>
      <c r="F131" s="99" t="str">
        <f>IF(FN_MC!H130="","*",FN_MC!H130)</f>
        <v>*</v>
      </c>
      <c r="G131" s="99" t="str">
        <f>IF(FN_MC!M130="","*",FN_MC!M130)</f>
        <v>-</v>
      </c>
      <c r="H131" s="154" t="str">
        <f>IF(FN_MC!K130="","*",FN_MC!K130)</f>
        <v>*</v>
      </c>
      <c r="I131" s="132" t="str">
        <f>IF(FN_MC!O130="","*",FN_MC!O130)</f>
        <v>*</v>
      </c>
      <c r="J131" s="132" t="str">
        <f>IF(FN_MC!P130="","*",FN_MC!P130)</f>
        <v>*</v>
      </c>
      <c r="K131" s="141" t="str">
        <f>IF(FN_MC!AK130="","*",FN_MC!AK130)</f>
        <v>-</v>
      </c>
      <c r="L131" s="141" t="str">
        <f>IF(FN_MC!AM130="","*",FN_MC!AM130)</f>
        <v>-</v>
      </c>
      <c r="M131" s="141" t="str">
        <f>IF(FN_MC!AP130="","*",FN_MC!AP130)</f>
        <v>-</v>
      </c>
      <c r="N131" s="141" t="str">
        <f>IF(FN_MC!AM130="","*",FN_MC!AM130)</f>
        <v>-</v>
      </c>
      <c r="O131" s="174">
        <f>FN_MC!BH130</f>
        <v>0</v>
      </c>
      <c r="P131" s="90"/>
      <c r="Q131" s="145" t="str">
        <f>IF($A$2=1,IF(FN_MC!BJ130="","*",FN_MC!BJ130),IF(FN_MC!BK130="","*",FN_MC!BK130))</f>
        <v>*</v>
      </c>
    </row>
    <row r="132" spans="1:17" hidden="1">
      <c r="A132" s="97" t="str">
        <f>IF(FN_MC!B131="","*",FN_MC!B131)</f>
        <v>*</v>
      </c>
      <c r="B132" s="98" t="str">
        <f>IF(FN_MC!X131="","*",FN_MC!X131)</f>
        <v>*</v>
      </c>
      <c r="C132" s="99" t="str">
        <f>IF(FN_MC!S131="","*",FN_MC!S131)</f>
        <v>-</v>
      </c>
      <c r="D132" s="99" t="str">
        <f>IF(FN_MC!T131="","*",FN_MC!T131)</f>
        <v>-</v>
      </c>
      <c r="E132" s="99" t="str">
        <f>IF(FN_MC!D131="","*",FN_MC!D131)</f>
        <v>*</v>
      </c>
      <c r="F132" s="99" t="str">
        <f>IF(FN_MC!H131="","*",FN_MC!H131)</f>
        <v>*</v>
      </c>
      <c r="G132" s="99" t="str">
        <f>IF(FN_MC!M131="","*",FN_MC!M131)</f>
        <v>-</v>
      </c>
      <c r="H132" s="154" t="str">
        <f>IF(FN_MC!K131="","*",FN_MC!K131)</f>
        <v>*</v>
      </c>
      <c r="I132" s="132" t="str">
        <f>IF(FN_MC!O131="","*",FN_MC!O131)</f>
        <v>*</v>
      </c>
      <c r="J132" s="132" t="str">
        <f>IF(FN_MC!P131="","*",FN_MC!P131)</f>
        <v>*</v>
      </c>
      <c r="K132" s="141" t="str">
        <f>IF(FN_MC!AK131="","*",FN_MC!AK131)</f>
        <v>-</v>
      </c>
      <c r="L132" s="141" t="str">
        <f>IF(FN_MC!AM131="","*",FN_MC!AM131)</f>
        <v>-</v>
      </c>
      <c r="M132" s="141" t="str">
        <f>IF(FN_MC!AP131="","*",FN_MC!AP131)</f>
        <v>-</v>
      </c>
      <c r="N132" s="141" t="str">
        <f>IF(FN_MC!AM131="","*",FN_MC!AM131)</f>
        <v>-</v>
      </c>
      <c r="O132" s="174">
        <f>FN_MC!BH131</f>
        <v>0</v>
      </c>
      <c r="P132" s="90"/>
      <c r="Q132" s="145" t="str">
        <f>IF($A$2=1,IF(FN_MC!BJ131="","*",FN_MC!BJ131),IF(FN_MC!BK131="","*",FN_MC!BK131))</f>
        <v>*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*</v>
      </c>
      <c r="C133" s="99" t="str">
        <f>IF(FN_MC!S132="","*",FN_MC!S132)</f>
        <v>-</v>
      </c>
      <c r="D133" s="99" t="str">
        <f>IF(FN_MC!T132="","*",FN_MC!T132)</f>
        <v>-</v>
      </c>
      <c r="E133" s="99" t="str">
        <f>IF(FN_MC!D132="","*",FN_MC!D132)</f>
        <v>*</v>
      </c>
      <c r="F133" s="99" t="str">
        <f>IF(FN_MC!H132="","*",FN_MC!H132)</f>
        <v>*</v>
      </c>
      <c r="G133" s="99" t="str">
        <f>IF(FN_MC!M132="","*",FN_MC!M132)</f>
        <v>-</v>
      </c>
      <c r="H133" s="154" t="str">
        <f>IF(FN_MC!K132="","*",FN_MC!K132)</f>
        <v>*</v>
      </c>
      <c r="I133" s="132" t="str">
        <f>IF(FN_MC!O132="","*",FN_MC!O132)</f>
        <v>*</v>
      </c>
      <c r="J133" s="132" t="str">
        <f>IF(FN_MC!P132="","*",FN_MC!P132)</f>
        <v>*</v>
      </c>
      <c r="K133" s="141" t="str">
        <f>IF(FN_MC!AK132="","*",FN_MC!AK132)</f>
        <v>-</v>
      </c>
      <c r="L133" s="141" t="str">
        <f>IF(FN_MC!AM132="","*",FN_MC!AM132)</f>
        <v>-</v>
      </c>
      <c r="M133" s="141" t="str">
        <f>IF(FN_MC!AP132="","*",FN_MC!AP132)</f>
        <v>-</v>
      </c>
      <c r="N133" s="141" t="str">
        <f>IF(FN_MC!AM132="","*",FN_MC!AM132)</f>
        <v>-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 t="str">
        <f>IF(FN_MC!B133="","*",FN_MC!B133)</f>
        <v>*</v>
      </c>
      <c r="B134" s="98" t="str">
        <f>IF(FN_MC!X133="","*",FN_MC!X133)</f>
        <v>*</v>
      </c>
      <c r="C134" s="99" t="str">
        <f>IF(FN_MC!S133="","*",FN_MC!S133)</f>
        <v>-</v>
      </c>
      <c r="D134" s="99" t="str">
        <f>IF(FN_MC!T133="","*",FN_MC!T133)</f>
        <v>-</v>
      </c>
      <c r="E134" s="99" t="str">
        <f>IF(FN_MC!D133="","*",FN_MC!D133)</f>
        <v>*</v>
      </c>
      <c r="F134" s="99" t="str">
        <f>IF(FN_MC!H133="","*",FN_MC!H133)</f>
        <v>*</v>
      </c>
      <c r="G134" s="99" t="str">
        <f>IF(FN_MC!M133="","*",FN_MC!M133)</f>
        <v>-</v>
      </c>
      <c r="H134" s="154" t="str">
        <f>IF(FN_MC!K133="","*",FN_MC!K133)</f>
        <v>*</v>
      </c>
      <c r="I134" s="132" t="str">
        <f>IF(FN_MC!O133="","*",FN_MC!O133)</f>
        <v>*</v>
      </c>
      <c r="J134" s="132" t="str">
        <f>IF(FN_MC!P133="","*",FN_MC!P133)</f>
        <v>*</v>
      </c>
      <c r="K134" s="141" t="str">
        <f>IF(FN_MC!AK133="","*",FN_MC!AK133)</f>
        <v>-</v>
      </c>
      <c r="L134" s="141" t="str">
        <f>IF(FN_MC!AM133="","*",FN_MC!AM133)</f>
        <v>-</v>
      </c>
      <c r="M134" s="141" t="str">
        <f>IF(FN_MC!AP133="","*",FN_MC!AP133)</f>
        <v>-</v>
      </c>
      <c r="N134" s="141" t="str">
        <f>IF(FN_MC!AM133="","*",FN_MC!AM133)</f>
        <v>-</v>
      </c>
      <c r="O134" s="174">
        <f>FN_MC!BH133</f>
        <v>0</v>
      </c>
      <c r="P134" s="90"/>
      <c r="Q134" s="145" t="str">
        <f>IF($A$2=1,IF(FN_MC!BJ133="","*",FN_MC!BJ133),IF(FN_MC!BK133="","*",FN_MC!BK133))</f>
        <v>*</v>
      </c>
    </row>
    <row r="135" spans="1:17" hidden="1">
      <c r="A135" s="97" t="str">
        <f>IF(FN_MC!B134="","*",FN_MC!B134)</f>
        <v>*</v>
      </c>
      <c r="B135" s="98" t="str">
        <f>IF(FN_MC!X134="","*",FN_MC!X134)</f>
        <v>*</v>
      </c>
      <c r="C135" s="99" t="str">
        <f>IF(FN_MC!S134="","*",FN_MC!S134)</f>
        <v>-</v>
      </c>
      <c r="D135" s="99" t="str">
        <f>IF(FN_MC!T134="","*",FN_MC!T134)</f>
        <v>-</v>
      </c>
      <c r="E135" s="99" t="str">
        <f>IF(FN_MC!D134="","*",FN_MC!D134)</f>
        <v>*</v>
      </c>
      <c r="F135" s="99" t="str">
        <f>IF(FN_MC!H134="","*",FN_MC!H134)</f>
        <v>*</v>
      </c>
      <c r="G135" s="99" t="str">
        <f>IF(FN_MC!M134="","*",FN_MC!M134)</f>
        <v>-</v>
      </c>
      <c r="H135" s="154" t="str">
        <f>IF(FN_MC!K134="","*",FN_MC!K134)</f>
        <v>*</v>
      </c>
      <c r="I135" s="132" t="str">
        <f>IF(FN_MC!O134="","*",FN_MC!O134)</f>
        <v>*</v>
      </c>
      <c r="J135" s="132" t="str">
        <f>IF(FN_MC!P134="","*",FN_MC!P134)</f>
        <v>*</v>
      </c>
      <c r="K135" s="141" t="str">
        <f>IF(FN_MC!AK134="","*",FN_MC!AK134)</f>
        <v>-</v>
      </c>
      <c r="L135" s="141" t="str">
        <f>IF(FN_MC!AM134="","*",FN_MC!AM134)</f>
        <v>-</v>
      </c>
      <c r="M135" s="141" t="str">
        <f>IF(FN_MC!AP134="","*",FN_MC!AP134)</f>
        <v>-</v>
      </c>
      <c r="N135" s="141" t="str">
        <f>IF(FN_MC!AM134="","*",FN_MC!AM134)</f>
        <v>-</v>
      </c>
      <c r="O135" s="174">
        <f>FN_MC!BH134</f>
        <v>0</v>
      </c>
      <c r="P135" s="90"/>
      <c r="Q135" s="145" t="str">
        <f>IF($A$2=1,IF(FN_MC!BJ134="","*",FN_MC!BJ134),IF(FN_MC!BK134="","*",FN_MC!BK134))</f>
        <v>*</v>
      </c>
    </row>
    <row r="136" spans="1:17" hidden="1">
      <c r="A136" s="97" t="str">
        <f>IF(FN_MC!B135="","*",FN_MC!B135)</f>
        <v>*</v>
      </c>
      <c r="B136" s="98" t="str">
        <f>IF(FN_MC!X135="","*",FN_MC!X135)</f>
        <v>*</v>
      </c>
      <c r="C136" s="99" t="str">
        <f>IF(FN_MC!S135="","*",FN_MC!S135)</f>
        <v>-</v>
      </c>
      <c r="D136" s="99" t="str">
        <f>IF(FN_MC!T135="","*",FN_MC!T135)</f>
        <v>-</v>
      </c>
      <c r="E136" s="99" t="str">
        <f>IF(FN_MC!D135="","*",FN_MC!D135)</f>
        <v>*</v>
      </c>
      <c r="F136" s="99" t="str">
        <f>IF(FN_MC!H135="","*",FN_MC!H135)</f>
        <v>*</v>
      </c>
      <c r="G136" s="99" t="str">
        <f>IF(FN_MC!M135="","*",FN_MC!M135)</f>
        <v>-</v>
      </c>
      <c r="H136" s="154" t="str">
        <f>IF(FN_MC!K135="","*",FN_MC!K135)</f>
        <v>*</v>
      </c>
      <c r="I136" s="132" t="str">
        <f>IF(FN_MC!O135="","*",FN_MC!O135)</f>
        <v>*</v>
      </c>
      <c r="J136" s="132" t="str">
        <f>IF(FN_MC!P135="","*",FN_MC!P135)</f>
        <v>*</v>
      </c>
      <c r="K136" s="141" t="str">
        <f>IF(FN_MC!AK135="","*",FN_MC!AK135)</f>
        <v>-</v>
      </c>
      <c r="L136" s="141" t="str">
        <f>IF(FN_MC!AM135="","*",FN_MC!AM135)</f>
        <v>-</v>
      </c>
      <c r="M136" s="141" t="str">
        <f>IF(FN_MC!AP135="","*",FN_MC!AP135)</f>
        <v>-</v>
      </c>
      <c r="N136" s="141" t="str">
        <f>IF(FN_MC!AM135="","*",FN_MC!AM135)</f>
        <v>-</v>
      </c>
      <c r="O136" s="174">
        <f>FN_MC!BH135</f>
        <v>0</v>
      </c>
      <c r="P136" s="90"/>
      <c r="Q136" s="145" t="str">
        <f>IF($A$2=1,IF(FN_MC!BJ135="","*",FN_MC!BJ135),IF(FN_MC!BK135="","*",FN_MC!BK135))</f>
        <v>*</v>
      </c>
    </row>
    <row r="137" spans="1:17" hidden="1">
      <c r="A137" s="97" t="str">
        <f>IF(FN_MC!B136="","*",FN_MC!B136)</f>
        <v>*</v>
      </c>
      <c r="B137" s="98" t="str">
        <f>IF(FN_MC!X136="","*",FN_MC!X136)</f>
        <v>*</v>
      </c>
      <c r="C137" s="99" t="str">
        <f>IF(FN_MC!S136="","*",FN_MC!S136)</f>
        <v>-</v>
      </c>
      <c r="D137" s="99" t="str">
        <f>IF(FN_MC!T136="","*",FN_MC!T136)</f>
        <v>-</v>
      </c>
      <c r="E137" s="99" t="str">
        <f>IF(FN_MC!D136="","*",FN_MC!D136)</f>
        <v>*</v>
      </c>
      <c r="F137" s="99" t="str">
        <f>IF(FN_MC!H136="","*",FN_MC!H136)</f>
        <v>*</v>
      </c>
      <c r="G137" s="99" t="str">
        <f>IF(FN_MC!M136="","*",FN_MC!M136)</f>
        <v>-</v>
      </c>
      <c r="H137" s="154" t="str">
        <f>IF(FN_MC!K136="","*",FN_MC!K136)</f>
        <v>*</v>
      </c>
      <c r="I137" s="132" t="str">
        <f>IF(FN_MC!O136="","*",FN_MC!O136)</f>
        <v>*</v>
      </c>
      <c r="J137" s="132" t="str">
        <f>IF(FN_MC!P136="","*",FN_MC!P136)</f>
        <v>*</v>
      </c>
      <c r="K137" s="141" t="str">
        <f>IF(FN_MC!AK136="","*",FN_MC!AK136)</f>
        <v>-</v>
      </c>
      <c r="L137" s="141" t="str">
        <f>IF(FN_MC!AM136="","*",FN_MC!AM136)</f>
        <v>-</v>
      </c>
      <c r="M137" s="141" t="str">
        <f>IF(FN_MC!AP136="","*",FN_MC!AP136)</f>
        <v>-</v>
      </c>
      <c r="N137" s="141" t="str">
        <f>IF(FN_MC!AM136="","*",FN_MC!AM136)</f>
        <v>-</v>
      </c>
      <c r="O137" s="174">
        <f>FN_MC!BH136</f>
        <v>0</v>
      </c>
      <c r="P137" s="90"/>
      <c r="Q137" s="145" t="str">
        <f>IF($A$2=1,IF(FN_MC!BJ136="","*",FN_MC!BJ136),IF(FN_MC!BK136="","*",FN_MC!BK136))</f>
        <v>*</v>
      </c>
    </row>
    <row r="138" spans="1:17" hidden="1">
      <c r="A138" s="97" t="str">
        <f>IF(FN_MC!B137="","*",FN_MC!B137)</f>
        <v>*</v>
      </c>
      <c r="B138" s="98" t="str">
        <f>IF(FN_MC!X137="","*",FN_MC!X137)</f>
        <v>*</v>
      </c>
      <c r="C138" s="99" t="str">
        <f>IF(FN_MC!S137="","*",FN_MC!S137)</f>
        <v>-</v>
      </c>
      <c r="D138" s="99" t="str">
        <f>IF(FN_MC!T137="","*",FN_MC!T137)</f>
        <v>-</v>
      </c>
      <c r="E138" s="99" t="str">
        <f>IF(FN_MC!D137="","*",FN_MC!D137)</f>
        <v>*</v>
      </c>
      <c r="F138" s="99" t="str">
        <f>IF(FN_MC!H137="","*",FN_MC!H137)</f>
        <v>*</v>
      </c>
      <c r="G138" s="99" t="str">
        <f>IF(FN_MC!M137="","*",FN_MC!M137)</f>
        <v>-</v>
      </c>
      <c r="H138" s="154" t="str">
        <f>IF(FN_MC!K137="","*",FN_MC!K137)</f>
        <v>*</v>
      </c>
      <c r="I138" s="132" t="str">
        <f>IF(FN_MC!O137="","*",FN_MC!O137)</f>
        <v>*</v>
      </c>
      <c r="J138" s="132" t="str">
        <f>IF(FN_MC!P137="","*",FN_MC!P137)</f>
        <v>*</v>
      </c>
      <c r="K138" s="141" t="str">
        <f>IF(FN_MC!AK137="","*",FN_MC!AK137)</f>
        <v>-</v>
      </c>
      <c r="L138" s="141" t="str">
        <f>IF(FN_MC!AM137="","*",FN_MC!AM137)</f>
        <v>-</v>
      </c>
      <c r="M138" s="141" t="str">
        <f>IF(FN_MC!AP137="","*",FN_MC!AP137)</f>
        <v>-</v>
      </c>
      <c r="N138" s="141" t="str">
        <f>IF(FN_MC!AM137="","*",FN_MC!AM137)</f>
        <v>-</v>
      </c>
      <c r="O138" s="174">
        <f>FN_MC!BH137</f>
        <v>0</v>
      </c>
      <c r="P138" s="90"/>
      <c r="Q138" s="145" t="str">
        <f>IF($A$2=1,IF(FN_MC!BJ137="","*",FN_MC!BJ137),IF(FN_MC!BK137="","*",FN_MC!BK137))</f>
        <v>*</v>
      </c>
    </row>
    <row r="139" spans="1:17" hidden="1">
      <c r="A139" s="97" t="str">
        <f>IF(FN_MC!B138="","*",FN_MC!B138)</f>
        <v>*</v>
      </c>
      <c r="B139" s="98" t="str">
        <f>IF(FN_MC!X138="","*",FN_MC!X138)</f>
        <v>*</v>
      </c>
      <c r="C139" s="99" t="str">
        <f>IF(FN_MC!S138="","*",FN_MC!S138)</f>
        <v>-</v>
      </c>
      <c r="D139" s="99" t="str">
        <f>IF(FN_MC!T138="","*",FN_MC!T138)</f>
        <v>-</v>
      </c>
      <c r="E139" s="99" t="str">
        <f>IF(FN_MC!D138="","*",FN_MC!D138)</f>
        <v>*</v>
      </c>
      <c r="F139" s="99" t="str">
        <f>IF(FN_MC!H138="","*",FN_MC!H138)</f>
        <v>*</v>
      </c>
      <c r="G139" s="99" t="str">
        <f>IF(FN_MC!M138="","*",FN_MC!M138)</f>
        <v>-</v>
      </c>
      <c r="H139" s="154" t="str">
        <f>IF(FN_MC!K138="","*",FN_MC!K138)</f>
        <v>*</v>
      </c>
      <c r="I139" s="132" t="str">
        <f>IF(FN_MC!O138="","*",FN_MC!O138)</f>
        <v>*</v>
      </c>
      <c r="J139" s="132" t="str">
        <f>IF(FN_MC!P138="","*",FN_MC!P138)</f>
        <v>*</v>
      </c>
      <c r="K139" s="141" t="str">
        <f>IF(FN_MC!AK138="","*",FN_MC!AK138)</f>
        <v>-</v>
      </c>
      <c r="L139" s="141" t="str">
        <f>IF(FN_MC!AM138="","*",FN_MC!AM138)</f>
        <v>-</v>
      </c>
      <c r="M139" s="141" t="str">
        <f>IF(FN_MC!AP138="","*",FN_MC!AP138)</f>
        <v>-</v>
      </c>
      <c r="N139" s="141" t="str">
        <f>IF(FN_MC!AM138="","*",FN_MC!AM138)</f>
        <v>-</v>
      </c>
      <c r="O139" s="174">
        <f>FN_MC!BH138</f>
        <v>0</v>
      </c>
      <c r="P139" s="90"/>
      <c r="Q139" s="145" t="str">
        <f>IF($A$2=1,IF(FN_MC!BJ138="","*",FN_MC!BJ138),IF(FN_MC!BK138="","*",FN_MC!BK138))</f>
        <v>*</v>
      </c>
    </row>
    <row r="140" spans="1:17" hidden="1">
      <c r="A140" s="97" t="str">
        <f>IF(FN_MC!B139="","*",FN_MC!B139)</f>
        <v>*</v>
      </c>
      <c r="B140" s="98" t="str">
        <f>IF(FN_MC!X139="","*",FN_MC!X139)</f>
        <v>*</v>
      </c>
      <c r="C140" s="99" t="str">
        <f>IF(FN_MC!S139="","*",FN_MC!S139)</f>
        <v>-</v>
      </c>
      <c r="D140" s="99" t="str">
        <f>IF(FN_MC!T139="","*",FN_MC!T139)</f>
        <v>-</v>
      </c>
      <c r="E140" s="99" t="str">
        <f>IF(FN_MC!D139="","*",FN_MC!D139)</f>
        <v>*</v>
      </c>
      <c r="F140" s="99" t="str">
        <f>IF(FN_MC!H139="","*",FN_MC!H139)</f>
        <v>*</v>
      </c>
      <c r="G140" s="99" t="str">
        <f>IF(FN_MC!M139="","*",FN_MC!M139)</f>
        <v>-</v>
      </c>
      <c r="H140" s="154" t="str">
        <f>IF(FN_MC!K139="","*",FN_MC!K139)</f>
        <v>*</v>
      </c>
      <c r="I140" s="132" t="str">
        <f>IF(FN_MC!O139="","*",FN_MC!O139)</f>
        <v>*</v>
      </c>
      <c r="J140" s="132" t="str">
        <f>IF(FN_MC!P139="","*",FN_MC!P139)</f>
        <v>*</v>
      </c>
      <c r="K140" s="141" t="str">
        <f>IF(FN_MC!AK139="","*",FN_MC!AK139)</f>
        <v>-</v>
      </c>
      <c r="L140" s="141" t="str">
        <f>IF(FN_MC!AM139="","*",FN_MC!AM139)</f>
        <v>-</v>
      </c>
      <c r="M140" s="141" t="str">
        <f>IF(FN_MC!AP139="","*",FN_MC!AP139)</f>
        <v>-</v>
      </c>
      <c r="N140" s="141" t="str">
        <f>IF(FN_MC!AM139="","*",FN_MC!AM139)</f>
        <v>-</v>
      </c>
      <c r="O140" s="174">
        <f>FN_MC!BH139</f>
        <v>0</v>
      </c>
      <c r="P140" s="90"/>
      <c r="Q140" s="145" t="str">
        <f>IF($A$2=1,IF(FN_MC!BJ139="","*",FN_MC!BJ139),IF(FN_MC!BK139="","*",FN_MC!BK139))</f>
        <v>*</v>
      </c>
    </row>
    <row r="141" spans="1:17" ht="28.5" hidden="1" customHeight="1">
      <c r="A141" s="97" t="str">
        <f>IF(FN_MC!B140="","*",FN_MC!B140)</f>
        <v>*</v>
      </c>
      <c r="B141" s="98" t="str">
        <f>IF(FN_MC!X140="","*",FN_MC!X140)</f>
        <v>*</v>
      </c>
      <c r="C141" s="99" t="str">
        <f>IF(FN_MC!S140="","*",FN_MC!S140)</f>
        <v>-</v>
      </c>
      <c r="D141" s="99" t="str">
        <f>IF(FN_MC!T140="","*",FN_MC!T140)</f>
        <v>-</v>
      </c>
      <c r="E141" s="99" t="str">
        <f>IF(FN_MC!D140="","*",FN_MC!D140)</f>
        <v>*</v>
      </c>
      <c r="F141" s="99" t="str">
        <f>IF(FN_MC!H140="","*",FN_MC!H140)</f>
        <v>*</v>
      </c>
      <c r="G141" s="99" t="str">
        <f>IF(FN_MC!M140="","*",FN_MC!M140)</f>
        <v>-</v>
      </c>
      <c r="H141" s="154" t="str">
        <f>IF(FN_MC!K140="","*",FN_MC!K140)</f>
        <v>*</v>
      </c>
      <c r="I141" s="132" t="str">
        <f>IF(FN_MC!O140="","*",FN_MC!O140)</f>
        <v>*</v>
      </c>
      <c r="J141" s="132" t="str">
        <f>IF(FN_MC!P140="","*",FN_MC!P140)</f>
        <v>*</v>
      </c>
      <c r="K141" s="141" t="str">
        <f>IF(FN_MC!AK140="","*",FN_MC!AK140)</f>
        <v>-</v>
      </c>
      <c r="L141" s="141" t="str">
        <f>IF(FN_MC!AM140="","*",FN_MC!AM140)</f>
        <v>-</v>
      </c>
      <c r="M141" s="141" t="str">
        <f>IF(FN_MC!AP140="","*",FN_MC!AP140)</f>
        <v>-</v>
      </c>
      <c r="N141" s="141" t="str">
        <f>IF(FN_MC!AM140="","*",FN_MC!AM140)</f>
        <v>-</v>
      </c>
      <c r="O141" s="174">
        <f>FN_MC!BH140</f>
        <v>0</v>
      </c>
      <c r="P141" s="90"/>
      <c r="Q141" s="145" t="str">
        <f>IF($A$2=1,IF(FN_MC!BJ140="","*",FN_MC!BJ140),IF(FN_MC!BK140="","*",FN_MC!BK140))</f>
        <v>*</v>
      </c>
    </row>
    <row r="142" spans="1:17" hidden="1">
      <c r="A142" s="97" t="str">
        <f>IF(FN_MC!B141="","*",FN_MC!B141)</f>
        <v>*</v>
      </c>
      <c r="B142" s="98" t="str">
        <f>IF(FN_MC!X141="","*",FN_MC!X141)</f>
        <v>*</v>
      </c>
      <c r="C142" s="99" t="str">
        <f>IF(FN_MC!S141="","*",FN_MC!S141)</f>
        <v>-</v>
      </c>
      <c r="D142" s="99" t="str">
        <f>IF(FN_MC!T141="","*",FN_MC!T141)</f>
        <v>-</v>
      </c>
      <c r="E142" s="99" t="str">
        <f>IF(FN_MC!D141="","*",FN_MC!D141)</f>
        <v>*</v>
      </c>
      <c r="F142" s="99" t="str">
        <f>IF(FN_MC!H141="","*",FN_MC!H141)</f>
        <v>*</v>
      </c>
      <c r="G142" s="99" t="str">
        <f>IF(FN_MC!M141="","*",FN_MC!M141)</f>
        <v>-</v>
      </c>
      <c r="H142" s="154" t="str">
        <f>IF(FN_MC!K141="","*",FN_MC!K141)</f>
        <v>*</v>
      </c>
      <c r="I142" s="132" t="str">
        <f>IF(FN_MC!O141="","*",FN_MC!O141)</f>
        <v>*</v>
      </c>
      <c r="J142" s="132" t="str">
        <f>IF(FN_MC!P141="","*",FN_MC!P141)</f>
        <v>*</v>
      </c>
      <c r="K142" s="141" t="str">
        <f>IF(FN_MC!AK141="","*",FN_MC!AK141)</f>
        <v>-</v>
      </c>
      <c r="L142" s="141" t="str">
        <f>IF(FN_MC!AM141="","*",FN_MC!AM141)</f>
        <v>-</v>
      </c>
      <c r="M142" s="141" t="str">
        <f>IF(FN_MC!AP141="","*",FN_MC!AP141)</f>
        <v>-</v>
      </c>
      <c r="N142" s="141" t="str">
        <f>IF(FN_MC!AM141="","*",FN_MC!AM141)</f>
        <v>-</v>
      </c>
      <c r="O142" s="174">
        <f>FN_MC!BH141</f>
        <v>0</v>
      </c>
      <c r="P142" s="90"/>
      <c r="Q142" s="145" t="str">
        <f>IF($A$2=1,IF(FN_MC!BJ141="","*",FN_MC!BJ141),IF(FN_MC!BK141="","*",FN_MC!BK141))</f>
        <v>*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1431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N1" workbookViewId="0">
      <selection activeCell="H3009" sqref="H3009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1432</v>
      </c>
      <c r="W1" s="366"/>
      <c r="X1" s="366"/>
      <c r="Y1" s="104"/>
    </row>
    <row r="2" spans="1:25" s="100" customFormat="1" ht="11.25" customHeight="1">
      <c r="A2" s="105" t="s">
        <v>1433</v>
      </c>
      <c r="B2" s="105" t="s">
        <v>1428</v>
      </c>
      <c r="C2" s="105" t="s">
        <v>603</v>
      </c>
      <c r="D2" s="106" t="s">
        <v>1164</v>
      </c>
      <c r="E2" s="106" t="s">
        <v>1165</v>
      </c>
      <c r="F2" s="106" t="s">
        <v>1427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1434</v>
      </c>
      <c r="U2" s="108" t="s">
        <v>1167</v>
      </c>
      <c r="V2" s="103">
        <f ca="1">TODAY()-1</f>
        <v>45998</v>
      </c>
      <c r="W2" s="103">
        <f ca="1">V2-1</f>
        <v>45997</v>
      </c>
      <c r="X2" s="103">
        <f ca="1">W2-1</f>
        <v>45996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15</v>
      </c>
      <c r="X4" s="112">
        <f ca="1">_xlfn.XLOOKUP(G4&amp;$X$2,BS_CONTROLE[CHAVE],BS_CONTROLE[Quantidade_11],"-")</f>
        <v>15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>
        <f ca="1">_xlfn.XLOOKUP(G6&amp;$W$2,BS_CONTROLE[CHAVE],BS_CONTROLE[Quantidade_11],"-")</f>
        <v>1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300</v>
      </c>
      <c r="X8" s="112">
        <f ca="1">_xlfn.XLOOKUP(G8&amp;$X$2,BS_CONTROLE[CHAVE],BS_CONTROLE[Quantidade_11],"-")</f>
        <v>150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2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>
        <f ca="1">_xlfn.XLOOKUP(G10&amp;$X$2,BS_CONTROLE[CHAVE],BS_CONTROLE[Quantidade_11],"-")</f>
        <v>20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1760</v>
      </c>
      <c r="W11" s="112">
        <f ca="1">_xlfn.XLOOKUP(G11&amp;$W$2,BS_CONTROLE[CHAVE],BS_CONTROLE[Quantidade_11],"-")</f>
        <v>0</v>
      </c>
      <c r="X11" s="112">
        <f ca="1">_xlfn.XLOOKUP(G11&amp;$X$2,BS_CONTROLE[CHAVE],BS_CONTROLE[Quantidade_11],"-")</f>
        <v>1080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15</v>
      </c>
      <c r="X18" s="112">
        <f ca="1">_xlfn.XLOOKUP(G18&amp;$X$2,BS_CONTROLE[CHAVE],BS_CONTROLE[Quantidade_11],"-")</f>
        <v>15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525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2290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1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25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0</v>
      </c>
      <c r="W24" s="112">
        <f ca="1">_xlfn.XLOOKUP(G24&amp;$W$2,BS_CONTROLE[CHAVE],BS_CONTROLE[Quantidade_11],"-")</f>
        <v>300</v>
      </c>
      <c r="X24" s="112">
        <f ca="1">_xlfn.XLOOKUP(G24&amp;$X$2,BS_CONTROLE[CHAVE],BS_CONTROLE[Quantidade_11],"-")</f>
        <v>150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>
        <f ca="1">_xlfn.XLOOKUP(G25&amp;$W$2,BS_CONTROLE[CHAVE],BS_CONTROLE[Quantidade_11],"-")</f>
        <v>2</v>
      </c>
      <c r="X25" s="112">
        <f ca="1">_xlfn.XLOOKUP(G25&amp;$X$2,BS_CONTROLE[CHAVE],BS_CONTROLE[Quantidade_11],"-")</f>
        <v>1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 t="str">
        <f ca="1">_xlfn.XLOOKUP(G27&amp;$V$2,BS_CONTROLE[CHAVE],BS_CONTROLE[Quantidade_11],"-")</f>
        <v>-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0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 t="str">
        <f ca="1">_xlfn.XLOOKUP(G33&amp;$V$2,BS_CONTROLE[CHAVE],BS_CONTROLE[Quantidade_11],"-")</f>
        <v>-</v>
      </c>
      <c r="W33" s="112">
        <f ca="1">_xlfn.XLOOKUP(G33&amp;$W$2,BS_CONTROLE[CHAVE],BS_CONTROLE[Quantidade_11],"-")</f>
        <v>15</v>
      </c>
      <c r="X33" s="112">
        <f ca="1">_xlfn.XLOOKUP(G33&amp;$X$2,BS_CONTROLE[CHAVE],BS_CONTROLE[Quantidade_11],"-")</f>
        <v>15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>
        <f ca="1">_xlfn.XLOOKUP(G35&amp;$W$2,BS_CONTROLE[CHAVE],BS_CONTROLE[Quantidade_11],"-")</f>
        <v>1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525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2290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25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0</v>
      </c>
      <c r="W39" s="112">
        <f ca="1">_xlfn.XLOOKUP(G39&amp;$W$2,BS_CONTROLE[CHAVE],BS_CONTROLE[Quantidade_11],"-")</f>
        <v>300</v>
      </c>
      <c r="X39" s="112">
        <f ca="1">_xlfn.XLOOKUP(G39&amp;$X$2,BS_CONTROLE[CHAVE],BS_CONTROLE[Quantidade_11],"-")</f>
        <v>150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>
        <f ca="1">_xlfn.XLOOKUP(G40&amp;$W$2,BS_CONTROLE[CHAVE],BS_CONTROLE[Quantidade_11],"-")</f>
        <v>2</v>
      </c>
      <c r="X40" s="112">
        <f ca="1">_xlfn.XLOOKUP(G40&amp;$X$2,BS_CONTROLE[CHAVE],BS_CONTROLE[Quantidade_11],"-")</f>
        <v>1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 t="str">
        <f ca="1">_xlfn.XLOOKUP(G44&amp;$V$2,BS_CONTROLE[CHAVE],BS_CONTROLE[Quantidade_11],"-")</f>
        <v>-</v>
      </c>
      <c r="W44" s="112">
        <f ca="1">_xlfn.XLOOKUP(G44&amp;$W$2,BS_CONTROLE[CHAVE],BS_CONTROLE[Quantidade_11],"-")</f>
        <v>15</v>
      </c>
      <c r="X44" s="112">
        <f ca="1">_xlfn.XLOOKUP(G44&amp;$X$2,BS_CONTROLE[CHAVE],BS_CONTROLE[Quantidade_11],"-")</f>
        <v>15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>
        <f ca="1">_xlfn.XLOOKUP(G46&amp;$W$2,BS_CONTROLE[CHAVE],BS_CONTROLE[Quantidade_11],"-")</f>
        <v>2</v>
      </c>
      <c r="X46" s="112">
        <f ca="1">_xlfn.XLOOKUP(G46&amp;$X$2,BS_CONTROLE[CHAVE],BS_CONTROLE[Quantidade_11],"-")</f>
        <v>0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525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2290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>
        <f ca="1">_xlfn.XLOOKUP(G48&amp;$W$2,BS_CONTROLE[CHAVE],BS_CONTROLE[Quantidade_11],"-")</f>
        <v>1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>
        <f ca="1">_xlfn.XLOOKUP(G49&amp;$X$2,BS_CONTROLE[CHAVE],BS_CONTROLE[Quantidade_11],"-")</f>
        <v>25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300</v>
      </c>
      <c r="X50" s="112">
        <f ca="1">_xlfn.XLOOKUP(G50&amp;$X$2,BS_CONTROLE[CHAVE],BS_CONTROLE[Quantidade_11],"-")</f>
        <v>150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>
        <f ca="1">_xlfn.XLOOKUP(G51&amp;$W$2,BS_CONTROLE[CHAVE],BS_CONTROLE[Quantidade_11],"-")</f>
        <v>2</v>
      </c>
      <c r="X51" s="112">
        <f ca="1">_xlfn.XLOOKUP(G51&amp;$X$2,BS_CONTROLE[CHAVE],BS_CONTROLE[Quantidade_11],"-")</f>
        <v>1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1760</v>
      </c>
      <c r="W52" s="112">
        <f ca="1">_xlfn.XLOOKUP(G52&amp;$W$2,BS_CONTROLE[CHAVE],BS_CONTROLE[Quantidade_11],"-")</f>
        <v>0</v>
      </c>
      <c r="X52" s="112">
        <f ca="1">_xlfn.XLOOKUP(G52&amp;$X$2,BS_CONTROLE[CHAVE],BS_CONTROLE[Quantidade_11],"-")</f>
        <v>1080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 t="str">
        <f ca="1">_xlfn.XLOOKUP(G53&amp;$V$2,BS_CONTROLE[CHAVE],BS_CONTROLE[Quantidade_11],"-")</f>
        <v>-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0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15</v>
      </c>
      <c r="X57" s="112">
        <f ca="1">_xlfn.XLOOKUP(G57&amp;$X$2,BS_CONTROLE[CHAVE],BS_CONTROLE[Quantidade_11],"-")</f>
        <v>15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>
        <f ca="1">_xlfn.XLOOKUP(G59&amp;$W$2,BS_CONTROLE[CHAVE],BS_CONTROLE[Quantidade_11],"-")</f>
        <v>2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>
        <f ca="1">_xlfn.XLOOKUP(G60&amp;$W$2,BS_CONTROLE[CHAVE],BS_CONTROLE[Quantidade_11],"-")</f>
        <v>1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525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2290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>
        <f ca="1">_xlfn.XLOOKUP(G62&amp;$W$2,BS_CONTROLE[CHAVE],BS_CONTROLE[Quantidade_11],"-")</f>
        <v>12</v>
      </c>
      <c r="X62" s="112">
        <f ca="1">_xlfn.XLOOKUP(G62&amp;$X$2,BS_CONTROLE[CHAVE],BS_CONTROLE[Quantidade_11],"-")</f>
        <v>300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25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0</v>
      </c>
      <c r="W64" s="112">
        <f ca="1">_xlfn.XLOOKUP(G64&amp;$W$2,BS_CONTROLE[CHAVE],BS_CONTROLE[Quantidade_11],"-")</f>
        <v>300</v>
      </c>
      <c r="X64" s="112">
        <f ca="1">_xlfn.XLOOKUP(G64&amp;$X$2,BS_CONTROLE[CHAVE],BS_CONTROLE[Quantidade_11],"-")</f>
        <v>150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>
        <f ca="1">_xlfn.XLOOKUP(G65&amp;$W$2,BS_CONTROLE[CHAVE],BS_CONTROLE[Quantidade_11],"-")</f>
        <v>2</v>
      </c>
      <c r="X65" s="112">
        <f ca="1">_xlfn.XLOOKUP(G65&amp;$X$2,BS_CONTROLE[CHAVE],BS_CONTROLE[Quantidade_11],"-")</f>
        <v>1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>
        <f ca="1">_xlfn.XLOOKUP(G66&amp;$X$2,BS_CONTROLE[CHAVE],BS_CONTROLE[Quantidade_11],"-")</f>
        <v>20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 t="str">
        <f ca="1">_xlfn.XLOOKUP(G67&amp;$V$2,BS_CONTROLE[CHAVE],BS_CONTROLE[Quantidade_11],"-")</f>
        <v>-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1760</v>
      </c>
      <c r="W68" s="112">
        <f ca="1">_xlfn.XLOOKUP(G68&amp;$W$2,BS_CONTROLE[CHAVE],BS_CONTROLE[Quantidade_11],"-")</f>
        <v>0</v>
      </c>
      <c r="X68" s="112">
        <f ca="1">_xlfn.XLOOKUP(G68&amp;$X$2,BS_CONTROLE[CHAVE],BS_CONTROLE[Quantidade_11],"-")</f>
        <v>1080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>
        <f ca="1">_xlfn.XLOOKUP(G69&amp;$X$2,BS_CONTROLE[CHAVE],BS_CONTROLE[Quantidade_11],"-")</f>
        <v>20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>
        <f ca="1">_xlfn.XLOOKUP(G70&amp;$X$2,BS_CONTROLE[CHAVE],BS_CONTROLE[Quantidade_11],"-")</f>
        <v>3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22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1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 t="str">
        <f ca="1">_xlfn.XLOOKUP(G75&amp;$V$2,BS_CONTROLE[CHAVE],BS_CONTROLE[Quantidade_11],"-")</f>
        <v>-</v>
      </c>
      <c r="W75" s="112">
        <f ca="1">_xlfn.XLOOKUP(G75&amp;$W$2,BS_CONTROLE[CHAVE],BS_CONTROLE[Quantidade_11],"-")</f>
        <v>15</v>
      </c>
      <c r="X75" s="112">
        <f ca="1">_xlfn.XLOOKUP(G75&amp;$X$2,BS_CONTROLE[CHAVE],BS_CONTROLE[Quantidade_11],"-")</f>
        <v>15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socaria mecanizada</v>
      </c>
      <c r="V77" s="112">
        <f ca="1">_xlfn.XLOOKUP(G77&amp;$V$2,BS_CONTROLE[CHAVE],BS_CONTROLE[Quantidade_11],"-")</f>
        <v>525</v>
      </c>
      <c r="W77" s="112">
        <f ca="1">_xlfn.XLOOKUP(G77&amp;$W$2,BS_CONTROLE[CHAVE],BS_CONTROLE[Quantidade_11],"-")</f>
        <v>0</v>
      </c>
      <c r="X77" s="112">
        <f ca="1">_xlfn.XLOOKUP(G77&amp;$X$2,BS_CONTROLE[CHAVE],BS_CONTROLE[Quantidade_11],"-")</f>
        <v>2290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1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12</v>
      </c>
      <c r="X79" s="112">
        <f ca="1">_xlfn.XLOOKUP(G79&amp;$X$2,BS_CONTROLE[CHAVE],BS_CONTROLE[Quantidade_11],"-")</f>
        <v>300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300</v>
      </c>
      <c r="X80" s="112">
        <f ca="1">_xlfn.XLOOKUP(G80&amp;$X$2,BS_CONTROLE[CHAVE],BS_CONTROLE[Quantidade_11],"-")</f>
        <v>150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>
        <f ca="1">_xlfn.XLOOKUP(G81&amp;$W$2,BS_CONTROLE[CHAVE],BS_CONTROLE[Quantidade_11],"-")</f>
        <v>2</v>
      </c>
      <c r="X81" s="112">
        <f ca="1">_xlfn.XLOOKUP(G81&amp;$X$2,BS_CONTROLE[CHAVE],BS_CONTROLE[Quantidade_11],"-")</f>
        <v>1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0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1760</v>
      </c>
      <c r="W83" s="112">
        <f ca="1">_xlfn.XLOOKUP(G83&amp;$W$2,BS_CONTROLE[CHAVE],BS_CONTROLE[Quantidade_11],"-")</f>
        <v>0</v>
      </c>
      <c r="X83" s="112">
        <f ca="1">_xlfn.XLOOKUP(G83&amp;$X$2,BS_CONTROLE[CHAVE],BS_CONTROLE[Quantidade_11],"-")</f>
        <v>1080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0</v>
      </c>
      <c r="W85" s="112">
        <f ca="1">_xlfn.XLOOKUP(G85&amp;$W$2,BS_CONTROLE[CHAVE],BS_CONTROLE[Quantidade_11],"-")</f>
        <v>300</v>
      </c>
      <c r="X85" s="112">
        <f ca="1">_xlfn.XLOOKUP(G85&amp;$X$2,BS_CONTROLE[CHAVE],BS_CONTROLE[Quantidade_11],"-")</f>
        <v>150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1760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1080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socaria mecanizada</v>
      </c>
      <c r="V87" s="112">
        <f ca="1">_xlfn.XLOOKUP(G87&amp;$V$2,BS_CONTROLE[CHAVE],BS_CONTROLE[Quantidade_11],"-")</f>
        <v>525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2290</v>
      </c>
    </row>
    <row r="88" spans="1:24" s="113" customFormat="1" hidden="1">
      <c r="A88" s="109" t="str">
        <f>IF(FN_MC!Y91="","*",FN_MC!Y91)</f>
        <v>*</v>
      </c>
      <c r="B88" s="109" t="str">
        <f>IF(FN_MC!X91="","*",FN_MC!X91)</f>
        <v>Oportunidade</v>
      </c>
      <c r="C88" s="109" t="str">
        <f>IF(FN_MC!Z91="","*",FN_MC!Z91)</f>
        <v>P0</v>
      </c>
      <c r="D88" s="110" t="str">
        <f>IF(FN_MC!S91="","*",FN_MC!S91)</f>
        <v>FERRONORTE</v>
      </c>
      <c r="E88" s="110" t="str">
        <f>IF(FN_MC!T91="","*",FN_MC!T91)</f>
        <v>TGR-TRO</v>
      </c>
      <c r="F88" s="110">
        <f>IF(FN_MC!B91="","*",FN_MC!B91)</f>
        <v>45999</v>
      </c>
      <c r="G88" s="110" t="str">
        <f>IF(FN_MC!D91="","*",FN_MC!D91)</f>
        <v>W70</v>
      </c>
      <c r="H88" s="110" t="str">
        <f>IF(FN_MC!F91="","*",FN_MC!F91)</f>
        <v>PDM - PEDRA - DESCARGA</v>
      </c>
      <c r="I88" s="110" t="str">
        <f>IF(FN_MC!H91="","*",FN_MC!H91)</f>
        <v>TGR2</v>
      </c>
      <c r="J88" s="110" t="str">
        <f>IF(FN_MC!I91="","*",FN_MC!I91)</f>
        <v>TGR2</v>
      </c>
      <c r="K88" s="110" t="str">
        <f>IF(FN_MC!M91="","*",FN_MC!M91)</f>
        <v>TGR-TBE</v>
      </c>
      <c r="L88" s="110" t="str">
        <f>IF(FN_MC!N91="","*",FN_MC!N91)</f>
        <v>TGR512</v>
      </c>
      <c r="M88" s="111">
        <f>IF(FN_MC!J91="","*",FN_MC!J91)</f>
        <v>98</v>
      </c>
      <c r="N88" s="290">
        <f>IF(FN_MC!K91="","*",FN_MC!K91)</f>
        <v>501.5</v>
      </c>
      <c r="O88" s="290" t="str">
        <f>IF(FN_MC!L91="","*",FN_MC!L91)</f>
        <v>-</v>
      </c>
      <c r="P88" s="111"/>
      <c r="Q88" s="128">
        <f>IF(FN_MC!O91="","*",FN_MC!O91)</f>
        <v>0.39583333333333331</v>
      </c>
      <c r="R88" s="128">
        <f>IF(FN_MC!P91="","*",FN_MC!P91)</f>
        <v>4.1666666666666664E-2</v>
      </c>
      <c r="S88" s="110" t="str">
        <f>IF(FN_MC!Q91="","*",CONCATENATE(FN_MC!Q91," ",FN_MC!R91))</f>
        <v>16 VAGÕES</v>
      </c>
      <c r="T88" s="110" t="str">
        <f>IF(FN_MC!V91="","*",FN_MC!V91)</f>
        <v xml:space="preserve">camila </v>
      </c>
      <c r="U88" s="110" t="str">
        <f>IF(FN_MC!W91="","*",FN_MC!W91)</f>
        <v xml:space="preserve"> Descarga de pedra</v>
      </c>
      <c r="V88" s="112" t="str">
        <f ca="1">_xlfn.XLOOKUP(G88&amp;$V$2,BS_CONTROLE[CHAVE],BS_CONTROLE[Quantidade_11],"-")</f>
        <v>-</v>
      </c>
      <c r="W88" s="112">
        <f ca="1">_xlfn.XLOOKUP(G88&amp;$W$2,BS_CONTROLE[CHAVE],BS_CONTROLE[Quantidade_11],"-")</f>
        <v>15</v>
      </c>
      <c r="X88" s="112">
        <f ca="1">_xlfn.XLOOKUP(G88&amp;$X$2,BS_CONTROLE[CHAVE],BS_CONTROLE[Quantidade_11],"-")</f>
        <v>15</v>
      </c>
    </row>
    <row r="89" spans="1:24" s="113" customFormat="1" hidden="1">
      <c r="A89" s="109" t="str">
        <f>IF(FN_MC!Y92="","*",FN_MC!Y92)</f>
        <v>*</v>
      </c>
      <c r="B89" s="109" t="str">
        <f>IF(FN_MC!X92="","*",FN_MC!X92)</f>
        <v>Oportunidade</v>
      </c>
      <c r="C89" s="109" t="str">
        <f>IF(FN_MC!Z92="","*",FN_MC!Z92)</f>
        <v>P1</v>
      </c>
      <c r="D89" s="110" t="str">
        <f>IF(FN_MC!S92="","*",FN_MC!S92)</f>
        <v>FERRONORTE</v>
      </c>
      <c r="E89" s="110" t="str">
        <f>IF(FN_MC!T92="","*",FN_MC!T92)</f>
        <v>TCS-TGR</v>
      </c>
      <c r="F89" s="110">
        <f>IF(FN_MC!B92="","*",FN_MC!B92)</f>
        <v>45999</v>
      </c>
      <c r="G89" s="110" t="str">
        <f>IF(FN_MC!D92="","*",FN_MC!D92)</f>
        <v>BRUNO (TF-525)</v>
      </c>
      <c r="H89" s="110" t="str">
        <f>IF(FN_MC!F92="","*",FN_MC!F92)</f>
        <v>PDM - SOLDA</v>
      </c>
      <c r="I89" s="110" t="str">
        <f>IF(FN_MC!H92="","*",FN_MC!H92)</f>
        <v>440TVL</v>
      </c>
      <c r="J89" s="110" t="str">
        <f>IF(FN_MC!I92="","*",FN_MC!I92)</f>
        <v>-</v>
      </c>
      <c r="K89" s="110" t="str">
        <f>IF(FN_MC!M92="","*",FN_MC!M92)</f>
        <v>TPC-TVL</v>
      </c>
      <c r="L89" s="110" t="str">
        <f>IF(FN_MC!N92="","*",FN_MC!N92)</f>
        <v>440TVL</v>
      </c>
      <c r="M89" s="111">
        <f>IF(FN_MC!J92="","*",FN_MC!J92)</f>
        <v>74</v>
      </c>
      <c r="N89" s="290">
        <f>IF(FN_MC!K92="","*",FN_MC!K92)</f>
        <v>446</v>
      </c>
      <c r="O89" s="290">
        <f>IF(FN_MC!L92="","*",FN_MC!L92)</f>
        <v>445.7</v>
      </c>
      <c r="P89" s="111"/>
      <c r="Q89" s="128">
        <f>IF(FN_MC!O92="","*",FN_MC!O92)</f>
        <v>0.33333333333333331</v>
      </c>
      <c r="R89" s="128">
        <f>IF(FN_MC!P92="","*",FN_MC!P92)</f>
        <v>6.25E-2</v>
      </c>
      <c r="S89" s="110" t="str">
        <f>IF(FN_MC!Q92="","*",CONCATENATE(FN_MC!Q92," ",FN_MC!R92))</f>
        <v>1 Nº DE SOLDA</v>
      </c>
      <c r="T89" s="110" t="str">
        <f>IF(FN_MC!V92="","*",FN_MC!V92)</f>
        <v>Bruno</v>
      </c>
      <c r="U89" s="110" t="str">
        <f>IF(FN_MC!W92="","*",FN_MC!W92)</f>
        <v>Execução de solda - Condicinado à temperatura</v>
      </c>
      <c r="V89" s="112" t="str">
        <f ca="1">_xlfn.XLOOKUP(G89&amp;$V$2,BS_CONTROLE[CHAVE],BS_CONTROLE[Quantidade_11],"-")</f>
        <v>-</v>
      </c>
      <c r="W89" s="112">
        <f ca="1">_xlfn.XLOOKUP(G89&amp;$W$2,BS_CONTROLE[CHAVE],BS_CONTROLE[Quantidade_11],"-")</f>
        <v>2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IF(FN_MC!Y93="","*",FN_MC!Y93)</f>
        <v>*</v>
      </c>
      <c r="B90" s="109" t="str">
        <f>IF(FN_MC!X93="","*",FN_MC!X93)</f>
        <v>Oportunidade</v>
      </c>
      <c r="C90" s="109" t="str">
        <f>IF(FN_MC!Z93="","*",FN_MC!Z93)</f>
        <v>P1</v>
      </c>
      <c r="D90" s="110" t="str">
        <f>IF(FN_MC!S93="","*",FN_MC!S93)</f>
        <v>FERRONORTE</v>
      </c>
      <c r="E90" s="110" t="str">
        <f>IF(FN_MC!T93="","*",FN_MC!T93)</f>
        <v>TCS-TGR</v>
      </c>
      <c r="F90" s="110">
        <f>IF(FN_MC!B93="","*",FN_MC!B93)</f>
        <v>45999</v>
      </c>
      <c r="G90" s="110" t="str">
        <f>IF(FN_MC!D93="","*",FN_MC!D93)</f>
        <v>W48</v>
      </c>
      <c r="H90" s="110" t="str">
        <f>IF(FN_MC!F93="","*",FN_MC!F93)</f>
        <v>MECANIZAÇÃO - DOL</v>
      </c>
      <c r="I90" s="110" t="str">
        <f>IF(FN_MC!H93="","*",FN_MC!H93)</f>
        <v>TOM2</v>
      </c>
      <c r="J90" s="110" t="str">
        <f>IF(FN_MC!I93="","*",FN_MC!I93)</f>
        <v>TOM2</v>
      </c>
      <c r="K90" s="110" t="str">
        <f>IF(FN_MC!M93="","*",FN_MC!M93)</f>
        <v>TOM-TPC</v>
      </c>
      <c r="L90" s="110" t="str">
        <f>IF(FN_MC!N93="","*",FN_MC!N93)</f>
        <v>TOM416</v>
      </c>
      <c r="M90" s="111">
        <f>IF(FN_MC!J93="","*",FN_MC!J93)</f>
        <v>74</v>
      </c>
      <c r="N90" s="290">
        <f>IF(FN_MC!K93="","*",FN_MC!K93)</f>
        <v>412</v>
      </c>
      <c r="O90" s="290" t="str">
        <f>IF(FN_MC!L93="","*",FN_MC!L93)</f>
        <v>-</v>
      </c>
      <c r="P90" s="111"/>
      <c r="Q90" s="128">
        <f>IF(FN_MC!O93="","*",FN_MC!O93)</f>
        <v>0.35416666666666669</v>
      </c>
      <c r="R90" s="128">
        <f>IF(FN_MC!P93="","*",FN_MC!P93)</f>
        <v>8.3333333333333329E-2</v>
      </c>
      <c r="S90" s="110" t="str">
        <f>IF(FN_MC!Q93="","*",CONCATENATE(FN_MC!Q93," ",FN_MC!R93))</f>
        <v>1000 M</v>
      </c>
      <c r="T90" s="110" t="str">
        <f>IF(FN_MC!V93="","*",FN_MC!V93)</f>
        <v>Saulo</v>
      </c>
      <c r="U90" s="110" t="str">
        <f>IF(FN_MC!W93="","*",FN_MC!W93)</f>
        <v>Serviços de socaria mecanizada</v>
      </c>
      <c r="V90" s="112">
        <f ca="1">_xlfn.XLOOKUP(G90&amp;$V$2,BS_CONTROLE[CHAVE],BS_CONTROLE[Quantidade_11],"-")</f>
        <v>525</v>
      </c>
      <c r="W90" s="112">
        <f ca="1">_xlfn.XLOOKUP(G90&amp;$W$2,BS_CONTROLE[CHAVE],BS_CONTROLE[Quantidade_11],"-")</f>
        <v>0</v>
      </c>
      <c r="X90" s="112">
        <f ca="1">_xlfn.XLOOKUP(G90&amp;$X$2,BS_CONTROLE[CHAVE],BS_CONTROLE[Quantidade_11],"-")</f>
        <v>2290</v>
      </c>
    </row>
    <row r="91" spans="1:24" s="113" customFormat="1" hidden="1">
      <c r="A91" s="109" t="str">
        <f>IF(FN_MC!Y94="","*",FN_MC!Y94)</f>
        <v>*</v>
      </c>
      <c r="B91" s="109" t="str">
        <f>IF(FN_MC!X94="","*",FN_MC!X94)</f>
        <v>Oportunidade</v>
      </c>
      <c r="C91" s="109" t="str">
        <f>IF(FN_MC!Z94="","*",FN_MC!Z94)</f>
        <v>P2</v>
      </c>
      <c r="D91" s="110" t="str">
        <f>IF(FN_MC!S94="","*",FN_MC!S94)</f>
        <v>FERRONORTE</v>
      </c>
      <c r="E91" s="110" t="str">
        <f>IF(FN_MC!T94="","*",FN_MC!T94)</f>
        <v>TCS-TGR</v>
      </c>
      <c r="F91" s="110">
        <f>IF(FN_MC!B94="","*",FN_MC!B94)</f>
        <v>45999</v>
      </c>
      <c r="G91" s="110" t="str">
        <f>IF(FN_MC!D94="","*",FN_MC!D94)</f>
        <v>ELSON (TF-526)</v>
      </c>
      <c r="H91" s="110" t="str">
        <f>IF(FN_MC!F94="","*",FN_MC!F94)</f>
        <v>PDM - SOLDA</v>
      </c>
      <c r="I91" s="110" t="str">
        <f>IF(FN_MC!H94="","*",FN_MC!H94)</f>
        <v>TMR326</v>
      </c>
      <c r="J91" s="110" t="str">
        <f>IF(FN_MC!I94="","*",FN_MC!I94)</f>
        <v>-</v>
      </c>
      <c r="K91" s="110" t="str">
        <f>IF(FN_MC!M94="","*",FN_MC!M94)</f>
        <v>TMR-TLA</v>
      </c>
      <c r="L91" s="110" t="str">
        <f>IF(FN_MC!N94="","*",FN_MC!N94)</f>
        <v>TMR326</v>
      </c>
      <c r="M91" s="111">
        <f>IF(FN_MC!J94="","*",FN_MC!J94)</f>
        <v>74</v>
      </c>
      <c r="N91" s="290">
        <f>IF(FN_MC!K94="","*",FN_MC!K94)</f>
        <v>321</v>
      </c>
      <c r="O91" s="290" t="str">
        <f>IF(FN_MC!L94="","*",FN_MC!L94)</f>
        <v>-</v>
      </c>
      <c r="P91" s="111"/>
      <c r="Q91" s="128">
        <f>IF(FN_MC!O94="","*",FN_MC!O94)</f>
        <v>0.375</v>
      </c>
      <c r="R91" s="128">
        <f>IF(FN_MC!P94="","*",FN_MC!P94)</f>
        <v>6.25E-2</v>
      </c>
      <c r="S91" s="110" t="str">
        <f>IF(FN_MC!Q94="","*",CONCATENATE(FN_MC!Q94," ",FN_MC!R94))</f>
        <v>1 Nº DE SOLDA</v>
      </c>
      <c r="T91" s="110" t="str">
        <f>IF(FN_MC!V94="","*",FN_MC!V94)</f>
        <v>Elson</v>
      </c>
      <c r="U91" s="110" t="str">
        <f>IF(FN_MC!W94="","*",FN_MC!W94)</f>
        <v>Execução de solda - Condicinado à temperatura</v>
      </c>
      <c r="V91" s="112" t="str">
        <f ca="1">_xlfn.XLOOKUP(G91&amp;$V$2,BS_CONTROLE[CHAVE],BS_CONTROLE[Quantidade_11],"-")</f>
        <v>-</v>
      </c>
      <c r="W91" s="112">
        <f ca="1">_xlfn.XLOOKUP(G91&amp;$W$2,BS_CONTROLE[CHAVE],BS_CONTROLE[Quantidade_11],"-")</f>
        <v>1</v>
      </c>
      <c r="X91" s="112">
        <f ca="1">_xlfn.XLOOKUP(G91&amp;$X$2,BS_CONTROLE[CHAVE],BS_CONTROLE[Quantidade_11],"-")</f>
        <v>2</v>
      </c>
    </row>
    <row r="92" spans="1:24" s="113" customFormat="1" hidden="1">
      <c r="A92" s="109" t="str">
        <f>IF(FN_MC!Y95="","*",FN_MC!Y95)</f>
        <v>*</v>
      </c>
      <c r="B92" s="109" t="str">
        <f>IF(FN_MC!X95="","*",FN_MC!X95)</f>
        <v>Oportunidade</v>
      </c>
      <c r="C92" s="109" t="str">
        <f>IF(FN_MC!Z95="","*",FN_MC!Z95)</f>
        <v>P0</v>
      </c>
      <c r="D92" s="110" t="str">
        <f>IF(FN_MC!S95="","*",FN_MC!S95)</f>
        <v>FERRONORTE</v>
      </c>
      <c r="E92" s="110" t="str">
        <f>IF(FN_MC!T95="","*",FN_MC!T95)</f>
        <v>TMI-TCS</v>
      </c>
      <c r="F92" s="110">
        <f>IF(FN_MC!B95="","*",FN_MC!B95)</f>
        <v>45999</v>
      </c>
      <c r="G92" s="110" t="str">
        <f>IF(FN_MC!D95="","*",FN_MC!D95)</f>
        <v>W50</v>
      </c>
      <c r="H92" s="110" t="str">
        <f>IF(FN_MC!F95="","*",FN_MC!F95)</f>
        <v xml:space="preserve">MODERNIZAÇÃO - DORMENTE - CARGA </v>
      </c>
      <c r="I92" s="110" t="str">
        <f>IF(FN_MC!H95="","*",FN_MC!H95)</f>
        <v>TCS</v>
      </c>
      <c r="J92" s="110" t="str">
        <f>IF(FN_MC!I95="","*",FN_MC!I95)</f>
        <v>TCS</v>
      </c>
      <c r="K92" s="110" t="str">
        <f>IF(FN_MC!M95="","*",FN_MC!M95)</f>
        <v>TCS</v>
      </c>
      <c r="L92" s="110" t="str">
        <f>IF(FN_MC!N95="","*",FN_MC!N95)</f>
        <v>TCS1</v>
      </c>
      <c r="M92" s="111">
        <f>IF(FN_MC!J95="","*",FN_MC!J95)</f>
        <v>74</v>
      </c>
      <c r="N92" s="290">
        <f>IF(FN_MC!K95="","*",FN_MC!K95)</f>
        <v>290</v>
      </c>
      <c r="O92" s="290" t="str">
        <f>IF(FN_MC!L95="","*",FN_MC!L95)</f>
        <v>-</v>
      </c>
      <c r="P92" s="111"/>
      <c r="Q92" s="128">
        <f>IF(FN_MC!O95="","*",FN_MC!O95)</f>
        <v>0.5</v>
      </c>
      <c r="R92" s="128">
        <f>IF(FN_MC!P95="","*",FN_MC!P95)</f>
        <v>8.3333333333333329E-2</v>
      </c>
      <c r="S92" s="110" t="str">
        <f>IF(FN_MC!Q95="","*",CONCATENATE(FN_MC!Q95," ",FN_MC!R95))</f>
        <v>25 Nº DE DORMENTES</v>
      </c>
      <c r="T92" s="110" t="str">
        <f>IF(FN_MC!V95="","*",FN_MC!V95)</f>
        <v>Guilherme</v>
      </c>
      <c r="U92" s="110" t="str">
        <f>IF(FN_MC!W95="","*",FN_MC!W95)</f>
        <v>Carga de dormentes TCS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>
        <f ca="1">_xlfn.XLOOKUP(G92&amp;$X$2,BS_CONTROLE[CHAVE],BS_CONTROLE[Quantidade_11],"-")</f>
        <v>25</v>
      </c>
    </row>
    <row r="93" spans="1:24" s="113" customFormat="1" hidden="1">
      <c r="A93" s="109" t="str">
        <f>IF(FN_MC!Y96="","*",FN_MC!Y96)</f>
        <v>*</v>
      </c>
      <c r="B93" s="109" t="str">
        <f>IF(FN_MC!X96="","*",FN_MC!X96)</f>
        <v>Oportunidade</v>
      </c>
      <c r="C93" s="109" t="str">
        <f>IF(FN_MC!Z96="","*",FN_MC!Z96)</f>
        <v>P1</v>
      </c>
      <c r="D93" s="110" t="str">
        <f>IF(FN_MC!S96="","*",FN_MC!S96)</f>
        <v>FERRONORTE</v>
      </c>
      <c r="E93" s="110" t="str">
        <f>IF(FN_MC!T96="","*",FN_MC!T96)</f>
        <v>TMI-TCS</v>
      </c>
      <c r="F93" s="110">
        <f>IF(FN_MC!B96="","*",FN_MC!B96)</f>
        <v>45999</v>
      </c>
      <c r="G93" s="110" t="str">
        <f>IF(FN_MC!D96="","*",FN_MC!D96)</f>
        <v>V86</v>
      </c>
      <c r="H93" s="110" t="str">
        <f>IF(FN_MC!F96="","*",FN_MC!F96)</f>
        <v>MECANIZAÇÃO - SOCADORA</v>
      </c>
      <c r="I93" s="110" t="str">
        <f>IF(FN_MC!H96="","*",FN_MC!H96)</f>
        <v>TID2</v>
      </c>
      <c r="J93" s="110" t="str">
        <f>IF(FN_MC!I96="","*",FN_MC!I96)</f>
        <v>TID2</v>
      </c>
      <c r="K93" s="110" t="str">
        <f>IF(FN_MC!M96="","*",FN_MC!M96)</f>
        <v>TID-TVI</v>
      </c>
      <c r="L93" s="110" t="str">
        <f>IF(FN_MC!N96="","*",FN_MC!N96)</f>
        <v>TID201</v>
      </c>
      <c r="M93" s="111">
        <f>IF(FN_MC!J96="","*",FN_MC!J96)</f>
        <v>74</v>
      </c>
      <c r="N93" s="290">
        <f>IF(FN_MC!K96="","*",FN_MC!K96)</f>
        <v>200</v>
      </c>
      <c r="O93" s="290">
        <f>IF(FN_MC!L96="","*",FN_MC!L96)</f>
        <v>194</v>
      </c>
      <c r="P93" s="111"/>
      <c r="Q93" s="128">
        <f>IF(FN_MC!O96="","*",FN_MC!O96)</f>
        <v>0.39583333333333331</v>
      </c>
      <c r="R93" s="128">
        <f>IF(FN_MC!P96="","*",FN_MC!P96)</f>
        <v>6.25E-2</v>
      </c>
      <c r="S93" s="110" t="str">
        <f>IF(FN_MC!Q96="","*",CONCATENATE(FN_MC!Q96," ",FN_MC!R96))</f>
        <v>840 M</v>
      </c>
      <c r="T93" s="110" t="str">
        <f>IF(FN_MC!V96="","*",FN_MC!V96)</f>
        <v>Saulo</v>
      </c>
      <c r="U93" s="110" t="str">
        <f>IF(FN_MC!W96="","*",FN_MC!W96)</f>
        <v>Serviços de socaria mecanizada</v>
      </c>
      <c r="V93" s="112">
        <f ca="1">_xlfn.XLOOKUP(G93&amp;$V$2,BS_CONTROLE[CHAVE],BS_CONTROLE[Quantidade_11],"-")</f>
        <v>0</v>
      </c>
      <c r="W93" s="112">
        <f ca="1">_xlfn.XLOOKUP(G93&amp;$W$2,BS_CONTROLE[CHAVE],BS_CONTROLE[Quantidade_11],"-")</f>
        <v>300</v>
      </c>
      <c r="X93" s="112">
        <f ca="1">_xlfn.XLOOKUP(G93&amp;$X$2,BS_CONTROLE[CHAVE],BS_CONTROLE[Quantidade_11],"-")</f>
        <v>150</v>
      </c>
    </row>
    <row r="94" spans="1:24" s="113" customFormat="1" hidden="1">
      <c r="A94" s="109" t="str">
        <f>IF(FN_MC!Y97="","*",FN_MC!Y97)</f>
        <v>*</v>
      </c>
      <c r="B94" s="109" t="str">
        <f>IF(FN_MC!X97="","*",FN_MC!X97)</f>
        <v>Oportunidade</v>
      </c>
      <c r="C94" s="109" t="str">
        <f>IF(FN_MC!Z97="","*",FN_MC!Z97)</f>
        <v>P2</v>
      </c>
      <c r="D94" s="110" t="str">
        <f>IF(FN_MC!S97="","*",FN_MC!S97)</f>
        <v>FERRONORTE</v>
      </c>
      <c r="E94" s="110" t="str">
        <f>IF(FN_MC!T97="","*",FN_MC!T97)</f>
        <v>TMI-TCS</v>
      </c>
      <c r="F94" s="110">
        <f>IF(FN_MC!B97="","*",FN_MC!B97)</f>
        <v>45999</v>
      </c>
      <c r="G94" s="110" t="str">
        <f>IF(FN_MC!D97="","*",FN_MC!D97)</f>
        <v>FRANCISCO (TF-670)</v>
      </c>
      <c r="H94" s="110" t="str">
        <f>IF(FN_MC!F97="","*",FN_MC!F97)</f>
        <v>PDM - SOLDA</v>
      </c>
      <c r="I94" s="110" t="str">
        <f>IF(FN_MC!H97="","*",FN_MC!H97)</f>
        <v>TIN1</v>
      </c>
      <c r="J94" s="110" t="str">
        <f>IF(FN_MC!I97="","*",FN_MC!I97)</f>
        <v>-</v>
      </c>
      <c r="K94" s="110" t="str">
        <f>IF(FN_MC!M97="","*",FN_MC!M97)</f>
        <v>TIN</v>
      </c>
      <c r="L94" s="110" t="str">
        <f>IF(FN_MC!N97="","*",FN_MC!N97)</f>
        <v>TIN1</v>
      </c>
      <c r="M94" s="111">
        <f>IF(FN_MC!J97="","*",FN_MC!J97)</f>
        <v>74</v>
      </c>
      <c r="N94" s="290">
        <f>IF(FN_MC!K97="","*",FN_MC!K97)</f>
        <v>109.1</v>
      </c>
      <c r="O94" s="290" t="str">
        <f>IF(FN_MC!L97="","*",FN_MC!L97)</f>
        <v>-</v>
      </c>
      <c r="P94" s="111"/>
      <c r="Q94" s="128">
        <f>IF(FN_MC!O97="","*",FN_MC!O97)</f>
        <v>0.375</v>
      </c>
      <c r="R94" s="128">
        <f>IF(FN_MC!P97="","*",FN_MC!P97)</f>
        <v>6.25E-2</v>
      </c>
      <c r="S94" s="110" t="str">
        <f>IF(FN_MC!Q97="","*",CONCATENATE(FN_MC!Q97," ",FN_MC!R97))</f>
        <v>1 Nº DE SOLDA</v>
      </c>
      <c r="T94" s="110" t="str">
        <f>IF(FN_MC!V97="","*",FN_MC!V97)</f>
        <v>Heleno</v>
      </c>
      <c r="U94" s="110" t="str">
        <f>IF(FN_MC!W97="","*",FN_MC!W97)</f>
        <v>Execução de solda - Condicinado à temperatura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2</v>
      </c>
      <c r="X94" s="112">
        <f ca="1">_xlfn.XLOOKUP(G94&amp;$X$2,BS_CONTROLE[CHAVE],BS_CONTROLE[Quantidade_11],"-")</f>
        <v>1</v>
      </c>
    </row>
    <row r="95" spans="1:24" s="113" customFormat="1" hidden="1">
      <c r="A95" s="109" t="str">
        <f>IF(FN_MC!Y98="","*",FN_MC!Y98)</f>
        <v>*</v>
      </c>
      <c r="B95" s="109" t="str">
        <f>IF(FN_MC!X98="","*",FN_MC!X98)</f>
        <v>Oportunidade</v>
      </c>
      <c r="C95" s="109" t="str">
        <f>IF(FN_MC!Z98="","*",FN_MC!Z98)</f>
        <v>P3</v>
      </c>
      <c r="D95" s="110" t="str">
        <f>IF(FN_MC!S98="","*",FN_MC!S98)</f>
        <v>FERRONORTE</v>
      </c>
      <c r="E95" s="110" t="str">
        <f>IF(FN_MC!T98="","*",FN_MC!T98)</f>
        <v>TMI-TCS</v>
      </c>
      <c r="F95" s="110">
        <f>IF(FN_MC!B98="","*",FN_MC!B98)</f>
        <v>45999</v>
      </c>
      <c r="G95" s="110" t="str">
        <f>IF(FN_MC!D98="","*",FN_MC!D98)</f>
        <v>ANISIO (TF-514)</v>
      </c>
      <c r="H95" s="110" t="str">
        <f>IF(FN_MC!F98="","*",FN_MC!F98)</f>
        <v>PDM - SUBSTITUIÇÃO - TRILHO</v>
      </c>
      <c r="I95" s="110" t="str">
        <f>IF(FN_MC!H98="","*",FN_MC!H98)</f>
        <v>TAP2</v>
      </c>
      <c r="J95" s="110" t="str">
        <f>IF(FN_MC!I98="","*",FN_MC!I98)</f>
        <v>-</v>
      </c>
      <c r="K95" s="110" t="str">
        <f>IF(FN_MC!M98="","*",FN_MC!M98)</f>
        <v>TAP</v>
      </c>
      <c r="L95" s="110" t="str">
        <f>IF(FN_MC!N98="","*",FN_MC!N98)</f>
        <v>TAP2</v>
      </c>
      <c r="M95" s="111">
        <f>IF(FN_MC!J98="","*",FN_MC!J98)</f>
        <v>74</v>
      </c>
      <c r="N95" s="290">
        <f>IF(FN_MC!K98="","*",FN_MC!K98)</f>
        <v>25</v>
      </c>
      <c r="O95" s="290" t="str">
        <f>IF(FN_MC!L98="","*",FN_MC!L98)</f>
        <v>-</v>
      </c>
      <c r="P95" s="111"/>
      <c r="Q95" s="128">
        <f>IF(FN_MC!O98="","*",FN_MC!O98)</f>
        <v>0.375</v>
      </c>
      <c r="R95" s="128">
        <f>IF(FN_MC!P98="","*",FN_MC!P98)</f>
        <v>6.25E-2</v>
      </c>
      <c r="S95" s="110" t="str">
        <f>IF(FN_MC!Q98="","*",CONCATENATE(FN_MC!Q98," ",FN_MC!R98))</f>
        <v>20 M</v>
      </c>
      <c r="T95" s="110" t="str">
        <f>IF(FN_MC!V98="","*",FN_MC!V98)</f>
        <v>Herbert</v>
      </c>
      <c r="U95" s="110" t="str">
        <f>IF(FN_MC!W98="","*",FN_MC!W98)</f>
        <v xml:space="preserve">Substituição de trilho 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20</v>
      </c>
    </row>
    <row r="96" spans="1:24" s="113" customFormat="1" hidden="1">
      <c r="A96" s="109" t="str">
        <f>IF(FN_MC!Y99="","*",FN_MC!Y99)</f>
        <v>*</v>
      </c>
      <c r="B96" s="109" t="str">
        <f>IF(FN_MC!X99="","*",FN_MC!X99)</f>
        <v>Contrato</v>
      </c>
      <c r="C96" s="109" t="str">
        <f>IF(FN_MC!Z99="","*",FN_MC!Z99)</f>
        <v>P0</v>
      </c>
      <c r="D96" s="110" t="str">
        <f>IF(FN_MC!S99="","*",FN_MC!S99)</f>
        <v>FERRONORTE</v>
      </c>
      <c r="E96" s="110" t="str">
        <f>IF(FN_MC!T99="","*",FN_MC!T99)</f>
        <v>TMI-TCS</v>
      </c>
      <c r="F96" s="110">
        <f>IF(FN_MC!B99="","*",FN_MC!B99)</f>
        <v>45999</v>
      </c>
      <c r="G96" s="110" t="str">
        <f>IF(FN_MC!D99="","*",FN_MC!D99)</f>
        <v>A60</v>
      </c>
      <c r="H96" s="110" t="str">
        <f>IF(FN_MC!F99="","*",FN_MC!F99)</f>
        <v>DETECÇÃO - RONDA 7 DIAS</v>
      </c>
      <c r="I96" s="110" t="str">
        <f>IF(FN_MC!H99="","*",FN_MC!H99)</f>
        <v>TMI</v>
      </c>
      <c r="J96" s="110" t="str">
        <f>IF(FN_MC!I99="","*",FN_MC!I99)</f>
        <v>TCS2</v>
      </c>
      <c r="K96" s="110" t="str">
        <f>IF(FN_MC!M99="","*",FN_MC!M99)</f>
        <v>TMI-TCS</v>
      </c>
      <c r="L96" s="110" t="str">
        <f>IF(FN_MC!N99="","*",FN_MC!N99)</f>
        <v>TMITCS</v>
      </c>
      <c r="M96" s="111">
        <f>IF(FN_MC!J99="","*",FN_MC!J99)</f>
        <v>74</v>
      </c>
      <c r="N96" s="290">
        <f>IF(FN_MC!K99="","*",FN_MC!K99)</f>
        <v>10</v>
      </c>
      <c r="O96" s="290" t="str">
        <f>IF(FN_MC!L99="","*",FN_MC!L99)</f>
        <v>-</v>
      </c>
      <c r="P96" s="111"/>
      <c r="Q96" s="128">
        <f>IF(FN_MC!O99="","*",FN_MC!O99)</f>
        <v>0.33333333333333331</v>
      </c>
      <c r="R96" s="128">
        <f>IF(FN_MC!P99="","*",FN_MC!P99)</f>
        <v>4.1666666666666664E-2</v>
      </c>
      <c r="S96" s="110" t="str">
        <f>IF(FN_MC!Q99="","*",CONCATENATE(FN_MC!Q99," ",FN_MC!R99))</f>
        <v>290 KM</v>
      </c>
      <c r="T96" s="110" t="str">
        <f>IF(FN_MC!V99="","*",FN_MC!V99)</f>
        <v>Miguel</v>
      </c>
      <c r="U96" s="110" t="str">
        <f>IF(FN_MC!W99="","*",FN_MC!W99)</f>
        <v>Ronda 7 dias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IF(FN_MC!Y100="","*",FN_MC!Y100)</f>
        <v>*</v>
      </c>
      <c r="B97" s="109" t="str">
        <f>IF(FN_MC!X100="","*",FN_MC!X100)</f>
        <v>Oportunidade</v>
      </c>
      <c r="C97" s="109" t="str">
        <f>IF(FN_MC!Z100="","*",FN_MC!Z100)</f>
        <v>P0</v>
      </c>
      <c r="D97" s="110" t="str">
        <f>IF(FN_MC!S100="","*",FN_MC!S100)</f>
        <v>MALHA CENTRAL</v>
      </c>
      <c r="E97" s="110" t="str">
        <f>IF(FN_MC!T100="","*",FN_MC!T100)</f>
        <v>RAMAL</v>
      </c>
      <c r="F97" s="110">
        <f>IF(FN_MC!B100="","*",FN_MC!B100)</f>
        <v>45999</v>
      </c>
      <c r="G97" s="110" t="str">
        <f>IF(FN_MC!D100="","*",FN_MC!D100)</f>
        <v>E17</v>
      </c>
      <c r="H97" s="110" t="str">
        <f>IF(FN_MC!F100="","*",FN_MC!F100)</f>
        <v>CAMINHÃO DE SOLDA</v>
      </c>
      <c r="I97" s="110" t="str">
        <f>IF(FN_MC!H100="","*",FN_MC!H100)</f>
        <v>ZDK1</v>
      </c>
      <c r="J97" s="110" t="str">
        <f>IF(FN_MC!I100="","*",FN_MC!I100)</f>
        <v>ZDK1</v>
      </c>
      <c r="K97" s="110" t="str">
        <f>IF(FN_MC!M100="","*",FN_MC!M100)</f>
        <v>ZDK-ZVT</v>
      </c>
      <c r="L97" s="110" t="str">
        <f>IF(FN_MC!N100="","*",FN_MC!N100)</f>
        <v>ZDK1/ZDKZVT</v>
      </c>
      <c r="M97" s="111">
        <f>IF(FN_MC!J100="","*",FN_MC!J100)</f>
        <v>78</v>
      </c>
      <c r="N97" s="290">
        <f>IF(FN_MC!K100="","*",FN_MC!K100)</f>
        <v>251</v>
      </c>
      <c r="O97" s="290">
        <f>IF(FN_MC!L100="","*",FN_MC!L100)</f>
        <v>244</v>
      </c>
      <c r="P97" s="111"/>
      <c r="Q97" s="128">
        <f>IF(FN_MC!O100="","*",FN_MC!O100)</f>
        <v>0.375</v>
      </c>
      <c r="R97" s="128">
        <f>IF(FN_MC!P100="","*",FN_MC!P100)</f>
        <v>0.125</v>
      </c>
      <c r="S97" s="110" t="str">
        <f>IF(FN_MC!Q100="","*",CONCATENATE(FN_MC!Q100," ",FN_MC!R100))</f>
        <v>3 Nº DE SOLDA</v>
      </c>
      <c r="T97" s="110" t="str">
        <f>IF(FN_MC!V100="","*",FN_MC!V100)</f>
        <v>herbert</v>
      </c>
      <c r="U97" s="110" t="str">
        <f>IF(FN_MC!W100="","*",FN_MC!W100)</f>
        <v>Execução de solda  (Caminhão)</v>
      </c>
      <c r="V97" s="112" t="str">
        <f ca="1">_xlfn.XLOOKUP(G97&amp;$V$2,BS_CONTROLE[CHAVE],BS_CONTROLE[Quantidade_11],"-")</f>
        <v>-</v>
      </c>
      <c r="W97" s="112">
        <f ca="1">_xlfn.XLOOKUP(G97&amp;$W$2,BS_CONTROLE[CHAVE],BS_CONTROLE[Quantidade_11],"-")</f>
        <v>6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IF(FN_MC!Y101="","*",FN_MC!Y101)</f>
        <v>*</v>
      </c>
      <c r="B98" s="109" t="str">
        <f>IF(FN_MC!X101="","*",FN_MC!X101)</f>
        <v>Oportunidade</v>
      </c>
      <c r="C98" s="109" t="str">
        <f>IF(FN_MC!Z101="","*",FN_MC!Z101)</f>
        <v>P0</v>
      </c>
      <c r="D98" s="110" t="str">
        <f>IF(FN_MC!S101="","*",FN_MC!S101)</f>
        <v>MALHA CENTRAL</v>
      </c>
      <c r="E98" s="110" t="str">
        <f>IF(FN_MC!T101="","*",FN_MC!T101)</f>
        <v>RAMAL</v>
      </c>
      <c r="F98" s="110">
        <f>IF(FN_MC!B101="","*",FN_MC!B101)</f>
        <v>45999</v>
      </c>
      <c r="G98" s="110" t="str">
        <f>IF(FN_MC!D101="","*",FN_MC!D101)</f>
        <v>V42</v>
      </c>
      <c r="H98" s="110" t="str">
        <f>IF(FN_MC!F101="","*",FN_MC!F101)</f>
        <v>MODERNIZAÇÃO - SOCADORA</v>
      </c>
      <c r="I98" s="110" t="str">
        <f>IF(FN_MC!H101="","*",FN_MC!H101)</f>
        <v>ZGT1</v>
      </c>
      <c r="J98" s="110" t="str">
        <f>IF(FN_MC!I101="","*",FN_MC!I101)</f>
        <v>ZGT1</v>
      </c>
      <c r="K98" s="110" t="str">
        <f>IF(FN_MC!M101="","*",FN_MC!M101)</f>
        <v>ZGT-ZXE</v>
      </c>
      <c r="L98" s="110" t="str">
        <f>IF(FN_MC!N101="","*",FN_MC!N101)</f>
        <v>ZGTZXE</v>
      </c>
      <c r="M98" s="111">
        <f>IF(FN_MC!J101="","*",FN_MC!J101)</f>
        <v>72</v>
      </c>
      <c r="N98" s="290">
        <f>IF(FN_MC!K101="","*",FN_MC!K101)</f>
        <v>310</v>
      </c>
      <c r="O98" s="290">
        <f>IF(FN_MC!L101="","*",FN_MC!L101)</f>
        <v>311</v>
      </c>
      <c r="P98" s="111"/>
      <c r="Q98" s="128">
        <f>IF(FN_MC!O101="","*",FN_MC!O101)</f>
        <v>0.35416666666666669</v>
      </c>
      <c r="R98" s="128">
        <f>IF(FN_MC!P101="","*",FN_MC!P101)</f>
        <v>0.16666666666666666</v>
      </c>
      <c r="S98" s="110" t="str">
        <f>IF(FN_MC!Q101="","*",CONCATENATE(FN_MC!Q101," ",FN_MC!R101))</f>
        <v>800 M</v>
      </c>
      <c r="T98" s="110" t="str">
        <f>IF(FN_MC!V101="","*",FN_MC!V101)</f>
        <v>Ezequiel</v>
      </c>
      <c r="U98" s="110" t="str">
        <f>IF(FN_MC!W101="","*",FN_MC!W101)</f>
        <v>Serviços de socaria mecanizada</v>
      </c>
      <c r="V98" s="112">
        <f ca="1">_xlfn.XLOOKUP(G98&amp;$V$2,BS_CONTROLE[CHAVE],BS_CONTROLE[Quantidade_11],"-")</f>
        <v>1760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1080</v>
      </c>
    </row>
    <row r="99" spans="1:24" s="113" customFormat="1" hidden="1">
      <c r="A99" s="109" t="str">
        <f>IF(FN_MC!Y102="","*",FN_MC!Y102)</f>
        <v>*</v>
      </c>
      <c r="B99" s="109" t="str">
        <f>IF(FN_MC!X102="","*",FN_MC!X102)</f>
        <v>Oportunidade</v>
      </c>
      <c r="C99" s="109" t="str">
        <f>IF(FN_MC!Z102="","*",FN_MC!Z102)</f>
        <v>P0</v>
      </c>
      <c r="D99" s="110" t="str">
        <f>IF(FN_MC!S102="","*",FN_MC!S102)</f>
        <v>MALHA CENTRAL</v>
      </c>
      <c r="E99" s="110" t="str">
        <f>IF(FN_MC!T102="","*",FN_MC!T102)</f>
        <v>PRV-POV</v>
      </c>
      <c r="F99" s="110">
        <f>IF(FN_MC!B102="","*",FN_MC!B102)</f>
        <v>45999</v>
      </c>
      <c r="G99" s="110" t="str">
        <f>IF(FN_MC!D102="","*",FN_MC!D102)</f>
        <v>W94</v>
      </c>
      <c r="H99" s="110" t="str">
        <f>IF(FN_MC!F102="","*",FN_MC!F102)</f>
        <v>OUTRAS ATIVIDADES</v>
      </c>
      <c r="I99" s="110" t="str">
        <f>IF(FN_MC!H102="","*",FN_MC!H102)</f>
        <v>PUD</v>
      </c>
      <c r="J99" s="110" t="str">
        <f>IF(FN_MC!I102="","*",FN_MC!I102)</f>
        <v>PIT</v>
      </c>
      <c r="K99" s="110" t="str">
        <f>IF(FN_MC!M102="","*",FN_MC!M102)</f>
        <v>PIT-K97</v>
      </c>
      <c r="L99" s="110" t="str">
        <f>IF(FN_MC!N102="","*",FN_MC!N102)</f>
        <v>PITK96</v>
      </c>
      <c r="M99" s="111">
        <f>IF(FN_MC!J102="","*",FN_MC!J102)</f>
        <v>103</v>
      </c>
      <c r="N99" s="290">
        <f>IF(FN_MC!K102="","*",FN_MC!K102)</f>
        <v>2109</v>
      </c>
      <c r="O99" s="290" t="str">
        <f>IF(FN_MC!L102="","*",FN_MC!L102)</f>
        <v>-</v>
      </c>
      <c r="P99" s="111"/>
      <c r="Q99" s="128">
        <f>IF(FN_MC!O102="","*",FN_MC!O102)</f>
        <v>0.375</v>
      </c>
      <c r="R99" s="128">
        <f>IF(FN_MC!P102="","*",FN_MC!P102)</f>
        <v>4.1666666666666664E-2</v>
      </c>
      <c r="S99" s="110" t="str">
        <f>IF(FN_MC!Q102="","*",CONCATENATE(FN_MC!Q102," ",FN_MC!R102))</f>
        <v>1 BINÁRIO</v>
      </c>
      <c r="T99" s="110" t="str">
        <f>IF(FN_MC!V102="","*",FN_MC!V102)</f>
        <v>Lucas</v>
      </c>
      <c r="U99" s="110" t="str">
        <f>IF(FN_MC!W102="","*",FN_MC!W102)</f>
        <v xml:space="preserve">Recolhimento de material 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IF(FN_MC!Y103="","*",FN_MC!Y103)</f>
        <v>*</v>
      </c>
      <c r="B100" s="109" t="str">
        <f>IF(FN_MC!X103="","*",FN_MC!X103)</f>
        <v>*</v>
      </c>
      <c r="C100" s="109" t="str">
        <f>IF(FN_MC!Z103="","*",FN_MC!Z103)</f>
        <v>*</v>
      </c>
      <c r="D100" s="110" t="str">
        <f>IF(FN_MC!S103="","*",FN_MC!S103)</f>
        <v>-</v>
      </c>
      <c r="E100" s="110" t="str">
        <f>IF(FN_MC!T103="","*",FN_MC!T103)</f>
        <v>-</v>
      </c>
      <c r="F100" s="110" t="str">
        <f>IF(FN_MC!B103="","*",FN_MC!B103)</f>
        <v>*</v>
      </c>
      <c r="G100" s="110" t="str">
        <f>IF(FN_MC!D103="","*",FN_MC!D103)</f>
        <v>*</v>
      </c>
      <c r="H100" s="110" t="str">
        <f>IF(FN_MC!F103="","*",FN_MC!F103)</f>
        <v>*</v>
      </c>
      <c r="I100" s="110" t="str">
        <f>IF(FN_MC!H103="","*",FN_MC!H103)</f>
        <v>*</v>
      </c>
      <c r="J100" s="110" t="str">
        <f>IF(FN_MC!I103="","*",FN_MC!I103)</f>
        <v>*</v>
      </c>
      <c r="K100" s="110" t="str">
        <f>IF(FN_MC!M103="","*",FN_MC!M103)</f>
        <v>-</v>
      </c>
      <c r="L100" s="110" t="str">
        <f>IF(FN_MC!N103="","*",FN_MC!N103)</f>
        <v>-</v>
      </c>
      <c r="M100" s="111" t="str">
        <f>IF(FN_MC!J103="","*",FN_MC!J103)</f>
        <v>*</v>
      </c>
      <c r="N100" s="290" t="str">
        <f>IF(FN_MC!K103="","*",FN_MC!K103)</f>
        <v>*</v>
      </c>
      <c r="O100" s="290" t="str">
        <f>IF(FN_MC!L103="","*",FN_MC!L103)</f>
        <v>-</v>
      </c>
      <c r="P100" s="111"/>
      <c r="Q100" s="128" t="str">
        <f>IF(FN_MC!O103="","*",FN_MC!O103)</f>
        <v>*</v>
      </c>
      <c r="R100" s="128" t="str">
        <f>IF(FN_MC!P103="","*",FN_MC!P103)</f>
        <v>*</v>
      </c>
      <c r="S100" s="110" t="str">
        <f>IF(FN_MC!Q103="","*",CONCATENATE(FN_MC!Q103," ",FN_MC!R103))</f>
        <v>*</v>
      </c>
      <c r="T100" s="110" t="str">
        <f>IF(FN_MC!V103="","*",FN_MC!V103)</f>
        <v>*</v>
      </c>
      <c r="U100" s="110" t="str">
        <f>IF(FN_MC!W103="","*",FN_MC!W103)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IF(FN_MC!Y104="","*",FN_MC!Y104)</f>
        <v>*</v>
      </c>
      <c r="B101" s="109" t="str">
        <f>IF(FN_MC!X104="","*",FN_MC!X104)</f>
        <v>*</v>
      </c>
      <c r="C101" s="109" t="str">
        <f>IF(FN_MC!Z104="","*",FN_MC!Z104)</f>
        <v>*</v>
      </c>
      <c r="D101" s="110" t="str">
        <f>IF(FN_MC!S104="","*",FN_MC!S104)</f>
        <v>-</v>
      </c>
      <c r="E101" s="110" t="str">
        <f>IF(FN_MC!T104="","*",FN_MC!T104)</f>
        <v>-</v>
      </c>
      <c r="F101" s="110" t="str">
        <f>IF(FN_MC!B104="","*",FN_MC!B104)</f>
        <v>*</v>
      </c>
      <c r="G101" s="110" t="str">
        <f>IF(FN_MC!D104="","*",FN_MC!D104)</f>
        <v>*</v>
      </c>
      <c r="H101" s="110" t="str">
        <f>IF(FN_MC!F104="","*",FN_MC!F104)</f>
        <v>*</v>
      </c>
      <c r="I101" s="110" t="str">
        <f>IF(FN_MC!H104="","*",FN_MC!H104)</f>
        <v>*</v>
      </c>
      <c r="J101" s="110" t="str">
        <f>IF(FN_MC!I104="","*",FN_MC!I104)</f>
        <v>*</v>
      </c>
      <c r="K101" s="110" t="str">
        <f>IF(FN_MC!M104="","*",FN_MC!M104)</f>
        <v>-</v>
      </c>
      <c r="L101" s="110" t="str">
        <f>IF(FN_MC!N104="","*",FN_MC!N104)</f>
        <v>-</v>
      </c>
      <c r="M101" s="111" t="str">
        <f>IF(FN_MC!J104="","*",FN_MC!J104)</f>
        <v>*</v>
      </c>
      <c r="N101" s="290" t="str">
        <f>IF(FN_MC!K104="","*",FN_MC!K104)</f>
        <v>*</v>
      </c>
      <c r="O101" s="290" t="str">
        <f>IF(FN_MC!L104="","*",FN_MC!L104)</f>
        <v>-</v>
      </c>
      <c r="P101" s="111"/>
      <c r="Q101" s="128" t="str">
        <f>IF(FN_MC!O104="","*",FN_MC!O104)</f>
        <v>*</v>
      </c>
      <c r="R101" s="128" t="str">
        <f>IF(FN_MC!P104="","*",FN_MC!P104)</f>
        <v>*</v>
      </c>
      <c r="S101" s="110" t="str">
        <f>IF(FN_MC!Q104="","*",CONCATENATE(FN_MC!Q104," ",FN_MC!R104))</f>
        <v>*</v>
      </c>
      <c r="T101" s="110" t="str">
        <f>IF(FN_MC!V104="","*",FN_MC!V104)</f>
        <v>*</v>
      </c>
      <c r="U101" s="110" t="str">
        <f>IF(FN_MC!W104="","*",FN_MC!W104)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IF(FN_MC!Y105="","*",FN_MC!Y105)</f>
        <v>*</v>
      </c>
      <c r="B102" s="109" t="str">
        <f>IF(FN_MC!X105="","*",FN_MC!X105)</f>
        <v>Oportunidade</v>
      </c>
      <c r="C102" s="109" t="str">
        <f>IF(FN_MC!Z105="","*",FN_MC!Z105)</f>
        <v>P0</v>
      </c>
      <c r="D102" s="110" t="str">
        <f>IF(FN_MC!S105="","*",FN_MC!S105)</f>
        <v>FERRONORTE</v>
      </c>
      <c r="E102" s="110" t="str">
        <f>IF(FN_MC!T105="","*",FN_MC!T105)</f>
        <v>TGR-TRO</v>
      </c>
      <c r="F102" s="110" t="str">
        <f>IF(FN_MC!B105="","*",FN_MC!B105)</f>
        <v>*</v>
      </c>
      <c r="G102" s="110" t="str">
        <f>IF(FN_MC!D105="","*",FN_MC!D105)</f>
        <v>W70</v>
      </c>
      <c r="H102" s="110" t="str">
        <f>IF(FN_MC!F105="","*",FN_MC!F105)</f>
        <v>PDM - PEDRA - CARGA</v>
      </c>
      <c r="I102" s="110" t="str">
        <f>IF(FN_MC!H105="","*",FN_MC!H105)</f>
        <v>TGR2</v>
      </c>
      <c r="J102" s="110" t="str">
        <f>IF(FN_MC!I105="","*",FN_MC!I105)</f>
        <v>TGR2</v>
      </c>
      <c r="K102" s="110" t="str">
        <f>IF(FN_MC!M105="","*",FN_MC!M105)</f>
        <v>TGR-TBE</v>
      </c>
      <c r="L102" s="110" t="str">
        <f>IF(FN_MC!N105="","*",FN_MC!N105)</f>
        <v>TGR512</v>
      </c>
      <c r="M102" s="111">
        <f>IF(FN_MC!J105="","*",FN_MC!J105)</f>
        <v>98</v>
      </c>
      <c r="N102" s="290">
        <f>IF(FN_MC!K105="","*",FN_MC!K105)</f>
        <v>507</v>
      </c>
      <c r="O102" s="290">
        <f>IF(FN_MC!L105="","*",FN_MC!L105)</f>
        <v>506</v>
      </c>
      <c r="P102" s="111"/>
      <c r="Q102" s="128">
        <f>IF(FN_MC!O105="","*",FN_MC!O105)</f>
        <v>0.35416666666666669</v>
      </c>
      <c r="R102" s="128">
        <f>IF(FN_MC!P105="","*",FN_MC!P105)</f>
        <v>8.3333333333333329E-2</v>
      </c>
      <c r="S102" s="110" t="str">
        <f>IF(FN_MC!Q105="","*",CONCATENATE(FN_MC!Q105," ",FN_MC!R105))</f>
        <v>16 VAGÕES</v>
      </c>
      <c r="T102" s="110" t="str">
        <f>IF(FN_MC!V105="","*",FN_MC!V105)</f>
        <v xml:space="preserve">camila </v>
      </c>
      <c r="U102" s="110" t="str">
        <f>IF(FN_MC!W105="","*",FN_MC!W105)</f>
        <v>Carga de pedra em TGR</v>
      </c>
      <c r="V102" s="112" t="str">
        <f ca="1">_xlfn.XLOOKUP(G102&amp;$V$2,BS_CONTROLE[CHAVE],BS_CONTROLE[Quantidade_11],"-")</f>
        <v>-</v>
      </c>
      <c r="W102" s="112">
        <f ca="1">_xlfn.XLOOKUP(G102&amp;$W$2,BS_CONTROLE[CHAVE],BS_CONTROLE[Quantidade_11],"-")</f>
        <v>15</v>
      </c>
      <c r="X102" s="112">
        <f ca="1">_xlfn.XLOOKUP(G102&amp;$X$2,BS_CONTROLE[CHAVE],BS_CONTROLE[Quantidade_11],"-")</f>
        <v>15</v>
      </c>
    </row>
    <row r="103" spans="1:24" s="113" customFormat="1" hidden="1">
      <c r="A103" s="109" t="str">
        <f>IF(FN_MC!Y106="","*",FN_MC!Y106)</f>
        <v>*</v>
      </c>
      <c r="B103" s="109" t="str">
        <f>IF(FN_MC!X106="","*",FN_MC!X106)</f>
        <v>Oportunidade</v>
      </c>
      <c r="C103" s="109" t="str">
        <f>IF(FN_MC!Z106="","*",FN_MC!Z106)</f>
        <v>P1</v>
      </c>
      <c r="D103" s="110" t="str">
        <f>IF(FN_MC!S106="","*",FN_MC!S106)</f>
        <v>FERRONORTE</v>
      </c>
      <c r="E103" s="110" t="str">
        <f>IF(FN_MC!T106="","*",FN_MC!T106)</f>
        <v>TCS-TGR</v>
      </c>
      <c r="F103" s="110" t="str">
        <f>IF(FN_MC!B106="","*",FN_MC!B106)</f>
        <v>*</v>
      </c>
      <c r="G103" s="110" t="str">
        <f>IF(FN_MC!D106="","*",FN_MC!D106)</f>
        <v>BRUNO (TF-525)</v>
      </c>
      <c r="H103" s="110" t="str">
        <f>IF(FN_MC!F106="","*",FN_MC!F106)</f>
        <v>PDM - SOLDA</v>
      </c>
      <c r="I103" s="110" t="str">
        <f>IF(FN_MC!H106="","*",FN_MC!H106)</f>
        <v>440TVL</v>
      </c>
      <c r="J103" s="110" t="str">
        <f>IF(FN_MC!I106="","*",FN_MC!I106)</f>
        <v>-</v>
      </c>
      <c r="K103" s="110" t="str">
        <f>IF(FN_MC!M106="","*",FN_MC!M106)</f>
        <v>TPC-TVL</v>
      </c>
      <c r="L103" s="110" t="str">
        <f>IF(FN_MC!N106="","*",FN_MC!N106)</f>
        <v>440TVL</v>
      </c>
      <c r="M103" s="111">
        <f>IF(FN_MC!J106="","*",FN_MC!J106)</f>
        <v>74</v>
      </c>
      <c r="N103" s="290">
        <f>IF(FN_MC!K106="","*",FN_MC!K106)</f>
        <v>446</v>
      </c>
      <c r="O103" s="290">
        <f>IF(FN_MC!L106="","*",FN_MC!L106)</f>
        <v>445.7</v>
      </c>
      <c r="P103" s="111"/>
      <c r="Q103" s="128">
        <f>IF(FN_MC!O106="","*",FN_MC!O106)</f>
        <v>0.33333333333333331</v>
      </c>
      <c r="R103" s="128">
        <f>IF(FN_MC!P106="","*",FN_MC!P106)</f>
        <v>6.25E-2</v>
      </c>
      <c r="S103" s="110" t="str">
        <f>IF(FN_MC!Q106="","*",CONCATENATE(FN_MC!Q106," ",FN_MC!R106))</f>
        <v>1 Nº DE SOLDA</v>
      </c>
      <c r="T103" s="110" t="str">
        <f>IF(FN_MC!V106="","*",FN_MC!V106)</f>
        <v>Bruno</v>
      </c>
      <c r="U103" s="110" t="str">
        <f>IF(FN_MC!W106="","*",FN_MC!W106)</f>
        <v>Execução de solda - Condicinado à temperatura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2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IF(FN_MC!Y107="","*",FN_MC!Y107)</f>
        <v>*</v>
      </c>
      <c r="B104" s="109" t="str">
        <f>IF(FN_MC!X107="","*",FN_MC!X107)</f>
        <v>Oportunidade</v>
      </c>
      <c r="C104" s="109" t="str">
        <f>IF(FN_MC!Z107="","*",FN_MC!Z107)</f>
        <v>P2</v>
      </c>
      <c r="D104" s="110" t="str">
        <f>IF(FN_MC!S107="","*",FN_MC!S107)</f>
        <v>FERRONORTE</v>
      </c>
      <c r="E104" s="110" t="str">
        <f>IF(FN_MC!T107="","*",FN_MC!T107)</f>
        <v>TCS-TGR</v>
      </c>
      <c r="F104" s="110" t="str">
        <f>IF(FN_MC!B107="","*",FN_MC!B107)</f>
        <v>*</v>
      </c>
      <c r="G104" s="110" t="str">
        <f>IF(FN_MC!D107="","*",FN_MC!D107)</f>
        <v>ELSON (TF-526)</v>
      </c>
      <c r="H104" s="110" t="str">
        <f>IF(FN_MC!F107="","*",FN_MC!F107)</f>
        <v>PDM - SOLDA</v>
      </c>
      <c r="I104" s="110" t="str">
        <f>IF(FN_MC!H107="","*",FN_MC!H107)</f>
        <v>TMR326</v>
      </c>
      <c r="J104" s="110" t="str">
        <f>IF(FN_MC!I107="","*",FN_MC!I107)</f>
        <v>-</v>
      </c>
      <c r="K104" s="110" t="str">
        <f>IF(FN_MC!M107="","*",FN_MC!M107)</f>
        <v>TMR-TLA</v>
      </c>
      <c r="L104" s="110" t="str">
        <f>IF(FN_MC!N107="","*",FN_MC!N107)</f>
        <v>TMR326</v>
      </c>
      <c r="M104" s="111">
        <f>IF(FN_MC!J107="","*",FN_MC!J107)</f>
        <v>74</v>
      </c>
      <c r="N104" s="290">
        <f>IF(FN_MC!K107="","*",FN_MC!K107)</f>
        <v>321</v>
      </c>
      <c r="O104" s="290" t="str">
        <f>IF(FN_MC!L107="","*",FN_MC!L107)</f>
        <v>-</v>
      </c>
      <c r="P104" s="111"/>
      <c r="Q104" s="128">
        <f>IF(FN_MC!O107="","*",FN_MC!O107)</f>
        <v>0.375</v>
      </c>
      <c r="R104" s="128">
        <f>IF(FN_MC!P107="","*",FN_MC!P107)</f>
        <v>6.25E-2</v>
      </c>
      <c r="S104" s="110" t="str">
        <f>IF(FN_MC!Q107="","*",CONCATENATE(FN_MC!Q107," ",FN_MC!R107))</f>
        <v>1 Nº DE SOLDA</v>
      </c>
      <c r="T104" s="110" t="str">
        <f>IF(FN_MC!V107="","*",FN_MC!V107)</f>
        <v>Elson</v>
      </c>
      <c r="U104" s="110" t="str">
        <f>IF(FN_MC!W107="","*",FN_MC!W107)</f>
        <v>Execução de solda - Condicinado à temperatura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2</v>
      </c>
    </row>
    <row r="105" spans="1:24" s="113" customFormat="1" hidden="1">
      <c r="A105" s="109" t="str">
        <f>IF(FN_MC!Y108="","*",FN_MC!Y108)</f>
        <v>*</v>
      </c>
      <c r="B105" s="109" t="str">
        <f>IF(FN_MC!X108="","*",FN_MC!X108)</f>
        <v>Sombra de bloco</v>
      </c>
      <c r="C105" s="109" t="str">
        <f>IF(FN_MC!Z108="","*",FN_MC!Z108)</f>
        <v>P1</v>
      </c>
      <c r="D105" s="110" t="str">
        <f>IF(FN_MC!S108="","*",FN_MC!S108)</f>
        <v>FERRONORTE</v>
      </c>
      <c r="E105" s="110" t="str">
        <f>IF(FN_MC!T108="","*",FN_MC!T108)</f>
        <v>TMI-TCS</v>
      </c>
      <c r="F105" s="110" t="str">
        <f>IF(FN_MC!B108="","*",FN_MC!B108)</f>
        <v>*</v>
      </c>
      <c r="G105" s="110" t="str">
        <f>IF(FN_MC!D108="","*",FN_MC!D108)</f>
        <v>V86</v>
      </c>
      <c r="H105" s="110" t="str">
        <f>IF(FN_MC!F108="","*",FN_MC!F108)</f>
        <v>MECANIZAÇÃO - SOCADORA</v>
      </c>
      <c r="I105" s="110" t="str">
        <f>IF(FN_MC!H108="","*",FN_MC!H108)</f>
        <v>TID2</v>
      </c>
      <c r="J105" s="110" t="str">
        <f>IF(FN_MC!I108="","*",FN_MC!I108)</f>
        <v>TID2</v>
      </c>
      <c r="K105" s="110" t="str">
        <f>IF(FN_MC!M108="","*",FN_MC!M108)</f>
        <v>TID-TVI</v>
      </c>
      <c r="L105" s="110" t="str">
        <f>IF(FN_MC!N108="","*",FN_MC!N108)</f>
        <v>TID201</v>
      </c>
      <c r="M105" s="111">
        <f>IF(FN_MC!J108="","*",FN_MC!J108)</f>
        <v>74</v>
      </c>
      <c r="N105" s="290">
        <f>IF(FN_MC!K108="","*",FN_MC!K108)</f>
        <v>200</v>
      </c>
      <c r="O105" s="290">
        <f>IF(FN_MC!L108="","*",FN_MC!L108)</f>
        <v>194</v>
      </c>
      <c r="P105" s="111"/>
      <c r="Q105" s="128">
        <f>IF(FN_MC!O108="","*",FN_MC!O108)</f>
        <v>0.39583333333333331</v>
      </c>
      <c r="R105" s="128">
        <f>IF(FN_MC!P108="","*",FN_MC!P108)</f>
        <v>6.25E-2</v>
      </c>
      <c r="S105" s="110" t="str">
        <f>IF(FN_MC!Q108="","*",CONCATENATE(FN_MC!Q108," ",FN_MC!R108))</f>
        <v>840 M</v>
      </c>
      <c r="T105" s="110" t="str">
        <f>IF(FN_MC!V108="","*",FN_MC!V108)</f>
        <v>Saulo</v>
      </c>
      <c r="U105" s="110" t="str">
        <f>IF(FN_MC!W108="","*",FN_MC!W108)</f>
        <v>Serviços de socaria mecanizada</v>
      </c>
      <c r="V105" s="112">
        <f ca="1">_xlfn.XLOOKUP(G105&amp;$V$2,BS_CONTROLE[CHAVE],BS_CONTROLE[Quantidade_11],"-")</f>
        <v>0</v>
      </c>
      <c r="W105" s="112">
        <f ca="1">_xlfn.XLOOKUP(G105&amp;$W$2,BS_CONTROLE[CHAVE],BS_CONTROLE[Quantidade_11],"-")</f>
        <v>300</v>
      </c>
      <c r="X105" s="112">
        <f ca="1">_xlfn.XLOOKUP(G105&amp;$X$2,BS_CONTROLE[CHAVE],BS_CONTROLE[Quantidade_11],"-")</f>
        <v>150</v>
      </c>
    </row>
    <row r="106" spans="1:24" s="113" customFormat="1" hidden="1">
      <c r="A106" s="109" t="str">
        <f>IF(FN_MC!Y109="","*",FN_MC!Y109)</f>
        <v>*</v>
      </c>
      <c r="B106" s="109" t="str">
        <f>IF(FN_MC!X109="","*",FN_MC!X109)</f>
        <v>Oportunidade</v>
      </c>
      <c r="C106" s="109" t="str">
        <f>IF(FN_MC!Z109="","*",FN_MC!Z109)</f>
        <v>P2</v>
      </c>
      <c r="D106" s="110" t="str">
        <f>IF(FN_MC!S109="","*",FN_MC!S109)</f>
        <v>FERRONORTE</v>
      </c>
      <c r="E106" s="110" t="str">
        <f>IF(FN_MC!T109="","*",FN_MC!T109)</f>
        <v>TCS-TGR</v>
      </c>
      <c r="F106" s="110">
        <f>IF(FN_MC!B109="","*",FN_MC!B109)</f>
        <v>46000</v>
      </c>
      <c r="G106" s="110" t="str">
        <f>IF(FN_MC!D109="","*",FN_MC!D109)</f>
        <v>FRANCISCO (TF-670)</v>
      </c>
      <c r="H106" s="110" t="str">
        <f>IF(FN_MC!F109="","*",FN_MC!F109)</f>
        <v>PDM - SOLDA</v>
      </c>
      <c r="I106" s="110" t="str">
        <f>IF(FN_MC!H109="","*",FN_MC!H109)</f>
        <v>TMR326</v>
      </c>
      <c r="J106" s="110" t="str">
        <f>IF(FN_MC!I109="","*",FN_MC!I109)</f>
        <v>-</v>
      </c>
      <c r="K106" s="110" t="str">
        <f>IF(FN_MC!M109="","*",FN_MC!M109)</f>
        <v>TMR-TLA</v>
      </c>
      <c r="L106" s="110" t="str">
        <f>IF(FN_MC!N109="","*",FN_MC!N109)</f>
        <v>TMR326</v>
      </c>
      <c r="M106" s="111">
        <f>IF(FN_MC!J109="","*",FN_MC!J109)</f>
        <v>74</v>
      </c>
      <c r="N106" s="290">
        <f>IF(FN_MC!K109="","*",FN_MC!K109)</f>
        <v>321</v>
      </c>
      <c r="O106" s="290" t="str">
        <f>IF(FN_MC!L109="","*",FN_MC!L109)</f>
        <v>-</v>
      </c>
      <c r="P106" s="111"/>
      <c r="Q106" s="128">
        <f>IF(FN_MC!O109="","*",FN_MC!O109)</f>
        <v>0.375</v>
      </c>
      <c r="R106" s="128">
        <f>IF(FN_MC!P109="","*",FN_MC!P109)</f>
        <v>6.25E-2</v>
      </c>
      <c r="S106" s="110" t="str">
        <f>IF(FN_MC!Q109="","*",CONCATENATE(FN_MC!Q109," ",FN_MC!R109))</f>
        <v>1 Nº DE SOLDA</v>
      </c>
      <c r="T106" s="110" t="str">
        <f>IF(FN_MC!V109="","*",FN_MC!V109)</f>
        <v>Elson</v>
      </c>
      <c r="U106" s="110" t="str">
        <f>IF(FN_MC!W109="","*",FN_MC!W109)</f>
        <v>Execução de solda - Condicinado à temperatura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2</v>
      </c>
      <c r="X106" s="112">
        <f ca="1">_xlfn.XLOOKUP(G106&amp;$X$2,BS_CONTROLE[CHAVE],BS_CONTROLE[Quantidade_11],"-")</f>
        <v>1</v>
      </c>
    </row>
    <row r="107" spans="1:24" s="113" customFormat="1" hidden="1">
      <c r="A107" s="109" t="str">
        <f>IF(FN_MC!Y110="","*",FN_MC!Y110)</f>
        <v>*</v>
      </c>
      <c r="B107" s="109" t="str">
        <f>IF(FN_MC!X110="","*",FN_MC!X110)</f>
        <v>*</v>
      </c>
      <c r="C107" s="109" t="str">
        <f>IF(FN_MC!Z110="","*",FN_MC!Z110)</f>
        <v>*</v>
      </c>
      <c r="D107" s="110" t="str">
        <f>IF(FN_MC!S110="","*",FN_MC!S110)</f>
        <v>-</v>
      </c>
      <c r="E107" s="110" t="str">
        <f>IF(FN_MC!T110="","*",FN_MC!T110)</f>
        <v>-</v>
      </c>
      <c r="F107" s="110" t="str">
        <f>IF(FN_MC!B110="","*",FN_MC!B110)</f>
        <v>*</v>
      </c>
      <c r="G107" s="110" t="str">
        <f>IF(FN_MC!D110="","*",FN_MC!D110)</f>
        <v>*</v>
      </c>
      <c r="H107" s="110" t="str">
        <f>IF(FN_MC!F110="","*",FN_MC!F110)</f>
        <v>*</v>
      </c>
      <c r="I107" s="110" t="str">
        <f>IF(FN_MC!H110="","*",FN_MC!H110)</f>
        <v>*</v>
      </c>
      <c r="J107" s="110" t="str">
        <f>IF(FN_MC!I110="","*",FN_MC!I110)</f>
        <v>*</v>
      </c>
      <c r="K107" s="110" t="str">
        <f>IF(FN_MC!M110="","*",FN_MC!M110)</f>
        <v>-</v>
      </c>
      <c r="L107" s="110" t="str">
        <f>IF(FN_MC!N110="","*",FN_MC!N110)</f>
        <v>-</v>
      </c>
      <c r="M107" s="111" t="str">
        <f>IF(FN_MC!J110="","*",FN_MC!J110)</f>
        <v>*</v>
      </c>
      <c r="N107" s="290" t="str">
        <f>IF(FN_MC!K110="","*",FN_MC!K110)</f>
        <v>*</v>
      </c>
      <c r="O107" s="290" t="str">
        <f>IF(FN_MC!L110="","*",FN_MC!L110)</f>
        <v>-</v>
      </c>
      <c r="P107" s="111"/>
      <c r="Q107" s="128" t="str">
        <f>IF(FN_MC!O110="","*",FN_MC!O110)</f>
        <v>*</v>
      </c>
      <c r="R107" s="128" t="str">
        <f>IF(FN_MC!P110="","*",FN_MC!P110)</f>
        <v>*</v>
      </c>
      <c r="S107" s="110" t="str">
        <f>IF(FN_MC!Q110="","*",CONCATENATE(FN_MC!Q110," ",FN_MC!R110))</f>
        <v>*</v>
      </c>
      <c r="T107" s="110" t="str">
        <f>IF(FN_MC!V110="","*",FN_MC!V110)</f>
        <v>*</v>
      </c>
      <c r="U107" s="110" t="str">
        <f>IF(FN_MC!W110="","*",FN_MC!W110)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IF(FN_MC!Y111="","*",FN_MC!Y111)</f>
        <v>*</v>
      </c>
      <c r="B108" s="109" t="str">
        <f>IF(FN_MC!X111="","*",FN_MC!X111)</f>
        <v>*</v>
      </c>
      <c r="C108" s="109" t="str">
        <f>IF(FN_MC!Z111="","*",FN_MC!Z111)</f>
        <v>*</v>
      </c>
      <c r="D108" s="110" t="str">
        <f>IF(FN_MC!S111="","*",FN_MC!S111)</f>
        <v>-</v>
      </c>
      <c r="E108" s="110" t="str">
        <f>IF(FN_MC!T111="","*",FN_MC!T111)</f>
        <v>-</v>
      </c>
      <c r="F108" s="110" t="str">
        <f>IF(FN_MC!B111="","*",FN_MC!B111)</f>
        <v>*</v>
      </c>
      <c r="G108" s="110" t="str">
        <f>IF(FN_MC!D111="","*",FN_MC!D111)</f>
        <v>*</v>
      </c>
      <c r="H108" s="110" t="str">
        <f>IF(FN_MC!F111="","*",FN_MC!F111)</f>
        <v>*</v>
      </c>
      <c r="I108" s="110" t="str">
        <f>IF(FN_MC!H111="","*",FN_MC!H111)</f>
        <v>*</v>
      </c>
      <c r="J108" s="110" t="str">
        <f>IF(FN_MC!I111="","*",FN_MC!I111)</f>
        <v>*</v>
      </c>
      <c r="K108" s="110" t="str">
        <f>IF(FN_MC!M111="","*",FN_MC!M111)</f>
        <v>-</v>
      </c>
      <c r="L108" s="110" t="str">
        <f>IF(FN_MC!N111="","*",FN_MC!N111)</f>
        <v>-</v>
      </c>
      <c r="M108" s="111" t="str">
        <f>IF(FN_MC!J111="","*",FN_MC!J111)</f>
        <v>*</v>
      </c>
      <c r="N108" s="290" t="str">
        <f>IF(FN_MC!K111="","*",FN_MC!K111)</f>
        <v>*</v>
      </c>
      <c r="O108" s="290" t="str">
        <f>IF(FN_MC!L111="","*",FN_MC!L111)</f>
        <v>-</v>
      </c>
      <c r="P108" s="111"/>
      <c r="Q108" s="128" t="str">
        <f>IF(FN_MC!O111="","*",FN_MC!O111)</f>
        <v>*</v>
      </c>
      <c r="R108" s="128" t="str">
        <f>IF(FN_MC!P111="","*",FN_MC!P111)</f>
        <v>*</v>
      </c>
      <c r="S108" s="110" t="str">
        <f>IF(FN_MC!Q111="","*",CONCATENATE(FN_MC!Q111," ",FN_MC!R111))</f>
        <v>*</v>
      </c>
      <c r="T108" s="110" t="str">
        <f>IF(FN_MC!V111="","*",FN_MC!V111)</f>
        <v>*</v>
      </c>
      <c r="U108" s="110" t="str">
        <f>IF(FN_MC!W111="","*",FN_MC!W111)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IF(FN_MC!Y112="","*",FN_MC!Y112)</f>
        <v>*</v>
      </c>
      <c r="B109" s="109" t="str">
        <f>IF(FN_MC!X112="","*",FN_MC!X112)</f>
        <v>*</v>
      </c>
      <c r="C109" s="109" t="str">
        <f>IF(FN_MC!Z112="","*",FN_MC!Z112)</f>
        <v>*</v>
      </c>
      <c r="D109" s="110" t="str">
        <f>IF(FN_MC!S112="","*",FN_MC!S112)</f>
        <v>-</v>
      </c>
      <c r="E109" s="110" t="str">
        <f>IF(FN_MC!T112="","*",FN_MC!T112)</f>
        <v>-</v>
      </c>
      <c r="F109" s="110" t="str">
        <f>IF(FN_MC!B112="","*",FN_MC!B112)</f>
        <v>*</v>
      </c>
      <c r="G109" s="110" t="str">
        <f>IF(FN_MC!D112="","*",FN_MC!D112)</f>
        <v>*</v>
      </c>
      <c r="H109" s="110" t="str">
        <f>IF(FN_MC!F112="","*",FN_MC!F112)</f>
        <v>*</v>
      </c>
      <c r="I109" s="110" t="str">
        <f>IF(FN_MC!H112="","*",FN_MC!H112)</f>
        <v>*</v>
      </c>
      <c r="J109" s="110" t="str">
        <f>IF(FN_MC!I112="","*",FN_MC!I112)</f>
        <v>*</v>
      </c>
      <c r="K109" s="110" t="str">
        <f>IF(FN_MC!M112="","*",FN_MC!M112)</f>
        <v>-</v>
      </c>
      <c r="L109" s="110" t="str">
        <f>IF(FN_MC!N112="","*",FN_MC!N112)</f>
        <v>-</v>
      </c>
      <c r="M109" s="111" t="str">
        <f>IF(FN_MC!J112="","*",FN_MC!J112)</f>
        <v>*</v>
      </c>
      <c r="N109" s="290" t="str">
        <f>IF(FN_MC!K112="","*",FN_MC!K112)</f>
        <v>*</v>
      </c>
      <c r="O109" s="290" t="str">
        <f>IF(FN_MC!L112="","*",FN_MC!L112)</f>
        <v>-</v>
      </c>
      <c r="P109" s="111"/>
      <c r="Q109" s="128" t="str">
        <f>IF(FN_MC!O112="","*",FN_MC!O112)</f>
        <v>*</v>
      </c>
      <c r="R109" s="128" t="str">
        <f>IF(FN_MC!P112="","*",FN_MC!P112)</f>
        <v>*</v>
      </c>
      <c r="S109" s="110" t="str">
        <f>IF(FN_MC!Q112="","*",CONCATENATE(FN_MC!Q112," ",FN_MC!R112))</f>
        <v>*</v>
      </c>
      <c r="T109" s="110" t="str">
        <f>IF(FN_MC!V112="","*",FN_MC!V112)</f>
        <v>*</v>
      </c>
      <c r="U109" s="110" t="str">
        <f>IF(FN_MC!W112="","*",FN_MC!W112)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IF(FN_MC!Y113="","*",FN_MC!Y113)</f>
        <v>*</v>
      </c>
      <c r="B110" s="109" t="str">
        <f>IF(FN_MC!X113="","*",FN_MC!X113)</f>
        <v>*</v>
      </c>
      <c r="C110" s="109" t="str">
        <f>IF(FN_MC!Z113="","*",FN_MC!Z113)</f>
        <v>*</v>
      </c>
      <c r="D110" s="110" t="str">
        <f>IF(FN_MC!S113="","*",FN_MC!S113)</f>
        <v>-</v>
      </c>
      <c r="E110" s="110" t="str">
        <f>IF(FN_MC!T113="","*",FN_MC!T113)</f>
        <v>-</v>
      </c>
      <c r="F110" s="110" t="str">
        <f>IF(FN_MC!B113="","*",FN_MC!B113)</f>
        <v>*</v>
      </c>
      <c r="G110" s="110" t="str">
        <f>IF(FN_MC!D113="","*",FN_MC!D113)</f>
        <v>*</v>
      </c>
      <c r="H110" s="110" t="str">
        <f>IF(FN_MC!F113="","*",FN_MC!F113)</f>
        <v>*</v>
      </c>
      <c r="I110" s="110" t="str">
        <f>IF(FN_MC!H113="","*",FN_MC!H113)</f>
        <v>*</v>
      </c>
      <c r="J110" s="110" t="str">
        <f>IF(FN_MC!I113="","*",FN_MC!I113)</f>
        <v>*</v>
      </c>
      <c r="K110" s="110" t="str">
        <f>IF(FN_MC!M113="","*",FN_MC!M113)</f>
        <v>-</v>
      </c>
      <c r="L110" s="110" t="str">
        <f>IF(FN_MC!N113="","*",FN_MC!N113)</f>
        <v>-</v>
      </c>
      <c r="M110" s="111" t="str">
        <f>IF(FN_MC!J113="","*",FN_MC!J113)</f>
        <v>*</v>
      </c>
      <c r="N110" s="290" t="str">
        <f>IF(FN_MC!K113="","*",FN_MC!K113)</f>
        <v>*</v>
      </c>
      <c r="O110" s="290" t="str">
        <f>IF(FN_MC!L113="","*",FN_MC!L113)</f>
        <v>-</v>
      </c>
      <c r="P110" s="111"/>
      <c r="Q110" s="128" t="str">
        <f>IF(FN_MC!O113="","*",FN_MC!O113)</f>
        <v>*</v>
      </c>
      <c r="R110" s="128" t="str">
        <f>IF(FN_MC!P113="","*",FN_MC!P113)</f>
        <v>*</v>
      </c>
      <c r="S110" s="110" t="str">
        <f>IF(FN_MC!Q113="","*",CONCATENATE(FN_MC!Q113," ",FN_MC!R113))</f>
        <v>*</v>
      </c>
      <c r="T110" s="110" t="str">
        <f>IF(FN_MC!V113="","*",FN_MC!V113)</f>
        <v>*</v>
      </c>
      <c r="U110" s="110" t="str">
        <f>IF(FN_MC!W113="","*",FN_MC!W113)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IF(FN_MC!Y114="","*",FN_MC!Y114)</f>
        <v>*</v>
      </c>
      <c r="B111" s="109" t="str">
        <f>IF(FN_MC!X114="","*",FN_MC!X114)</f>
        <v>*</v>
      </c>
      <c r="C111" s="109" t="str">
        <f>IF(FN_MC!Z114="","*",FN_MC!Z114)</f>
        <v>*</v>
      </c>
      <c r="D111" s="110" t="str">
        <f>IF(FN_MC!S114="","*",FN_MC!S114)</f>
        <v>-</v>
      </c>
      <c r="E111" s="110" t="str">
        <f>IF(FN_MC!T114="","*",FN_MC!T114)</f>
        <v>-</v>
      </c>
      <c r="F111" s="110" t="str">
        <f>IF(FN_MC!B114="","*",FN_MC!B114)</f>
        <v>*</v>
      </c>
      <c r="G111" s="110" t="str">
        <f>IF(FN_MC!D114="","*",FN_MC!D114)</f>
        <v>*</v>
      </c>
      <c r="H111" s="110" t="str">
        <f>IF(FN_MC!F114="","*",FN_MC!F114)</f>
        <v>*</v>
      </c>
      <c r="I111" s="110" t="str">
        <f>IF(FN_MC!H114="","*",FN_MC!H114)</f>
        <v>*</v>
      </c>
      <c r="J111" s="110" t="str">
        <f>IF(FN_MC!I114="","*",FN_MC!I114)</f>
        <v>*</v>
      </c>
      <c r="K111" s="110" t="str">
        <f>IF(FN_MC!M114="","*",FN_MC!M114)</f>
        <v>-</v>
      </c>
      <c r="L111" s="110" t="str">
        <f>IF(FN_MC!N114="","*",FN_MC!N114)</f>
        <v>-</v>
      </c>
      <c r="M111" s="111" t="str">
        <f>IF(FN_MC!J114="","*",FN_MC!J114)</f>
        <v>*</v>
      </c>
      <c r="N111" s="290" t="str">
        <f>IF(FN_MC!K114="","*",FN_MC!K114)</f>
        <v>*</v>
      </c>
      <c r="O111" s="290" t="str">
        <f>IF(FN_MC!L114="","*",FN_MC!L114)</f>
        <v>-</v>
      </c>
      <c r="P111" s="111"/>
      <c r="Q111" s="128" t="str">
        <f>IF(FN_MC!O114="","*",FN_MC!O114)</f>
        <v>*</v>
      </c>
      <c r="R111" s="128" t="str">
        <f>IF(FN_MC!P114="","*",FN_MC!P114)</f>
        <v>*</v>
      </c>
      <c r="S111" s="110" t="str">
        <f>IF(FN_MC!Q114="","*",CONCATENATE(FN_MC!Q114," ",FN_MC!R114))</f>
        <v>*</v>
      </c>
      <c r="T111" s="110" t="str">
        <f>IF(FN_MC!V114="","*",FN_MC!V114)</f>
        <v>*</v>
      </c>
      <c r="U111" s="110" t="str">
        <f>IF(FN_MC!W114="","*",FN_MC!W114)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IF(FN_MC!Y115="","*",FN_MC!Y115)</f>
        <v>*</v>
      </c>
      <c r="B112" s="109" t="str">
        <f>IF(FN_MC!X115="","*",FN_MC!X115)</f>
        <v>*</v>
      </c>
      <c r="C112" s="109" t="str">
        <f>IF(FN_MC!Z115="","*",FN_MC!Z115)</f>
        <v>*</v>
      </c>
      <c r="D112" s="110" t="str">
        <f>IF(FN_MC!S115="","*",FN_MC!S115)</f>
        <v>-</v>
      </c>
      <c r="E112" s="110" t="str">
        <f>IF(FN_MC!T115="","*",FN_MC!T115)</f>
        <v>-</v>
      </c>
      <c r="F112" s="110" t="str">
        <f>IF(FN_MC!B115="","*",FN_MC!B115)</f>
        <v>*</v>
      </c>
      <c r="G112" s="110" t="str">
        <f>IF(FN_MC!D115="","*",FN_MC!D115)</f>
        <v>*</v>
      </c>
      <c r="H112" s="110" t="str">
        <f>IF(FN_MC!F115="","*",FN_MC!F115)</f>
        <v>*</v>
      </c>
      <c r="I112" s="110" t="str">
        <f>IF(FN_MC!H115="","*",FN_MC!H115)</f>
        <v>*</v>
      </c>
      <c r="J112" s="110" t="str">
        <f>IF(FN_MC!I115="","*",FN_MC!I115)</f>
        <v>*</v>
      </c>
      <c r="K112" s="110" t="str">
        <f>IF(FN_MC!M115="","*",FN_MC!M115)</f>
        <v>-</v>
      </c>
      <c r="L112" s="110" t="str">
        <f>IF(FN_MC!N115="","*",FN_MC!N115)</f>
        <v>-</v>
      </c>
      <c r="M112" s="111" t="str">
        <f>IF(FN_MC!J115="","*",FN_MC!J115)</f>
        <v>*</v>
      </c>
      <c r="N112" s="290" t="str">
        <f>IF(FN_MC!K115="","*",FN_MC!K115)</f>
        <v>*</v>
      </c>
      <c r="O112" s="290" t="str">
        <f>IF(FN_MC!L115="","*",FN_MC!L115)</f>
        <v>-</v>
      </c>
      <c r="P112" s="111"/>
      <c r="Q112" s="128" t="str">
        <f>IF(FN_MC!O115="","*",FN_MC!O115)</f>
        <v>*</v>
      </c>
      <c r="R112" s="128" t="str">
        <f>IF(FN_MC!P115="","*",FN_MC!P115)</f>
        <v>*</v>
      </c>
      <c r="S112" s="110" t="str">
        <f>IF(FN_MC!Q115="","*",CONCATENATE(FN_MC!Q115," ",FN_MC!R115))</f>
        <v>*</v>
      </c>
      <c r="T112" s="110" t="str">
        <f>IF(FN_MC!V115="","*",FN_MC!V115)</f>
        <v>*</v>
      </c>
      <c r="U112" s="110" t="str">
        <f>IF(FN_MC!W115="","*",FN_MC!W115)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IF(FN_MC!Y116="","*",FN_MC!Y116)</f>
        <v>*</v>
      </c>
      <c r="B113" s="109" t="str">
        <f>IF(FN_MC!X116="","*",FN_MC!X116)</f>
        <v>*</v>
      </c>
      <c r="C113" s="109" t="str">
        <f>IF(FN_MC!Z116="","*",FN_MC!Z116)</f>
        <v>*</v>
      </c>
      <c r="D113" s="110" t="str">
        <f>IF(FN_MC!S116="","*",FN_MC!S116)</f>
        <v>-</v>
      </c>
      <c r="E113" s="110" t="str">
        <f>IF(FN_MC!T116="","*",FN_MC!T116)</f>
        <v>-</v>
      </c>
      <c r="F113" s="110" t="str">
        <f>IF(FN_MC!B116="","*",FN_MC!B116)</f>
        <v>*</v>
      </c>
      <c r="G113" s="110" t="str">
        <f>IF(FN_MC!D116="","*",FN_MC!D116)</f>
        <v>*</v>
      </c>
      <c r="H113" s="110" t="str">
        <f>IF(FN_MC!F116="","*",FN_MC!F116)</f>
        <v>*</v>
      </c>
      <c r="I113" s="110" t="str">
        <f>IF(FN_MC!H116="","*",FN_MC!H116)</f>
        <v>*</v>
      </c>
      <c r="J113" s="110" t="str">
        <f>IF(FN_MC!I116="","*",FN_MC!I116)</f>
        <v>*</v>
      </c>
      <c r="K113" s="110" t="str">
        <f>IF(FN_MC!M116="","*",FN_MC!M116)</f>
        <v>-</v>
      </c>
      <c r="L113" s="110" t="str">
        <f>IF(FN_MC!N116="","*",FN_MC!N116)</f>
        <v>-</v>
      </c>
      <c r="M113" s="111" t="str">
        <f>IF(FN_MC!J116="","*",FN_MC!J116)</f>
        <v>*</v>
      </c>
      <c r="N113" s="290" t="str">
        <f>IF(FN_MC!K116="","*",FN_MC!K116)</f>
        <v>*</v>
      </c>
      <c r="O113" s="290" t="str">
        <f>IF(FN_MC!L116="","*",FN_MC!L116)</f>
        <v>-</v>
      </c>
      <c r="P113" s="111"/>
      <c r="Q113" s="128" t="str">
        <f>IF(FN_MC!O116="","*",FN_MC!O116)</f>
        <v>*</v>
      </c>
      <c r="R113" s="128" t="str">
        <f>IF(FN_MC!P116="","*",FN_MC!P116)</f>
        <v>*</v>
      </c>
      <c r="S113" s="110" t="str">
        <f>IF(FN_MC!Q116="","*",CONCATENATE(FN_MC!Q116," ",FN_MC!R116))</f>
        <v>*</v>
      </c>
      <c r="T113" s="110" t="str">
        <f>IF(FN_MC!V116="","*",FN_MC!V116)</f>
        <v>*</v>
      </c>
      <c r="U113" s="110" t="str">
        <f>IF(FN_MC!W116="","*",FN_MC!W116)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IF(FN_MC!Y117="","*",FN_MC!Y117)</f>
        <v>*</v>
      </c>
      <c r="B114" s="109" t="str">
        <f>IF(FN_MC!X117="","*",FN_MC!X117)</f>
        <v>*</v>
      </c>
      <c r="C114" s="109" t="str">
        <f>IF(FN_MC!Z117="","*",FN_MC!Z117)</f>
        <v>*</v>
      </c>
      <c r="D114" s="110" t="str">
        <f>IF(FN_MC!S117="","*",FN_MC!S117)</f>
        <v>-</v>
      </c>
      <c r="E114" s="110" t="str">
        <f>IF(FN_MC!T117="","*",FN_MC!T117)</f>
        <v>-</v>
      </c>
      <c r="F114" s="110" t="str">
        <f>IF(FN_MC!B117="","*",FN_MC!B117)</f>
        <v>*</v>
      </c>
      <c r="G114" s="110" t="str">
        <f>IF(FN_MC!D117="","*",FN_MC!D117)</f>
        <v>*</v>
      </c>
      <c r="H114" s="110" t="str">
        <f>IF(FN_MC!F117="","*",FN_MC!F117)</f>
        <v>*</v>
      </c>
      <c r="I114" s="110" t="str">
        <f>IF(FN_MC!H117="","*",FN_MC!H117)</f>
        <v>*</v>
      </c>
      <c r="J114" s="110" t="str">
        <f>IF(FN_MC!I117="","*",FN_MC!I117)</f>
        <v>*</v>
      </c>
      <c r="K114" s="110" t="str">
        <f>IF(FN_MC!M117="","*",FN_MC!M117)</f>
        <v>-</v>
      </c>
      <c r="L114" s="110" t="str">
        <f>IF(FN_MC!N117="","*",FN_MC!N117)</f>
        <v>-</v>
      </c>
      <c r="M114" s="111" t="str">
        <f>IF(FN_MC!J117="","*",FN_MC!J117)</f>
        <v>*</v>
      </c>
      <c r="N114" s="290" t="str">
        <f>IF(FN_MC!K117="","*",FN_MC!K117)</f>
        <v>*</v>
      </c>
      <c r="O114" s="290" t="str">
        <f>IF(FN_MC!L117="","*",FN_MC!L117)</f>
        <v>-</v>
      </c>
      <c r="P114" s="111"/>
      <c r="Q114" s="128" t="str">
        <f>IF(FN_MC!O117="","*",FN_MC!O117)</f>
        <v>*</v>
      </c>
      <c r="R114" s="128" t="str">
        <f>IF(FN_MC!P117="","*",FN_MC!P117)</f>
        <v>*</v>
      </c>
      <c r="S114" s="110" t="str">
        <f>IF(FN_MC!Q117="","*",CONCATENATE(FN_MC!Q117," ",FN_MC!R117))</f>
        <v>*</v>
      </c>
      <c r="T114" s="110" t="str">
        <f>IF(FN_MC!V117="","*",FN_MC!V117)</f>
        <v>*</v>
      </c>
      <c r="U114" s="110" t="str">
        <f>IF(FN_MC!W117="","*",FN_MC!W117)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IF(FN_MC!Y118="","*",FN_MC!Y118)</f>
        <v>*</v>
      </c>
      <c r="B115" s="109" t="str">
        <f>IF(FN_MC!X118="","*",FN_MC!X118)</f>
        <v>*</v>
      </c>
      <c r="C115" s="109" t="str">
        <f>IF(FN_MC!Z118="","*",FN_MC!Z118)</f>
        <v>*</v>
      </c>
      <c r="D115" s="110" t="str">
        <f>IF(FN_MC!S118="","*",FN_MC!S118)</f>
        <v>-</v>
      </c>
      <c r="E115" s="110" t="str">
        <f>IF(FN_MC!T118="","*",FN_MC!T118)</f>
        <v>-</v>
      </c>
      <c r="F115" s="110" t="str">
        <f>IF(FN_MC!B118="","*",FN_MC!B118)</f>
        <v>*</v>
      </c>
      <c r="G115" s="110" t="str">
        <f>IF(FN_MC!D118="","*",FN_MC!D118)</f>
        <v>*</v>
      </c>
      <c r="H115" s="110" t="str">
        <f>IF(FN_MC!F118="","*",FN_MC!F118)</f>
        <v>*</v>
      </c>
      <c r="I115" s="110" t="str">
        <f>IF(FN_MC!H118="","*",FN_MC!H118)</f>
        <v>*</v>
      </c>
      <c r="J115" s="110" t="str">
        <f>IF(FN_MC!I118="","*",FN_MC!I118)</f>
        <v>*</v>
      </c>
      <c r="K115" s="110" t="str">
        <f>IF(FN_MC!M118="","*",FN_MC!M118)</f>
        <v>-</v>
      </c>
      <c r="L115" s="110" t="str">
        <f>IF(FN_MC!N118="","*",FN_MC!N118)</f>
        <v>-</v>
      </c>
      <c r="M115" s="111" t="str">
        <f>IF(FN_MC!J118="","*",FN_MC!J118)</f>
        <v>*</v>
      </c>
      <c r="N115" s="290" t="str">
        <f>IF(FN_MC!K118="","*",FN_MC!K118)</f>
        <v>*</v>
      </c>
      <c r="O115" s="290" t="str">
        <f>IF(FN_MC!L118="","*",FN_MC!L118)</f>
        <v>-</v>
      </c>
      <c r="P115" s="111"/>
      <c r="Q115" s="128" t="str">
        <f>IF(FN_MC!O118="","*",FN_MC!O118)</f>
        <v>*</v>
      </c>
      <c r="R115" s="128" t="str">
        <f>IF(FN_MC!P118="","*",FN_MC!P118)</f>
        <v>*</v>
      </c>
      <c r="S115" s="110" t="str">
        <f>IF(FN_MC!Q118="","*",CONCATENATE(FN_MC!Q118," ",FN_MC!R118))</f>
        <v>*</v>
      </c>
      <c r="T115" s="110" t="str">
        <f>IF(FN_MC!V118="","*",FN_MC!V118)</f>
        <v>*</v>
      </c>
      <c r="U115" s="110" t="str">
        <f>IF(FN_MC!W118="","*",FN_MC!W118)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IF(FN_MC!Y119="","*",FN_MC!Y119)</f>
        <v>*</v>
      </c>
      <c r="B116" s="109" t="str">
        <f>IF(FN_MC!X119="","*",FN_MC!X119)</f>
        <v>*</v>
      </c>
      <c r="C116" s="109" t="str">
        <f>IF(FN_MC!Z119="","*",FN_MC!Z119)</f>
        <v>*</v>
      </c>
      <c r="D116" s="110" t="str">
        <f>IF(FN_MC!S119="","*",FN_MC!S119)</f>
        <v>-</v>
      </c>
      <c r="E116" s="110" t="str">
        <f>IF(FN_MC!T119="","*",FN_MC!T119)</f>
        <v>-</v>
      </c>
      <c r="F116" s="110" t="str">
        <f>IF(FN_MC!B119="","*",FN_MC!B119)</f>
        <v>*</v>
      </c>
      <c r="G116" s="110" t="str">
        <f>IF(FN_MC!D119="","*",FN_MC!D119)</f>
        <v>*</v>
      </c>
      <c r="H116" s="110" t="str">
        <f>IF(FN_MC!F119="","*",FN_MC!F119)</f>
        <v>*</v>
      </c>
      <c r="I116" s="110" t="str">
        <f>IF(FN_MC!H119="","*",FN_MC!H119)</f>
        <v>*</v>
      </c>
      <c r="J116" s="110" t="str">
        <f>IF(FN_MC!I119="","*",FN_MC!I119)</f>
        <v>*</v>
      </c>
      <c r="K116" s="110" t="str">
        <f>IF(FN_MC!M119="","*",FN_MC!M119)</f>
        <v>-</v>
      </c>
      <c r="L116" s="110" t="str">
        <f>IF(FN_MC!N119="","*",FN_MC!N119)</f>
        <v>-</v>
      </c>
      <c r="M116" s="111" t="str">
        <f>IF(FN_MC!J119="","*",FN_MC!J119)</f>
        <v>*</v>
      </c>
      <c r="N116" s="290" t="str">
        <f>IF(FN_MC!K119="","*",FN_MC!K119)</f>
        <v>*</v>
      </c>
      <c r="O116" s="290" t="str">
        <f>IF(FN_MC!L119="","*",FN_MC!L119)</f>
        <v>-</v>
      </c>
      <c r="P116" s="111"/>
      <c r="Q116" s="128" t="str">
        <f>IF(FN_MC!O119="","*",FN_MC!O119)</f>
        <v>*</v>
      </c>
      <c r="R116" s="128" t="str">
        <f>IF(FN_MC!P119="","*",FN_MC!P119)</f>
        <v>*</v>
      </c>
      <c r="S116" s="110" t="str">
        <f>IF(FN_MC!Q119="","*",CONCATENATE(FN_MC!Q119," ",FN_MC!R119))</f>
        <v>*</v>
      </c>
      <c r="T116" s="110" t="str">
        <f>IF(FN_MC!V119="","*",FN_MC!V119)</f>
        <v>*</v>
      </c>
      <c r="U116" s="110" t="str">
        <f>IF(FN_MC!W119="","*",FN_MC!W119)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IF(FN_MC!Y120="","*",FN_MC!Y120)</f>
        <v>*</v>
      </c>
      <c r="B117" s="109" t="str">
        <f>IF(FN_MC!X120="","*",FN_MC!X120)</f>
        <v>*</v>
      </c>
      <c r="C117" s="109" t="str">
        <f>IF(FN_MC!Z120="","*",FN_MC!Z120)</f>
        <v>*</v>
      </c>
      <c r="D117" s="110" t="str">
        <f>IF(FN_MC!S120="","*",FN_MC!S120)</f>
        <v>-</v>
      </c>
      <c r="E117" s="110" t="str">
        <f>IF(FN_MC!T120="","*",FN_MC!T120)</f>
        <v>-</v>
      </c>
      <c r="F117" s="110" t="str">
        <f>IF(FN_MC!B120="","*",FN_MC!B120)</f>
        <v>*</v>
      </c>
      <c r="G117" s="110" t="str">
        <f>IF(FN_MC!D120="","*",FN_MC!D120)</f>
        <v>*</v>
      </c>
      <c r="H117" s="110" t="str">
        <f>IF(FN_MC!F120="","*",FN_MC!F120)</f>
        <v>*</v>
      </c>
      <c r="I117" s="110" t="str">
        <f>IF(FN_MC!H120="","*",FN_MC!H120)</f>
        <v>*</v>
      </c>
      <c r="J117" s="110" t="str">
        <f>IF(FN_MC!I120="","*",FN_MC!I120)</f>
        <v>*</v>
      </c>
      <c r="K117" s="110" t="str">
        <f>IF(FN_MC!M120="","*",FN_MC!M120)</f>
        <v>-</v>
      </c>
      <c r="L117" s="110" t="str">
        <f>IF(FN_MC!N120="","*",FN_MC!N120)</f>
        <v>-</v>
      </c>
      <c r="M117" s="111" t="str">
        <f>IF(FN_MC!J120="","*",FN_MC!J120)</f>
        <v>*</v>
      </c>
      <c r="N117" s="290" t="str">
        <f>IF(FN_MC!K120="","*",FN_MC!K120)</f>
        <v>*</v>
      </c>
      <c r="O117" s="290" t="str">
        <f>IF(FN_MC!L120="","*",FN_MC!L120)</f>
        <v>-</v>
      </c>
      <c r="P117" s="111"/>
      <c r="Q117" s="128" t="str">
        <f>IF(FN_MC!O120="","*",FN_MC!O120)</f>
        <v>*</v>
      </c>
      <c r="R117" s="128" t="str">
        <f>IF(FN_MC!P120="","*",FN_MC!P120)</f>
        <v>*</v>
      </c>
      <c r="S117" s="110" t="str">
        <f>IF(FN_MC!Q120="","*",CONCATENATE(FN_MC!Q120," ",FN_MC!R120))</f>
        <v>*</v>
      </c>
      <c r="T117" s="110" t="str">
        <f>IF(FN_MC!V120="","*",FN_MC!V120)</f>
        <v>*</v>
      </c>
      <c r="U117" s="110" t="str">
        <f>IF(FN_MC!W120="","*",FN_MC!W120)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IF(FN_MC!Y121="","*",FN_MC!Y121)</f>
        <v>*</v>
      </c>
      <c r="B118" s="109" t="str">
        <f>IF(FN_MC!X121="","*",FN_MC!X121)</f>
        <v>*</v>
      </c>
      <c r="C118" s="109" t="str">
        <f>IF(FN_MC!Z121="","*",FN_MC!Z121)</f>
        <v>*</v>
      </c>
      <c r="D118" s="110" t="str">
        <f>IF(FN_MC!S121="","*",FN_MC!S121)</f>
        <v>-</v>
      </c>
      <c r="E118" s="110" t="str">
        <f>IF(FN_MC!T121="","*",FN_MC!T121)</f>
        <v>-</v>
      </c>
      <c r="F118" s="110" t="str">
        <f>IF(FN_MC!B121="","*",FN_MC!B121)</f>
        <v>*</v>
      </c>
      <c r="G118" s="110" t="str">
        <f>IF(FN_MC!D121="","*",FN_MC!D121)</f>
        <v>*</v>
      </c>
      <c r="H118" s="110" t="str">
        <f>IF(FN_MC!F121="","*",FN_MC!F121)</f>
        <v>*</v>
      </c>
      <c r="I118" s="110" t="str">
        <f>IF(FN_MC!H121="","*",FN_MC!H121)</f>
        <v>*</v>
      </c>
      <c r="J118" s="110" t="str">
        <f>IF(FN_MC!I121="","*",FN_MC!I121)</f>
        <v>*</v>
      </c>
      <c r="K118" s="110" t="str">
        <f>IF(FN_MC!M121="","*",FN_MC!M121)</f>
        <v>-</v>
      </c>
      <c r="L118" s="110" t="str">
        <f>IF(FN_MC!N121="","*",FN_MC!N121)</f>
        <v>-</v>
      </c>
      <c r="M118" s="111" t="str">
        <f>IF(FN_MC!J121="","*",FN_MC!J121)</f>
        <v>*</v>
      </c>
      <c r="N118" s="290" t="str">
        <f>IF(FN_MC!K121="","*",FN_MC!K121)</f>
        <v>*</v>
      </c>
      <c r="O118" s="290" t="str">
        <f>IF(FN_MC!L121="","*",FN_MC!L121)</f>
        <v>-</v>
      </c>
      <c r="P118" s="111"/>
      <c r="Q118" s="128" t="str">
        <f>IF(FN_MC!O121="","*",FN_MC!O121)</f>
        <v>*</v>
      </c>
      <c r="R118" s="128" t="str">
        <f>IF(FN_MC!P121="","*",FN_MC!P121)</f>
        <v>*</v>
      </c>
      <c r="S118" s="110" t="str">
        <f>IF(FN_MC!Q121="","*",CONCATENATE(FN_MC!Q121," ",FN_MC!R121))</f>
        <v>*</v>
      </c>
      <c r="T118" s="110" t="str">
        <f>IF(FN_MC!V121="","*",FN_MC!V121)</f>
        <v>*</v>
      </c>
      <c r="U118" s="110" t="str">
        <f>IF(FN_MC!W121="","*",FN_MC!W121)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IF(FN_MC!Y122="","*",FN_MC!Y122)</f>
        <v>*</v>
      </c>
      <c r="B119" s="109" t="str">
        <f>IF(FN_MC!X122="","*",FN_MC!X122)</f>
        <v>*</v>
      </c>
      <c r="C119" s="109" t="str">
        <f>IF(FN_MC!Z122="","*",FN_MC!Z122)</f>
        <v>*</v>
      </c>
      <c r="D119" s="110" t="str">
        <f>IF(FN_MC!S122="","*",FN_MC!S122)</f>
        <v>-</v>
      </c>
      <c r="E119" s="110" t="str">
        <f>IF(FN_MC!T122="","*",FN_MC!T122)</f>
        <v>-</v>
      </c>
      <c r="F119" s="110" t="str">
        <f>IF(FN_MC!B122="","*",FN_MC!B122)</f>
        <v>*</v>
      </c>
      <c r="G119" s="110" t="str">
        <f>IF(FN_MC!D122="","*",FN_MC!D122)</f>
        <v>*</v>
      </c>
      <c r="H119" s="110" t="str">
        <f>IF(FN_MC!F122="","*",FN_MC!F122)</f>
        <v>*</v>
      </c>
      <c r="I119" s="110" t="str">
        <f>IF(FN_MC!H122="","*",FN_MC!H122)</f>
        <v>*</v>
      </c>
      <c r="J119" s="110" t="str">
        <f>IF(FN_MC!I122="","*",FN_MC!I122)</f>
        <v>*</v>
      </c>
      <c r="K119" s="110" t="str">
        <f>IF(FN_MC!M122="","*",FN_MC!M122)</f>
        <v>-</v>
      </c>
      <c r="L119" s="110" t="str">
        <f>IF(FN_MC!N122="","*",FN_MC!N122)</f>
        <v>-</v>
      </c>
      <c r="M119" s="111" t="str">
        <f>IF(FN_MC!J122="","*",FN_MC!J122)</f>
        <v>*</v>
      </c>
      <c r="N119" s="290" t="str">
        <f>IF(FN_MC!K122="","*",FN_MC!K122)</f>
        <v>*</v>
      </c>
      <c r="O119" s="290" t="str">
        <f>IF(FN_MC!L122="","*",FN_MC!L122)</f>
        <v>-</v>
      </c>
      <c r="P119" s="111"/>
      <c r="Q119" s="128" t="str">
        <f>IF(FN_MC!O122="","*",FN_MC!O122)</f>
        <v>*</v>
      </c>
      <c r="R119" s="128" t="str">
        <f>IF(FN_MC!P122="","*",FN_MC!P122)</f>
        <v>*</v>
      </c>
      <c r="S119" s="110" t="str">
        <f>IF(FN_MC!Q122="","*",CONCATENATE(FN_MC!Q122," ",FN_MC!R122))</f>
        <v>*</v>
      </c>
      <c r="T119" s="110" t="str">
        <f>IF(FN_MC!V122="","*",FN_MC!V122)</f>
        <v>*</v>
      </c>
      <c r="U119" s="110" t="str">
        <f>IF(FN_MC!W122="","*",FN_MC!W122)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IF(FN_MC!Y123="","*",FN_MC!Y123)</f>
        <v>*</v>
      </c>
      <c r="B120" s="109" t="str">
        <f>IF(FN_MC!X123="","*",FN_MC!X123)</f>
        <v>*</v>
      </c>
      <c r="C120" s="109" t="str">
        <f>IF(FN_MC!Z123="","*",FN_MC!Z123)</f>
        <v>*</v>
      </c>
      <c r="D120" s="110" t="str">
        <f>IF(FN_MC!S123="","*",FN_MC!S123)</f>
        <v>-</v>
      </c>
      <c r="E120" s="110" t="str">
        <f>IF(FN_MC!T123="","*",FN_MC!T123)</f>
        <v>-</v>
      </c>
      <c r="F120" s="110" t="str">
        <f>IF(FN_MC!B123="","*",FN_MC!B123)</f>
        <v>*</v>
      </c>
      <c r="G120" s="110" t="str">
        <f>IF(FN_MC!D123="","*",FN_MC!D123)</f>
        <v>*</v>
      </c>
      <c r="H120" s="110" t="str">
        <f>IF(FN_MC!F123="","*",FN_MC!F123)</f>
        <v>*</v>
      </c>
      <c r="I120" s="110" t="str">
        <f>IF(FN_MC!H123="","*",FN_MC!H123)</f>
        <v>*</v>
      </c>
      <c r="J120" s="110" t="str">
        <f>IF(FN_MC!I123="","*",FN_MC!I123)</f>
        <v>*</v>
      </c>
      <c r="K120" s="110" t="str">
        <f>IF(FN_MC!M123="","*",FN_MC!M123)</f>
        <v>-</v>
      </c>
      <c r="L120" s="110" t="str">
        <f>IF(FN_MC!N123="","*",FN_MC!N123)</f>
        <v>-</v>
      </c>
      <c r="M120" s="111" t="str">
        <f>IF(FN_MC!J123="","*",FN_MC!J123)</f>
        <v>*</v>
      </c>
      <c r="N120" s="290" t="str">
        <f>IF(FN_MC!K123="","*",FN_MC!K123)</f>
        <v>*</v>
      </c>
      <c r="O120" s="290" t="str">
        <f>IF(FN_MC!L123="","*",FN_MC!L123)</f>
        <v>-</v>
      </c>
      <c r="P120" s="111"/>
      <c r="Q120" s="128" t="str">
        <f>IF(FN_MC!O123="","*",FN_MC!O123)</f>
        <v>*</v>
      </c>
      <c r="R120" s="128" t="str">
        <f>IF(FN_MC!P123="","*",FN_MC!P123)</f>
        <v>*</v>
      </c>
      <c r="S120" s="110" t="str">
        <f>IF(FN_MC!Q123="","*",CONCATENATE(FN_MC!Q123," ",FN_MC!R123))</f>
        <v>*</v>
      </c>
      <c r="T120" s="110" t="str">
        <f>IF(FN_MC!V123="","*",FN_MC!V123)</f>
        <v>*</v>
      </c>
      <c r="U120" s="110" t="str">
        <f>IF(FN_MC!W123="","*",FN_MC!W123)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IF(FN_MC!Y124="","*",FN_MC!Y124)</f>
        <v>*</v>
      </c>
      <c r="B121" s="109" t="str">
        <f>IF(FN_MC!X124="","*",FN_MC!X124)</f>
        <v>*</v>
      </c>
      <c r="C121" s="109" t="str">
        <f>IF(FN_MC!Z124="","*",FN_MC!Z124)</f>
        <v>*</v>
      </c>
      <c r="D121" s="110" t="str">
        <f>IF(FN_MC!S124="","*",FN_MC!S124)</f>
        <v>-</v>
      </c>
      <c r="E121" s="110" t="str">
        <f>IF(FN_MC!T124="","*",FN_MC!T124)</f>
        <v>-</v>
      </c>
      <c r="F121" s="110" t="str">
        <f>IF(FN_MC!B124="","*",FN_MC!B124)</f>
        <v>*</v>
      </c>
      <c r="G121" s="110" t="str">
        <f>IF(FN_MC!D124="","*",FN_MC!D124)</f>
        <v>*</v>
      </c>
      <c r="H121" s="110" t="str">
        <f>IF(FN_MC!F124="","*",FN_MC!F124)</f>
        <v>*</v>
      </c>
      <c r="I121" s="110" t="str">
        <f>IF(FN_MC!H124="","*",FN_MC!H124)</f>
        <v>*</v>
      </c>
      <c r="J121" s="110" t="str">
        <f>IF(FN_MC!I124="","*",FN_MC!I124)</f>
        <v>*</v>
      </c>
      <c r="K121" s="110" t="str">
        <f>IF(FN_MC!M124="","*",FN_MC!M124)</f>
        <v>-</v>
      </c>
      <c r="L121" s="110" t="str">
        <f>IF(FN_MC!N124="","*",FN_MC!N124)</f>
        <v>-</v>
      </c>
      <c r="M121" s="111" t="str">
        <f>IF(FN_MC!J124="","*",FN_MC!J124)</f>
        <v>*</v>
      </c>
      <c r="N121" s="290" t="str">
        <f>IF(FN_MC!K124="","*",FN_MC!K124)</f>
        <v>*</v>
      </c>
      <c r="O121" s="290" t="str">
        <f>IF(FN_MC!L124="","*",FN_MC!L124)</f>
        <v>-</v>
      </c>
      <c r="P121" s="111"/>
      <c r="Q121" s="128" t="str">
        <f>IF(FN_MC!O124="","*",FN_MC!O124)</f>
        <v>*</v>
      </c>
      <c r="R121" s="128" t="str">
        <f>IF(FN_MC!P124="","*",FN_MC!P124)</f>
        <v>*</v>
      </c>
      <c r="S121" s="110" t="str">
        <f>IF(FN_MC!Q124="","*",CONCATENATE(FN_MC!Q124," ",FN_MC!R124))</f>
        <v>*</v>
      </c>
      <c r="T121" s="110" t="str">
        <f>IF(FN_MC!V124="","*",FN_MC!V124)</f>
        <v>*</v>
      </c>
      <c r="U121" s="110" t="str">
        <f>IF(FN_MC!W124="","*",FN_MC!W124)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IF(FN_MC!Y125="","*",FN_MC!Y125)</f>
        <v>*</v>
      </c>
      <c r="B122" s="109" t="str">
        <f>IF(FN_MC!X125="","*",FN_MC!X125)</f>
        <v>*</v>
      </c>
      <c r="C122" s="109" t="str">
        <f>IF(FN_MC!Z125="","*",FN_MC!Z125)</f>
        <v>*</v>
      </c>
      <c r="D122" s="110" t="str">
        <f>IF(FN_MC!S125="","*",FN_MC!S125)</f>
        <v>-</v>
      </c>
      <c r="E122" s="110" t="str">
        <f>IF(FN_MC!T125="","*",FN_MC!T125)</f>
        <v>-</v>
      </c>
      <c r="F122" s="110" t="str">
        <f>IF(FN_MC!B125="","*",FN_MC!B125)</f>
        <v>*</v>
      </c>
      <c r="G122" s="110" t="str">
        <f>IF(FN_MC!D125="","*",FN_MC!D125)</f>
        <v>*</v>
      </c>
      <c r="H122" s="110" t="str">
        <f>IF(FN_MC!F125="","*",FN_MC!F125)</f>
        <v>*</v>
      </c>
      <c r="I122" s="110" t="str">
        <f>IF(FN_MC!H125="","*",FN_MC!H125)</f>
        <v>*</v>
      </c>
      <c r="J122" s="110" t="str">
        <f>IF(FN_MC!I125="","*",FN_MC!I125)</f>
        <v>*</v>
      </c>
      <c r="K122" s="110" t="str">
        <f>IF(FN_MC!M125="","*",FN_MC!M125)</f>
        <v>-</v>
      </c>
      <c r="L122" s="110" t="str">
        <f>IF(FN_MC!N125="","*",FN_MC!N125)</f>
        <v>-</v>
      </c>
      <c r="M122" s="111" t="str">
        <f>IF(FN_MC!J125="","*",FN_MC!J125)</f>
        <v>*</v>
      </c>
      <c r="N122" s="290" t="str">
        <f>IF(FN_MC!K125="","*",FN_MC!K125)</f>
        <v>*</v>
      </c>
      <c r="O122" s="290" t="str">
        <f>IF(FN_MC!L125="","*",FN_MC!L125)</f>
        <v>-</v>
      </c>
      <c r="P122" s="111"/>
      <c r="Q122" s="128" t="str">
        <f>IF(FN_MC!O125="","*",FN_MC!O125)</f>
        <v>*</v>
      </c>
      <c r="R122" s="128" t="str">
        <f>IF(FN_MC!P125="","*",FN_MC!P125)</f>
        <v>*</v>
      </c>
      <c r="S122" s="110" t="str">
        <f>IF(FN_MC!Q125="","*",CONCATENATE(FN_MC!Q125," ",FN_MC!R125))</f>
        <v>*</v>
      </c>
      <c r="T122" s="110" t="str">
        <f>IF(FN_MC!V125="","*",FN_MC!V125)</f>
        <v>*</v>
      </c>
      <c r="U122" s="110" t="str">
        <f>IF(FN_MC!W125="","*",FN_MC!W125)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IF(FN_MC!Y130="","*",FN_MC!Y130)</f>
        <v>*</v>
      </c>
      <c r="B127" s="109" t="str">
        <f>IF(FN_MC!X130="","*",FN_MC!X130)</f>
        <v>*</v>
      </c>
      <c r="C127" s="109" t="str">
        <f>IF(FN_MC!Z130="","*",FN_MC!Z130)</f>
        <v>*</v>
      </c>
      <c r="D127" s="110" t="str">
        <f>IF(FN_MC!S130="","*",FN_MC!S130)</f>
        <v>-</v>
      </c>
      <c r="E127" s="110" t="str">
        <f>IF(FN_MC!T130="","*",FN_MC!T130)</f>
        <v>-</v>
      </c>
      <c r="F127" s="110" t="str">
        <f>IF(FN_MC!B130="","*",FN_MC!B130)</f>
        <v>*</v>
      </c>
      <c r="G127" s="110" t="str">
        <f>IF(FN_MC!D130="","*",FN_MC!D130)</f>
        <v>*</v>
      </c>
      <c r="H127" s="110" t="str">
        <f>IF(FN_MC!F130="","*",FN_MC!F130)</f>
        <v>*</v>
      </c>
      <c r="I127" s="110" t="str">
        <f>IF(FN_MC!H130="","*",FN_MC!H130)</f>
        <v>*</v>
      </c>
      <c r="J127" s="110" t="str">
        <f>IF(FN_MC!I130="","*",FN_MC!I130)</f>
        <v>*</v>
      </c>
      <c r="K127" s="110" t="str">
        <f>IF(FN_MC!M130="","*",FN_MC!M130)</f>
        <v>-</v>
      </c>
      <c r="L127" s="110" t="str">
        <f>IF(FN_MC!N130="","*",FN_MC!N130)</f>
        <v>-</v>
      </c>
      <c r="M127" s="111" t="str">
        <f>IF(FN_MC!J130="","*",FN_MC!J130)</f>
        <v>*</v>
      </c>
      <c r="N127" s="290" t="str">
        <f>IF(FN_MC!K130="","*",FN_MC!K130)</f>
        <v>*</v>
      </c>
      <c r="O127" s="290" t="str">
        <f>IF(FN_MC!L130="","*",FN_MC!L130)</f>
        <v>-</v>
      </c>
      <c r="P127" s="111"/>
      <c r="Q127" s="128" t="str">
        <f>IF(FN_MC!O130="","*",FN_MC!O130)</f>
        <v>*</v>
      </c>
      <c r="R127" s="128" t="str">
        <f>IF(FN_MC!P130="","*",FN_MC!P130)</f>
        <v>*</v>
      </c>
      <c r="S127" s="110" t="str">
        <f>IF(FN_MC!Q130="","*",CONCATENATE(FN_MC!Q130," ",FN_MC!R130))</f>
        <v>*</v>
      </c>
      <c r="T127" s="110" t="str">
        <f>IF(FN_MC!V130="","*",FN_MC!V130)</f>
        <v>*</v>
      </c>
      <c r="U127" s="110" t="str">
        <f>IF(FN_MC!W130="","*",FN_MC!W130)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IF(FN_MC!Y131="","*",FN_MC!Y131)</f>
        <v>*</v>
      </c>
      <c r="B128" s="109" t="str">
        <f>IF(FN_MC!X131="","*",FN_MC!X131)</f>
        <v>*</v>
      </c>
      <c r="C128" s="109" t="str">
        <f>IF(FN_MC!Z131="","*",FN_MC!Z131)</f>
        <v>*</v>
      </c>
      <c r="D128" s="110" t="str">
        <f>IF(FN_MC!S131="","*",FN_MC!S131)</f>
        <v>-</v>
      </c>
      <c r="E128" s="110" t="str">
        <f>IF(FN_MC!T131="","*",FN_MC!T131)</f>
        <v>-</v>
      </c>
      <c r="F128" s="110" t="str">
        <f>IF(FN_MC!B131="","*",FN_MC!B131)</f>
        <v>*</v>
      </c>
      <c r="G128" s="110" t="str">
        <f>IF(FN_MC!D131="","*",FN_MC!D131)</f>
        <v>*</v>
      </c>
      <c r="H128" s="110" t="str">
        <f>IF(FN_MC!F131="","*",FN_MC!F131)</f>
        <v>*</v>
      </c>
      <c r="I128" s="110" t="str">
        <f>IF(FN_MC!H131="","*",FN_MC!H131)</f>
        <v>*</v>
      </c>
      <c r="J128" s="110" t="str">
        <f>IF(FN_MC!I131="","*",FN_MC!I131)</f>
        <v>*</v>
      </c>
      <c r="K128" s="110" t="str">
        <f>IF(FN_MC!M131="","*",FN_MC!M131)</f>
        <v>-</v>
      </c>
      <c r="L128" s="110" t="str">
        <f>IF(FN_MC!N131="","*",FN_MC!N131)</f>
        <v>-</v>
      </c>
      <c r="M128" s="111" t="str">
        <f>IF(FN_MC!J131="","*",FN_MC!J131)</f>
        <v>*</v>
      </c>
      <c r="N128" s="290" t="str">
        <f>IF(FN_MC!K131="","*",FN_MC!K131)</f>
        <v>*</v>
      </c>
      <c r="O128" s="290" t="str">
        <f>IF(FN_MC!L131="","*",FN_MC!L131)</f>
        <v>-</v>
      </c>
      <c r="P128" s="111"/>
      <c r="Q128" s="128" t="str">
        <f>IF(FN_MC!O131="","*",FN_MC!O131)</f>
        <v>*</v>
      </c>
      <c r="R128" s="128" t="str">
        <f>IF(FN_MC!P131="","*",FN_MC!P131)</f>
        <v>*</v>
      </c>
      <c r="S128" s="110" t="str">
        <f>IF(FN_MC!Q131="","*",CONCATENATE(FN_MC!Q131," ",FN_MC!R131))</f>
        <v>*</v>
      </c>
      <c r="T128" s="110" t="str">
        <f>IF(FN_MC!V131="","*",FN_MC!V131)</f>
        <v>*</v>
      </c>
      <c r="U128" s="110" t="str">
        <f>IF(FN_MC!W131="","*",FN_MC!W131)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IF(FN_MC!Y132="","*",FN_MC!Y132)</f>
        <v>*</v>
      </c>
      <c r="B129" s="109" t="str">
        <f>IF(FN_MC!X132="","*",FN_MC!X132)</f>
        <v>*</v>
      </c>
      <c r="C129" s="109" t="str">
        <f>IF(FN_MC!Z132="","*",FN_MC!Z132)</f>
        <v>*</v>
      </c>
      <c r="D129" s="110" t="str">
        <f>IF(FN_MC!S132="","*",FN_MC!S132)</f>
        <v>-</v>
      </c>
      <c r="E129" s="110" t="str">
        <f>IF(FN_MC!T132="","*",FN_MC!T132)</f>
        <v>-</v>
      </c>
      <c r="F129" s="110" t="str">
        <f>IF(FN_MC!B132="","*",FN_MC!B132)</f>
        <v>*</v>
      </c>
      <c r="G129" s="110" t="str">
        <f>IF(FN_MC!D132="","*",FN_MC!D132)</f>
        <v>*</v>
      </c>
      <c r="H129" s="110" t="str">
        <f>IF(FN_MC!F132="","*",FN_MC!F132)</f>
        <v>*</v>
      </c>
      <c r="I129" s="110" t="str">
        <f>IF(FN_MC!H132="","*",FN_MC!H132)</f>
        <v>*</v>
      </c>
      <c r="J129" s="110" t="str">
        <f>IF(FN_MC!I132="","*",FN_MC!I132)</f>
        <v>*</v>
      </c>
      <c r="K129" s="110" t="str">
        <f>IF(FN_MC!M132="","*",FN_MC!M132)</f>
        <v>-</v>
      </c>
      <c r="L129" s="110" t="str">
        <f>IF(FN_MC!N132="","*",FN_MC!N132)</f>
        <v>-</v>
      </c>
      <c r="M129" s="111" t="str">
        <f>IF(FN_MC!J132="","*",FN_MC!J132)</f>
        <v>*</v>
      </c>
      <c r="N129" s="290" t="str">
        <f>IF(FN_MC!K132="","*",FN_MC!K132)</f>
        <v>*</v>
      </c>
      <c r="O129" s="290" t="str">
        <f>IF(FN_MC!L132="","*",FN_MC!L132)</f>
        <v>-</v>
      </c>
      <c r="P129" s="111"/>
      <c r="Q129" s="128" t="str">
        <f>IF(FN_MC!O132="","*",FN_MC!O132)</f>
        <v>*</v>
      </c>
      <c r="R129" s="128" t="str">
        <f>IF(FN_MC!P132="","*",FN_MC!P132)</f>
        <v>*</v>
      </c>
      <c r="S129" s="110" t="str">
        <f>IF(FN_MC!Q132="","*",CONCATENATE(FN_MC!Q132," ",FN_MC!R132))</f>
        <v>*</v>
      </c>
      <c r="T129" s="110" t="str">
        <f>IF(FN_MC!V132="","*",FN_MC!V132)</f>
        <v>*</v>
      </c>
      <c r="U129" s="110" t="str">
        <f>IF(FN_MC!W132="","*",FN_MC!W132)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IF(FN_MC!Y133="","*",FN_MC!Y133)</f>
        <v>*</v>
      </c>
      <c r="B130" s="109" t="str">
        <f>IF(FN_MC!X133="","*",FN_MC!X133)</f>
        <v>*</v>
      </c>
      <c r="C130" s="109" t="str">
        <f>IF(FN_MC!Z133="","*",FN_MC!Z133)</f>
        <v>*</v>
      </c>
      <c r="D130" s="110" t="str">
        <f>IF(FN_MC!S133="","*",FN_MC!S133)</f>
        <v>-</v>
      </c>
      <c r="E130" s="110" t="str">
        <f>IF(FN_MC!T133="","*",FN_MC!T133)</f>
        <v>-</v>
      </c>
      <c r="F130" s="110" t="str">
        <f>IF(FN_MC!B133="","*",FN_MC!B133)</f>
        <v>*</v>
      </c>
      <c r="G130" s="110" t="str">
        <f>IF(FN_MC!D133="","*",FN_MC!D133)</f>
        <v>*</v>
      </c>
      <c r="H130" s="110" t="str">
        <f>IF(FN_MC!F133="","*",FN_MC!F133)</f>
        <v>*</v>
      </c>
      <c r="I130" s="110" t="str">
        <f>IF(FN_MC!H133="","*",FN_MC!H133)</f>
        <v>*</v>
      </c>
      <c r="J130" s="110" t="str">
        <f>IF(FN_MC!I133="","*",FN_MC!I133)</f>
        <v>*</v>
      </c>
      <c r="K130" s="110" t="str">
        <f>IF(FN_MC!M133="","*",FN_MC!M133)</f>
        <v>-</v>
      </c>
      <c r="L130" s="110" t="str">
        <f>IF(FN_MC!N133="","*",FN_MC!N133)</f>
        <v>-</v>
      </c>
      <c r="M130" s="111" t="str">
        <f>IF(FN_MC!J133="","*",FN_MC!J133)</f>
        <v>*</v>
      </c>
      <c r="N130" s="290" t="str">
        <f>IF(FN_MC!K133="","*",FN_MC!K133)</f>
        <v>*</v>
      </c>
      <c r="O130" s="290" t="str">
        <f>IF(FN_MC!L133="","*",FN_MC!L133)</f>
        <v>-</v>
      </c>
      <c r="P130" s="111"/>
      <c r="Q130" s="128" t="str">
        <f>IF(FN_MC!O133="","*",FN_MC!O133)</f>
        <v>*</v>
      </c>
      <c r="R130" s="128" t="str">
        <f>IF(FN_MC!P133="","*",FN_MC!P133)</f>
        <v>*</v>
      </c>
      <c r="S130" s="110" t="str">
        <f>IF(FN_MC!Q133="","*",CONCATENATE(FN_MC!Q133," ",FN_MC!R133))</f>
        <v>*</v>
      </c>
      <c r="T130" s="110" t="str">
        <f>IF(FN_MC!V133="","*",FN_MC!V133)</f>
        <v>*</v>
      </c>
      <c r="U130" s="110" t="str">
        <f>IF(FN_MC!W133="","*",FN_MC!W133)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IF(FN_MC!Y134="","*",FN_MC!Y134)</f>
        <v>*</v>
      </c>
      <c r="B131" s="109" t="str">
        <f>IF(FN_MC!X134="","*",FN_MC!X134)</f>
        <v>*</v>
      </c>
      <c r="C131" s="109" t="str">
        <f>IF(FN_MC!Z134="","*",FN_MC!Z134)</f>
        <v>*</v>
      </c>
      <c r="D131" s="110" t="str">
        <f>IF(FN_MC!S134="","*",FN_MC!S134)</f>
        <v>-</v>
      </c>
      <c r="E131" s="110" t="str">
        <f>IF(FN_MC!T134="","*",FN_MC!T134)</f>
        <v>-</v>
      </c>
      <c r="F131" s="110" t="str">
        <f>IF(FN_MC!B134="","*",FN_MC!B134)</f>
        <v>*</v>
      </c>
      <c r="G131" s="110" t="str">
        <f>IF(FN_MC!D134="","*",FN_MC!D134)</f>
        <v>*</v>
      </c>
      <c r="H131" s="110" t="str">
        <f>IF(FN_MC!F134="","*",FN_MC!F134)</f>
        <v>*</v>
      </c>
      <c r="I131" s="110" t="str">
        <f>IF(FN_MC!H134="","*",FN_MC!H134)</f>
        <v>*</v>
      </c>
      <c r="J131" s="110" t="str">
        <f>IF(FN_MC!I134="","*",FN_MC!I134)</f>
        <v>*</v>
      </c>
      <c r="K131" s="110" t="str">
        <f>IF(FN_MC!M134="","*",FN_MC!M134)</f>
        <v>-</v>
      </c>
      <c r="L131" s="110" t="str">
        <f>IF(FN_MC!N134="","*",FN_MC!N134)</f>
        <v>-</v>
      </c>
      <c r="M131" s="111" t="str">
        <f>IF(FN_MC!J134="","*",FN_MC!J134)</f>
        <v>*</v>
      </c>
      <c r="N131" s="290" t="str">
        <f>IF(FN_MC!K134="","*",FN_MC!K134)</f>
        <v>*</v>
      </c>
      <c r="O131" s="290" t="str">
        <f>IF(FN_MC!L134="","*",FN_MC!L134)</f>
        <v>-</v>
      </c>
      <c r="P131" s="111"/>
      <c r="Q131" s="128" t="str">
        <f>IF(FN_MC!O134="","*",FN_MC!O134)</f>
        <v>*</v>
      </c>
      <c r="R131" s="128" t="str">
        <f>IF(FN_MC!P134="","*",FN_MC!P134)</f>
        <v>*</v>
      </c>
      <c r="S131" s="110" t="str">
        <f>IF(FN_MC!Q134="","*",CONCATENATE(FN_MC!Q134," ",FN_MC!R134))</f>
        <v>*</v>
      </c>
      <c r="T131" s="110" t="str">
        <f>IF(FN_MC!V134="","*",FN_MC!V134)</f>
        <v>*</v>
      </c>
      <c r="U131" s="110" t="str">
        <f>IF(FN_MC!W134="","*",FN_MC!W134)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IF(FN_MC!Y135="","*",FN_MC!Y135)</f>
        <v>*</v>
      </c>
      <c r="B132" s="109" t="str">
        <f>IF(FN_MC!X135="","*",FN_MC!X135)</f>
        <v>*</v>
      </c>
      <c r="C132" s="109" t="str">
        <f>IF(FN_MC!Z135="","*",FN_MC!Z135)</f>
        <v>*</v>
      </c>
      <c r="D132" s="110" t="str">
        <f>IF(FN_MC!S135="","*",FN_MC!S135)</f>
        <v>-</v>
      </c>
      <c r="E132" s="110" t="str">
        <f>IF(FN_MC!T135="","*",FN_MC!T135)</f>
        <v>-</v>
      </c>
      <c r="F132" s="110" t="str">
        <f>IF(FN_MC!B135="","*",FN_MC!B135)</f>
        <v>*</v>
      </c>
      <c r="G132" s="110" t="str">
        <f>IF(FN_MC!D135="","*",FN_MC!D135)</f>
        <v>*</v>
      </c>
      <c r="H132" s="110" t="str">
        <f>IF(FN_MC!F135="","*",FN_MC!F135)</f>
        <v>*</v>
      </c>
      <c r="I132" s="110" t="str">
        <f>IF(FN_MC!H135="","*",FN_MC!H135)</f>
        <v>*</v>
      </c>
      <c r="J132" s="110" t="str">
        <f>IF(FN_MC!I135="","*",FN_MC!I135)</f>
        <v>*</v>
      </c>
      <c r="K132" s="110" t="str">
        <f>IF(FN_MC!M135="","*",FN_MC!M135)</f>
        <v>-</v>
      </c>
      <c r="L132" s="110" t="str">
        <f>IF(FN_MC!N135="","*",FN_MC!N135)</f>
        <v>-</v>
      </c>
      <c r="M132" s="111" t="str">
        <f>IF(FN_MC!J135="","*",FN_MC!J135)</f>
        <v>*</v>
      </c>
      <c r="N132" s="290" t="str">
        <f>IF(FN_MC!K135="","*",FN_MC!K135)</f>
        <v>*</v>
      </c>
      <c r="O132" s="290" t="str">
        <f>IF(FN_MC!L135="","*",FN_MC!L135)</f>
        <v>-</v>
      </c>
      <c r="P132" s="111"/>
      <c r="Q132" s="128" t="str">
        <f>IF(FN_MC!O135="","*",FN_MC!O135)</f>
        <v>*</v>
      </c>
      <c r="R132" s="128" t="str">
        <f>IF(FN_MC!P135="","*",FN_MC!P135)</f>
        <v>*</v>
      </c>
      <c r="S132" s="110" t="str">
        <f>IF(FN_MC!Q135="","*",CONCATENATE(FN_MC!Q135," ",FN_MC!R135))</f>
        <v>*</v>
      </c>
      <c r="T132" s="110" t="str">
        <f>IF(FN_MC!V135="","*",FN_MC!V135)</f>
        <v>*</v>
      </c>
      <c r="U132" s="110" t="str">
        <f>IF(FN_MC!W135="","*",FN_MC!W135)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IF(FN_MC!Y136="","*",FN_MC!Y136)</f>
        <v>*</v>
      </c>
      <c r="B133" s="109" t="str">
        <f>IF(FN_MC!X136="","*",FN_MC!X136)</f>
        <v>*</v>
      </c>
      <c r="C133" s="109" t="str">
        <f>IF(FN_MC!Z136="","*",FN_MC!Z136)</f>
        <v>*</v>
      </c>
      <c r="D133" s="110" t="str">
        <f>IF(FN_MC!S136="","*",FN_MC!S136)</f>
        <v>-</v>
      </c>
      <c r="E133" s="110" t="str">
        <f>IF(FN_MC!T136="","*",FN_MC!T136)</f>
        <v>-</v>
      </c>
      <c r="F133" s="110" t="str">
        <f>IF(FN_MC!B136="","*",FN_MC!B136)</f>
        <v>*</v>
      </c>
      <c r="G133" s="110" t="str">
        <f>IF(FN_MC!D136="","*",FN_MC!D136)</f>
        <v>*</v>
      </c>
      <c r="H133" s="110" t="str">
        <f>IF(FN_MC!F136="","*",FN_MC!F136)</f>
        <v>*</v>
      </c>
      <c r="I133" s="110" t="str">
        <f>IF(FN_MC!H136="","*",FN_MC!H136)</f>
        <v>*</v>
      </c>
      <c r="J133" s="110" t="str">
        <f>IF(FN_MC!I136="","*",FN_MC!I136)</f>
        <v>*</v>
      </c>
      <c r="K133" s="110" t="str">
        <f>IF(FN_MC!M136="","*",FN_MC!M136)</f>
        <v>-</v>
      </c>
      <c r="L133" s="110" t="str">
        <f>IF(FN_MC!N136="","*",FN_MC!N136)</f>
        <v>-</v>
      </c>
      <c r="M133" s="111" t="str">
        <f>IF(FN_MC!J136="","*",FN_MC!J136)</f>
        <v>*</v>
      </c>
      <c r="N133" s="290" t="str">
        <f>IF(FN_MC!K136="","*",FN_MC!K136)</f>
        <v>*</v>
      </c>
      <c r="O133" s="290" t="str">
        <f>IF(FN_MC!L136="","*",FN_MC!L136)</f>
        <v>-</v>
      </c>
      <c r="P133" s="111"/>
      <c r="Q133" s="128" t="str">
        <f>IF(FN_MC!O136="","*",FN_MC!O136)</f>
        <v>*</v>
      </c>
      <c r="R133" s="128" t="str">
        <f>IF(FN_MC!P136="","*",FN_MC!P136)</f>
        <v>*</v>
      </c>
      <c r="S133" s="110" t="str">
        <f>IF(FN_MC!Q136="","*",CONCATENATE(FN_MC!Q136," ",FN_MC!R136))</f>
        <v>*</v>
      </c>
      <c r="T133" s="110" t="str">
        <f>IF(FN_MC!V136="","*",FN_MC!V136)</f>
        <v>*</v>
      </c>
      <c r="U133" s="110" t="str">
        <f>IF(FN_MC!W136="","*",FN_MC!W136)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IF(FN_MC!Y137="","*",FN_MC!Y137)</f>
        <v>*</v>
      </c>
      <c r="B134" s="109" t="str">
        <f>IF(FN_MC!X137="","*",FN_MC!X137)</f>
        <v>*</v>
      </c>
      <c r="C134" s="109" t="str">
        <f>IF(FN_MC!Z137="","*",FN_MC!Z137)</f>
        <v>*</v>
      </c>
      <c r="D134" s="110" t="str">
        <f>IF(FN_MC!S137="","*",FN_MC!S137)</f>
        <v>-</v>
      </c>
      <c r="E134" s="110" t="str">
        <f>IF(FN_MC!T137="","*",FN_MC!T137)</f>
        <v>-</v>
      </c>
      <c r="F134" s="110" t="str">
        <f>IF(FN_MC!B137="","*",FN_MC!B137)</f>
        <v>*</v>
      </c>
      <c r="G134" s="110" t="str">
        <f>IF(FN_MC!D137="","*",FN_MC!D137)</f>
        <v>*</v>
      </c>
      <c r="H134" s="110" t="str">
        <f>IF(FN_MC!F137="","*",FN_MC!F137)</f>
        <v>*</v>
      </c>
      <c r="I134" s="110" t="str">
        <f>IF(FN_MC!H137="","*",FN_MC!H137)</f>
        <v>*</v>
      </c>
      <c r="J134" s="110" t="str">
        <f>IF(FN_MC!I137="","*",FN_MC!I137)</f>
        <v>*</v>
      </c>
      <c r="K134" s="110" t="str">
        <f>IF(FN_MC!M137="","*",FN_MC!M137)</f>
        <v>-</v>
      </c>
      <c r="L134" s="110" t="str">
        <f>IF(FN_MC!N137="","*",FN_MC!N137)</f>
        <v>-</v>
      </c>
      <c r="M134" s="111" t="str">
        <f>IF(FN_MC!J137="","*",FN_MC!J137)</f>
        <v>*</v>
      </c>
      <c r="N134" s="290" t="str">
        <f>IF(FN_MC!K137="","*",FN_MC!K137)</f>
        <v>*</v>
      </c>
      <c r="O134" s="290" t="str">
        <f>IF(FN_MC!L137="","*",FN_MC!L137)</f>
        <v>-</v>
      </c>
      <c r="P134" s="111"/>
      <c r="Q134" s="128" t="str">
        <f>IF(FN_MC!O137="","*",FN_MC!O137)</f>
        <v>*</v>
      </c>
      <c r="R134" s="128" t="str">
        <f>IF(FN_MC!P137="","*",FN_MC!P137)</f>
        <v>*</v>
      </c>
      <c r="S134" s="110" t="str">
        <f>IF(FN_MC!Q137="","*",CONCATENATE(FN_MC!Q137," ",FN_MC!R137))</f>
        <v>*</v>
      </c>
      <c r="T134" s="110" t="str">
        <f>IF(FN_MC!V137="","*",FN_MC!V137)</f>
        <v>*</v>
      </c>
      <c r="U134" s="110" t="str">
        <f>IF(FN_MC!W137="","*",FN_MC!W137)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IF(FN_MC!Y138="","*",FN_MC!Y138)</f>
        <v>*</v>
      </c>
      <c r="B135" s="109" t="str">
        <f>IF(FN_MC!X138="","*",FN_MC!X138)</f>
        <v>*</v>
      </c>
      <c r="C135" s="109" t="str">
        <f>IF(FN_MC!Z138="","*",FN_MC!Z138)</f>
        <v>*</v>
      </c>
      <c r="D135" s="110" t="str">
        <f>IF(FN_MC!S138="","*",FN_MC!S138)</f>
        <v>-</v>
      </c>
      <c r="E135" s="110" t="str">
        <f>IF(FN_MC!T138="","*",FN_MC!T138)</f>
        <v>-</v>
      </c>
      <c r="F135" s="110" t="str">
        <f>IF(FN_MC!B138="","*",FN_MC!B138)</f>
        <v>*</v>
      </c>
      <c r="G135" s="110" t="str">
        <f>IF(FN_MC!D138="","*",FN_MC!D138)</f>
        <v>*</v>
      </c>
      <c r="H135" s="110" t="str">
        <f>IF(FN_MC!F138="","*",FN_MC!F138)</f>
        <v>*</v>
      </c>
      <c r="I135" s="110" t="str">
        <f>IF(FN_MC!H138="","*",FN_MC!H138)</f>
        <v>*</v>
      </c>
      <c r="J135" s="110" t="str">
        <f>IF(FN_MC!I138="","*",FN_MC!I138)</f>
        <v>*</v>
      </c>
      <c r="K135" s="110" t="str">
        <f>IF(FN_MC!M138="","*",FN_MC!M138)</f>
        <v>-</v>
      </c>
      <c r="L135" s="110" t="str">
        <f>IF(FN_MC!N138="","*",FN_MC!N138)</f>
        <v>-</v>
      </c>
      <c r="M135" s="111" t="str">
        <f>IF(FN_MC!J138="","*",FN_MC!J138)</f>
        <v>*</v>
      </c>
      <c r="N135" s="290" t="str">
        <f>IF(FN_MC!K138="","*",FN_MC!K138)</f>
        <v>*</v>
      </c>
      <c r="O135" s="290" t="str">
        <f>IF(FN_MC!L138="","*",FN_MC!L138)</f>
        <v>-</v>
      </c>
      <c r="P135" s="111"/>
      <c r="Q135" s="128" t="str">
        <f>IF(FN_MC!O138="","*",FN_MC!O138)</f>
        <v>*</v>
      </c>
      <c r="R135" s="128" t="str">
        <f>IF(FN_MC!P138="","*",FN_MC!P138)</f>
        <v>*</v>
      </c>
      <c r="S135" s="110" t="str">
        <f>IF(FN_MC!Q138="","*",CONCATENATE(FN_MC!Q138," ",FN_MC!R138))</f>
        <v>*</v>
      </c>
      <c r="T135" s="110" t="str">
        <f>IF(FN_MC!V138="","*",FN_MC!V138)</f>
        <v>*</v>
      </c>
      <c r="U135" s="110" t="str">
        <f>IF(FN_MC!W138="","*",FN_MC!W138)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IF(FN_MC!Y139="","*",FN_MC!Y139)</f>
        <v>*</v>
      </c>
      <c r="B136" s="109" t="str">
        <f>IF(FN_MC!X139="","*",FN_MC!X139)</f>
        <v>*</v>
      </c>
      <c r="C136" s="109" t="str">
        <f>IF(FN_MC!Z139="","*",FN_MC!Z139)</f>
        <v>*</v>
      </c>
      <c r="D136" s="110" t="str">
        <f>IF(FN_MC!S139="","*",FN_MC!S139)</f>
        <v>-</v>
      </c>
      <c r="E136" s="110" t="str">
        <f>IF(FN_MC!T139="","*",FN_MC!T139)</f>
        <v>-</v>
      </c>
      <c r="F136" s="110" t="str">
        <f>IF(FN_MC!B139="","*",FN_MC!B139)</f>
        <v>*</v>
      </c>
      <c r="G136" s="110" t="str">
        <f>IF(FN_MC!D139="","*",FN_MC!D139)</f>
        <v>*</v>
      </c>
      <c r="H136" s="110" t="str">
        <f>IF(FN_MC!F139="","*",FN_MC!F139)</f>
        <v>*</v>
      </c>
      <c r="I136" s="110" t="str">
        <f>IF(FN_MC!H139="","*",FN_MC!H139)</f>
        <v>*</v>
      </c>
      <c r="J136" s="110" t="str">
        <f>IF(FN_MC!I139="","*",FN_MC!I139)</f>
        <v>*</v>
      </c>
      <c r="K136" s="110" t="str">
        <f>IF(FN_MC!M139="","*",FN_MC!M139)</f>
        <v>-</v>
      </c>
      <c r="L136" s="110" t="str">
        <f>IF(FN_MC!N139="","*",FN_MC!N139)</f>
        <v>-</v>
      </c>
      <c r="M136" s="111" t="str">
        <f>IF(FN_MC!J139="","*",FN_MC!J139)</f>
        <v>*</v>
      </c>
      <c r="N136" s="290" t="str">
        <f>IF(FN_MC!K139="","*",FN_MC!K139)</f>
        <v>*</v>
      </c>
      <c r="O136" s="290" t="str">
        <f>IF(FN_MC!L139="","*",FN_MC!L139)</f>
        <v>-</v>
      </c>
      <c r="P136" s="111"/>
      <c r="Q136" s="128" t="str">
        <f>IF(FN_MC!O139="","*",FN_MC!O139)</f>
        <v>*</v>
      </c>
      <c r="R136" s="128" t="str">
        <f>IF(FN_MC!P139="","*",FN_MC!P139)</f>
        <v>*</v>
      </c>
      <c r="S136" s="110" t="str">
        <f>IF(FN_MC!Q139="","*",CONCATENATE(FN_MC!Q139," ",FN_MC!R139))</f>
        <v>*</v>
      </c>
      <c r="T136" s="110" t="str">
        <f>IF(FN_MC!V139="","*",FN_MC!V139)</f>
        <v>*</v>
      </c>
      <c r="U136" s="110" t="str">
        <f>IF(FN_MC!W139="","*",FN_MC!W139)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IF(FN_MC!Y140="","*",FN_MC!Y140)</f>
        <v>*</v>
      </c>
      <c r="B137" s="109" t="str">
        <f>IF(FN_MC!X140="","*",FN_MC!X140)</f>
        <v>*</v>
      </c>
      <c r="C137" s="109" t="str">
        <f>IF(FN_MC!Z140="","*",FN_MC!Z140)</f>
        <v>*</v>
      </c>
      <c r="D137" s="110" t="str">
        <f>IF(FN_MC!S140="","*",FN_MC!S140)</f>
        <v>-</v>
      </c>
      <c r="E137" s="110" t="str">
        <f>IF(FN_MC!T140="","*",FN_MC!T140)</f>
        <v>-</v>
      </c>
      <c r="F137" s="110" t="str">
        <f>IF(FN_MC!B140="","*",FN_MC!B140)</f>
        <v>*</v>
      </c>
      <c r="G137" s="110" t="str">
        <f>IF(FN_MC!D140="","*",FN_MC!D140)</f>
        <v>*</v>
      </c>
      <c r="H137" s="110" t="str">
        <f>IF(FN_MC!F140="","*",FN_MC!F140)</f>
        <v>*</v>
      </c>
      <c r="I137" s="110" t="str">
        <f>IF(FN_MC!H140="","*",FN_MC!H140)</f>
        <v>*</v>
      </c>
      <c r="J137" s="110" t="str">
        <f>IF(FN_MC!I140="","*",FN_MC!I140)</f>
        <v>*</v>
      </c>
      <c r="K137" s="110" t="str">
        <f>IF(FN_MC!M140="","*",FN_MC!M140)</f>
        <v>-</v>
      </c>
      <c r="L137" s="110" t="str">
        <f>IF(FN_MC!N140="","*",FN_MC!N140)</f>
        <v>-</v>
      </c>
      <c r="M137" s="111" t="str">
        <f>IF(FN_MC!J140="","*",FN_MC!J140)</f>
        <v>*</v>
      </c>
      <c r="N137" s="290" t="str">
        <f>IF(FN_MC!K140="","*",FN_MC!K140)</f>
        <v>*</v>
      </c>
      <c r="O137" s="290" t="str">
        <f>IF(FN_MC!L140="","*",FN_MC!L140)</f>
        <v>-</v>
      </c>
      <c r="P137" s="111"/>
      <c r="Q137" s="128" t="str">
        <f>IF(FN_MC!O140="","*",FN_MC!O140)</f>
        <v>*</v>
      </c>
      <c r="R137" s="128" t="str">
        <f>IF(FN_MC!P140="","*",FN_MC!P140)</f>
        <v>*</v>
      </c>
      <c r="S137" s="110" t="str">
        <f>IF(FN_MC!Q140="","*",CONCATENATE(FN_MC!Q140," ",FN_MC!R140))</f>
        <v>*</v>
      </c>
      <c r="T137" s="110" t="str">
        <f>IF(FN_MC!V140="","*",FN_MC!V140)</f>
        <v>*</v>
      </c>
      <c r="U137" s="110" t="str">
        <f>IF(FN_MC!W140="","*",FN_MC!W140)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IF(FN_MC!Y141="","*",FN_MC!Y141)</f>
        <v>*</v>
      </c>
      <c r="B138" s="109" t="str">
        <f>IF(FN_MC!X141="","*",FN_MC!X141)</f>
        <v>*</v>
      </c>
      <c r="C138" s="109" t="str">
        <f>IF(FN_MC!Z141="","*",FN_MC!Z141)</f>
        <v>*</v>
      </c>
      <c r="D138" s="110" t="str">
        <f>IF(FN_MC!S141="","*",FN_MC!S141)</f>
        <v>-</v>
      </c>
      <c r="E138" s="110" t="str">
        <f>IF(FN_MC!T141="","*",FN_MC!T141)</f>
        <v>-</v>
      </c>
      <c r="F138" s="110" t="str">
        <f>IF(FN_MC!B141="","*",FN_MC!B141)</f>
        <v>*</v>
      </c>
      <c r="G138" s="110" t="str">
        <f>IF(FN_MC!D141="","*",FN_MC!D141)</f>
        <v>*</v>
      </c>
      <c r="H138" s="110" t="str">
        <f>IF(FN_MC!F141="","*",FN_MC!F141)</f>
        <v>*</v>
      </c>
      <c r="I138" s="110" t="str">
        <f>IF(FN_MC!H141="","*",FN_MC!H141)</f>
        <v>*</v>
      </c>
      <c r="J138" s="110" t="str">
        <f>IF(FN_MC!I141="","*",FN_MC!I141)</f>
        <v>*</v>
      </c>
      <c r="K138" s="110" t="str">
        <f>IF(FN_MC!M141="","*",FN_MC!M141)</f>
        <v>-</v>
      </c>
      <c r="L138" s="110" t="str">
        <f>IF(FN_MC!N141="","*",FN_MC!N141)</f>
        <v>-</v>
      </c>
      <c r="M138" s="111" t="str">
        <f>IF(FN_MC!J141="","*",FN_MC!J141)</f>
        <v>*</v>
      </c>
      <c r="N138" s="290" t="str">
        <f>IF(FN_MC!K141="","*",FN_MC!K141)</f>
        <v>*</v>
      </c>
      <c r="O138" s="290" t="str">
        <f>IF(FN_MC!L141="","*",FN_MC!L141)</f>
        <v>-</v>
      </c>
      <c r="P138" s="111"/>
      <c r="Q138" s="128" t="str">
        <f>IF(FN_MC!O141="","*",FN_MC!O141)</f>
        <v>*</v>
      </c>
      <c r="R138" s="128" t="str">
        <f>IF(FN_MC!P141="","*",FN_MC!P141)</f>
        <v>*</v>
      </c>
      <c r="S138" s="110" t="str">
        <f>IF(FN_MC!Q141="","*",CONCATENATE(FN_MC!Q141," ",FN_MC!R141))</f>
        <v>*</v>
      </c>
      <c r="T138" s="110" t="str">
        <f>IF(FN_MC!V141="","*",FN_MC!V141)</f>
        <v>*</v>
      </c>
      <c r="U138" s="110" t="str">
        <f>IF(FN_MC!W141="","*",FN_MC!W141)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1435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1436</v>
      </c>
      <c r="C2" s="95" t="s">
        <v>1149</v>
      </c>
      <c r="D2" s="95" t="s">
        <v>1151</v>
      </c>
      <c r="E2" s="95" t="s">
        <v>1437</v>
      </c>
      <c r="F2" s="95" t="s">
        <v>1438</v>
      </c>
      <c r="G2" s="95" t="s">
        <v>1439</v>
      </c>
      <c r="H2" s="95" t="s">
        <v>1440</v>
      </c>
      <c r="I2" s="95" t="s">
        <v>1441</v>
      </c>
      <c r="J2" s="95" t="s">
        <v>1442</v>
      </c>
      <c r="K2" s="131" t="s">
        <v>1443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>
        <f>IF(FN_MC!B95="","*",FN_MC!B95)</f>
        <v>45999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*</v>
      </c>
      <c r="C102" s="121" t="str">
        <f>IF(FN_MC!B105="","*",FN_MC!B105)</f>
        <v>*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*</v>
      </c>
      <c r="C103" s="121" t="str">
        <f>IF(FN_MC!B106="","*",FN_MC!B106)</f>
        <v>*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*</v>
      </c>
      <c r="C104" s="121" t="str">
        <f>IF(FN_MC!B107="","*",FN_MC!B107)</f>
        <v>*</v>
      </c>
      <c r="D104" s="121" t="str">
        <f>IF(FN_MC!D107="","*",FN_MC!D107)</f>
        <v>ELSON (TF-526)</v>
      </c>
      <c r="E104" s="121" t="str">
        <f>IF(FN_MC!H107="","*",FN_MC!H107)</f>
        <v>TMR326</v>
      </c>
      <c r="F104" s="137" t="str">
        <f>IF(FN_MC!M107="","*",FN_MC!M107)</f>
        <v>TMR-TLA</v>
      </c>
      <c r="G104" s="121" t="str">
        <f>IF(FN_MC!I107="","*",FN_MC!I107)</f>
        <v>-</v>
      </c>
      <c r="H104" s="121" t="str">
        <f>IF(FN_MC!AB107="","*",FN_MC!AB107)</f>
        <v>-</v>
      </c>
      <c r="I104" s="121" t="str">
        <f>IF(FN_MC!AC107="","*",FN_MC!AC107)</f>
        <v>-</v>
      </c>
      <c r="J104" s="122" t="str">
        <f>IF(FN_MC!AA107="","*",FN_MC!AA107)</f>
        <v>-</v>
      </c>
      <c r="K104" s="134" t="str">
        <f>IF(FN_MC!AD107="","*",FN_MC!AD107)</f>
        <v>-</v>
      </c>
    </row>
    <row r="105" spans="2:11" s="123" customFormat="1" hidden="1">
      <c r="B105" s="120" t="str">
        <f>IF(FN_MC!Y108="","*",FN_MC!Y108)</f>
        <v>*</v>
      </c>
      <c r="C105" s="121" t="str">
        <f>IF(FN_MC!B108="","*",FN_MC!B108)</f>
        <v>*</v>
      </c>
      <c r="D105" s="121" t="str">
        <f>IF(FN_MC!D108="","*",FN_MC!D108)</f>
        <v>V86</v>
      </c>
      <c r="E105" s="121" t="str">
        <f>IF(FN_MC!H108="","*",FN_MC!H108)</f>
        <v>TID2</v>
      </c>
      <c r="F105" s="137" t="str">
        <f>IF(FN_MC!M108="","*",FN_MC!M108)</f>
        <v>TID-TVI</v>
      </c>
      <c r="G105" s="121" t="str">
        <f>IF(FN_MC!I108="","*",FN_MC!I108)</f>
        <v>TID2</v>
      </c>
      <c r="H105" s="121" t="str">
        <f>IF(FN_MC!AB108="","*",FN_MC!AB108)</f>
        <v>FIXO</v>
      </c>
      <c r="I105" s="121" t="str">
        <f>IF(FN_MC!AC108="","*",FN_MC!AC108)</f>
        <v>ACIONAMENTO</v>
      </c>
      <c r="J105" s="122">
        <f>IF(FN_MC!AA108="","*",FN_MC!AA108)</f>
        <v>1</v>
      </c>
      <c r="K105" s="134">
        <f>IF(FN_MC!AD108="","*",FN_MC!AD108)</f>
        <v>0.39583333333333331</v>
      </c>
    </row>
    <row r="106" spans="2:11" s="123" customFormat="1" hidden="1">
      <c r="B106" s="120" t="str">
        <f>IF(FN_MC!Y109="","*",FN_MC!Y109)</f>
        <v>*</v>
      </c>
      <c r="C106" s="121">
        <f>IF(FN_MC!B109="","*",FN_MC!B109)</f>
        <v>46000</v>
      </c>
      <c r="D106" s="121" t="str">
        <f>IF(FN_MC!D109="","*",FN_MC!D109)</f>
        <v>FRANCISCO (TF-670)</v>
      </c>
      <c r="E106" s="121" t="str">
        <f>IF(FN_MC!H109="","*",FN_MC!H109)</f>
        <v>TMR326</v>
      </c>
      <c r="F106" s="137" t="str">
        <f>IF(FN_MC!M109="","*",FN_MC!M109)</f>
        <v>TMR-TLA</v>
      </c>
      <c r="G106" s="121" t="str">
        <f>IF(FN_MC!I109="","*",FN_MC!I109)</f>
        <v>-</v>
      </c>
      <c r="H106" s="121" t="str">
        <f>IF(FN_MC!AB109="","*",FN_MC!AB109)</f>
        <v>-</v>
      </c>
      <c r="I106" s="121" t="str">
        <f>IF(FN_MC!AC109="","*",FN_MC!AC109)</f>
        <v>-</v>
      </c>
      <c r="J106" s="122" t="str">
        <f>IF(FN_MC!AA109="","*",FN_MC!AA109)</f>
        <v>-</v>
      </c>
      <c r="K106" s="134" t="str">
        <f>IF(FN_MC!AD109="","*",FN_MC!AD109)</f>
        <v>-</v>
      </c>
    </row>
    <row r="107" spans="2:11" s="123" customFormat="1" hidden="1">
      <c r="B107" s="120" t="str">
        <f>IF(FN_MC!Y110="","*",FN_MC!Y110)</f>
        <v>*</v>
      </c>
      <c r="C107" s="121" t="str">
        <f>IF(FN_MC!B110="","*",FN_MC!B110)</f>
        <v>*</v>
      </c>
      <c r="D107" s="121" t="str">
        <f>IF(FN_MC!D110="","*",FN_MC!D110)</f>
        <v>*</v>
      </c>
      <c r="E107" s="121" t="str">
        <f>IF(FN_MC!H110="","*",FN_MC!H110)</f>
        <v>*</v>
      </c>
      <c r="F107" s="137" t="str">
        <f>IF(FN_MC!M110="","*",FN_MC!M110)</f>
        <v>-</v>
      </c>
      <c r="G107" s="121" t="str">
        <f>IF(FN_MC!I110="","*",FN_MC!I110)</f>
        <v>*</v>
      </c>
      <c r="H107" s="121" t="str">
        <f>IF(FN_MC!AB110="","*",FN_MC!AB110)</f>
        <v>*</v>
      </c>
      <c r="I107" s="121" t="str">
        <f>IF(FN_MC!AC110="","*",FN_MC!AC110)</f>
        <v>*</v>
      </c>
      <c r="J107" s="122" t="str">
        <f>IF(FN_MC!AA110="","*",FN_MC!AA110)</f>
        <v>*</v>
      </c>
      <c r="K107" s="134" t="str">
        <f>IF(FN_MC!AD110="","*",FN_MC!AD110)</f>
        <v>*</v>
      </c>
    </row>
    <row r="108" spans="2:11" s="123" customFormat="1" hidden="1">
      <c r="B108" s="120" t="str">
        <f>IF(FN_MC!Y111="","*",FN_MC!Y111)</f>
        <v>*</v>
      </c>
      <c r="C108" s="121" t="str">
        <f>IF(FN_MC!B111="","*",FN_MC!B111)</f>
        <v>*</v>
      </c>
      <c r="D108" s="121" t="str">
        <f>IF(FN_MC!D111="","*",FN_MC!D111)</f>
        <v>*</v>
      </c>
      <c r="E108" s="121" t="str">
        <f>IF(FN_MC!H111="","*",FN_MC!H111)</f>
        <v>*</v>
      </c>
      <c r="F108" s="137" t="str">
        <f>IF(FN_MC!M111="","*",FN_MC!M111)</f>
        <v>-</v>
      </c>
      <c r="G108" s="121" t="str">
        <f>IF(FN_MC!I111="","*",FN_MC!I111)</f>
        <v>*</v>
      </c>
      <c r="H108" s="121" t="str">
        <f>IF(FN_MC!AB111="","*",FN_MC!AB111)</f>
        <v>*</v>
      </c>
      <c r="I108" s="121" t="str">
        <f>IF(FN_MC!AC111="","*",FN_MC!AC111)</f>
        <v>*</v>
      </c>
      <c r="J108" s="122" t="str">
        <f>IF(FN_MC!AA111="","*",FN_MC!AA111)</f>
        <v>*</v>
      </c>
      <c r="K108" s="134" t="str">
        <f>IF(FN_MC!AD111="","*",FN_MC!AD111)</f>
        <v>*</v>
      </c>
    </row>
    <row r="109" spans="2:11" s="123" customFormat="1" hidden="1">
      <c r="B109" s="120" t="str">
        <f>IF(FN_MC!Y112="","*",FN_MC!Y112)</f>
        <v>*</v>
      </c>
      <c r="C109" s="121" t="str">
        <f>IF(FN_MC!B112="","*",FN_MC!B112)</f>
        <v>*</v>
      </c>
      <c r="D109" s="121" t="str">
        <f>IF(FN_MC!D112="","*",FN_MC!D112)</f>
        <v>*</v>
      </c>
      <c r="E109" s="121" t="str">
        <f>IF(FN_MC!H112="","*",FN_MC!H112)</f>
        <v>*</v>
      </c>
      <c r="F109" s="137" t="str">
        <f>IF(FN_MC!M112="","*",FN_MC!M112)</f>
        <v>-</v>
      </c>
      <c r="G109" s="121" t="str">
        <f>IF(FN_MC!I112="","*",FN_MC!I112)</f>
        <v>*</v>
      </c>
      <c r="H109" s="121" t="str">
        <f>IF(FN_MC!AB112="","*",FN_MC!AB112)</f>
        <v>*</v>
      </c>
      <c r="I109" s="121" t="str">
        <f>IF(FN_MC!AC112="","*",FN_MC!AC112)</f>
        <v>*</v>
      </c>
      <c r="J109" s="122" t="str">
        <f>IF(FN_MC!AA112="","*",FN_MC!AA112)</f>
        <v>*</v>
      </c>
      <c r="K109" s="134" t="str">
        <f>IF(FN_MC!AD112="","*",FN_MC!AD112)</f>
        <v>*</v>
      </c>
    </row>
    <row r="110" spans="2:11" s="123" customFormat="1" hidden="1">
      <c r="B110" s="120" t="str">
        <f>IF(FN_MC!Y113="","*",FN_MC!Y113)</f>
        <v>*</v>
      </c>
      <c r="C110" s="121" t="str">
        <f>IF(FN_MC!B113="","*",FN_MC!B113)</f>
        <v>*</v>
      </c>
      <c r="D110" s="121" t="str">
        <f>IF(FN_MC!D113="","*",FN_MC!D113)</f>
        <v>*</v>
      </c>
      <c r="E110" s="121" t="str">
        <f>IF(FN_MC!H113="","*",FN_MC!H113)</f>
        <v>*</v>
      </c>
      <c r="F110" s="137" t="str">
        <f>IF(FN_MC!M113="","*",FN_MC!M113)</f>
        <v>-</v>
      </c>
      <c r="G110" s="121" t="str">
        <f>IF(FN_MC!I113="","*",FN_MC!I113)</f>
        <v>*</v>
      </c>
      <c r="H110" s="121" t="str">
        <f>IF(FN_MC!AB113="","*",FN_MC!AB113)</f>
        <v>*</v>
      </c>
      <c r="I110" s="121" t="str">
        <f>IF(FN_MC!AC113="","*",FN_MC!AC113)</f>
        <v>*</v>
      </c>
      <c r="J110" s="122" t="str">
        <f>IF(FN_MC!AA113="","*",FN_MC!AA113)</f>
        <v>*</v>
      </c>
      <c r="K110" s="134" t="str">
        <f>IF(FN_MC!AD113="","*",FN_MC!AD113)</f>
        <v>*</v>
      </c>
    </row>
    <row r="111" spans="2:11" s="123" customFormat="1" hidden="1">
      <c r="B111" s="120" t="str">
        <f>IF(FN_MC!Y114="","*",FN_MC!Y114)</f>
        <v>*</v>
      </c>
      <c r="C111" s="121" t="str">
        <f>IF(FN_MC!B114="","*",FN_MC!B114)</f>
        <v>*</v>
      </c>
      <c r="D111" s="121" t="str">
        <f>IF(FN_MC!D114="","*",FN_MC!D114)</f>
        <v>*</v>
      </c>
      <c r="E111" s="121" t="str">
        <f>IF(FN_MC!H114="","*",FN_MC!H114)</f>
        <v>*</v>
      </c>
      <c r="F111" s="137" t="str">
        <f>IF(FN_MC!M114="","*",FN_MC!M114)</f>
        <v>-</v>
      </c>
      <c r="G111" s="121" t="str">
        <f>IF(FN_MC!I114="","*",FN_MC!I114)</f>
        <v>*</v>
      </c>
      <c r="H111" s="121" t="str">
        <f>IF(FN_MC!AB114="","*",FN_MC!AB114)</f>
        <v>*</v>
      </c>
      <c r="I111" s="121" t="str">
        <f>IF(FN_MC!AC114="","*",FN_MC!AC114)</f>
        <v>*</v>
      </c>
      <c r="J111" s="122" t="str">
        <f>IF(FN_MC!AA114="","*",FN_MC!AA114)</f>
        <v>*</v>
      </c>
      <c r="K111" s="134" t="str">
        <f>IF(FN_MC!AD114="","*",FN_MC!AD114)</f>
        <v>*</v>
      </c>
    </row>
    <row r="112" spans="2:11" s="123" customFormat="1" hidden="1">
      <c r="B112" s="120" t="str">
        <f>IF(FN_MC!Y115="","*",FN_MC!Y115)</f>
        <v>*</v>
      </c>
      <c r="C112" s="121" t="str">
        <f>IF(FN_MC!B115="","*",FN_MC!B115)</f>
        <v>*</v>
      </c>
      <c r="D112" s="121" t="str">
        <f>IF(FN_MC!D115="","*",FN_MC!D115)</f>
        <v>*</v>
      </c>
      <c r="E112" s="121" t="str">
        <f>IF(FN_MC!H115="","*",FN_MC!H115)</f>
        <v>*</v>
      </c>
      <c r="F112" s="137" t="str">
        <f>IF(FN_MC!M115="","*",FN_MC!M115)</f>
        <v>-</v>
      </c>
      <c r="G112" s="121" t="str">
        <f>IF(FN_MC!I115="","*",FN_MC!I115)</f>
        <v>*</v>
      </c>
      <c r="H112" s="121" t="str">
        <f>IF(FN_MC!AB115="","*",FN_MC!AB115)</f>
        <v>*</v>
      </c>
      <c r="I112" s="121" t="str">
        <f>IF(FN_MC!AC115="","*",FN_MC!AC115)</f>
        <v>*</v>
      </c>
      <c r="J112" s="122" t="str">
        <f>IF(FN_MC!AA115="","*",FN_MC!AA115)</f>
        <v>*</v>
      </c>
      <c r="K112" s="134" t="str">
        <f>IF(FN_MC!AD115="","*",FN_MC!AD115)</f>
        <v>*</v>
      </c>
    </row>
    <row r="113" spans="2:11" s="123" customFormat="1" hidden="1">
      <c r="B113" s="120" t="str">
        <f>IF(FN_MC!Y116="","*",FN_MC!Y116)</f>
        <v>*</v>
      </c>
      <c r="C113" s="121" t="str">
        <f>IF(FN_MC!B116="","*",FN_MC!B116)</f>
        <v>*</v>
      </c>
      <c r="D113" s="121" t="str">
        <f>IF(FN_MC!D116="","*",FN_MC!D116)</f>
        <v>*</v>
      </c>
      <c r="E113" s="121" t="str">
        <f>IF(FN_MC!H116="","*",FN_MC!H116)</f>
        <v>*</v>
      </c>
      <c r="F113" s="137" t="str">
        <f>IF(FN_MC!M116="","*",FN_MC!M116)</f>
        <v>-</v>
      </c>
      <c r="G113" s="121" t="str">
        <f>IF(FN_MC!I116="","*",FN_MC!I116)</f>
        <v>*</v>
      </c>
      <c r="H113" s="121" t="str">
        <f>IF(FN_MC!AB116="","*",FN_MC!AB116)</f>
        <v>*</v>
      </c>
      <c r="I113" s="121" t="str">
        <f>IF(FN_MC!AC116="","*",FN_MC!AC116)</f>
        <v>*</v>
      </c>
      <c r="J113" s="122" t="str">
        <f>IF(FN_MC!AA116="","*",FN_MC!AA116)</f>
        <v>*</v>
      </c>
      <c r="K113" s="134" t="str">
        <f>IF(FN_MC!AD116="","*",FN_MC!AD116)</f>
        <v>*</v>
      </c>
    </row>
    <row r="114" spans="2:11" s="123" customFormat="1" hidden="1">
      <c r="B114" s="120" t="str">
        <f>IF(FN_MC!Y117="","*",FN_MC!Y117)</f>
        <v>*</v>
      </c>
      <c r="C114" s="121" t="str">
        <f>IF(FN_MC!B117="","*",FN_MC!B117)</f>
        <v>*</v>
      </c>
      <c r="D114" s="121" t="str">
        <f>IF(FN_MC!D117="","*",FN_MC!D117)</f>
        <v>*</v>
      </c>
      <c r="E114" s="121" t="str">
        <f>IF(FN_MC!H117="","*",FN_MC!H117)</f>
        <v>*</v>
      </c>
      <c r="F114" s="137" t="str">
        <f>IF(FN_MC!M117="","*",FN_MC!M117)</f>
        <v>-</v>
      </c>
      <c r="G114" s="121" t="str">
        <f>IF(FN_MC!I117="","*",FN_MC!I117)</f>
        <v>*</v>
      </c>
      <c r="H114" s="121" t="str">
        <f>IF(FN_MC!AB117="","*",FN_MC!AB117)</f>
        <v>*</v>
      </c>
      <c r="I114" s="121" t="str">
        <f>IF(FN_MC!AC117="","*",FN_MC!AC117)</f>
        <v>*</v>
      </c>
      <c r="J114" s="122" t="str">
        <f>IF(FN_MC!AA117="","*",FN_MC!AA117)</f>
        <v>*</v>
      </c>
      <c r="K114" s="134" t="str">
        <f>IF(FN_MC!AD117="","*",FN_MC!AD117)</f>
        <v>*</v>
      </c>
    </row>
    <row r="115" spans="2:11" s="123" customFormat="1" hidden="1">
      <c r="B115" s="120" t="str">
        <f>IF(FN_MC!Y118="","*",FN_MC!Y118)</f>
        <v>*</v>
      </c>
      <c r="C115" s="121" t="str">
        <f>IF(FN_MC!B118="","*",FN_MC!B118)</f>
        <v>*</v>
      </c>
      <c r="D115" s="121" t="str">
        <f>IF(FN_MC!D118="","*",FN_MC!D118)</f>
        <v>*</v>
      </c>
      <c r="E115" s="121" t="str">
        <f>IF(FN_MC!H118="","*",FN_MC!H118)</f>
        <v>*</v>
      </c>
      <c r="F115" s="137" t="str">
        <f>IF(FN_MC!M118="","*",FN_MC!M118)</f>
        <v>-</v>
      </c>
      <c r="G115" s="121" t="str">
        <f>IF(FN_MC!I118="","*",FN_MC!I118)</f>
        <v>*</v>
      </c>
      <c r="H115" s="121" t="str">
        <f>IF(FN_MC!AB118="","*",FN_MC!AB118)</f>
        <v>*</v>
      </c>
      <c r="I115" s="121" t="str">
        <f>IF(FN_MC!AC118="","*",FN_MC!AC118)</f>
        <v>*</v>
      </c>
      <c r="J115" s="122" t="str">
        <f>IF(FN_MC!AA118="","*",FN_MC!AA118)</f>
        <v>*</v>
      </c>
      <c r="K115" s="134" t="str">
        <f>IF(FN_MC!AD118="","*",FN_MC!AD118)</f>
        <v>*</v>
      </c>
    </row>
    <row r="116" spans="2:11" s="123" customFormat="1" hidden="1">
      <c r="B116" s="120" t="str">
        <f>IF(FN_MC!Y119="","*",FN_MC!Y119)</f>
        <v>*</v>
      </c>
      <c r="C116" s="121" t="str">
        <f>IF(FN_MC!B119="","*",FN_MC!B119)</f>
        <v>*</v>
      </c>
      <c r="D116" s="121" t="str">
        <f>IF(FN_MC!D119="","*",FN_MC!D119)</f>
        <v>*</v>
      </c>
      <c r="E116" s="121" t="str">
        <f>IF(FN_MC!H119="","*",FN_MC!H119)</f>
        <v>*</v>
      </c>
      <c r="F116" s="137" t="str">
        <f>IF(FN_MC!M119="","*",FN_MC!M119)</f>
        <v>-</v>
      </c>
      <c r="G116" s="121" t="str">
        <f>IF(FN_MC!I119="","*",FN_MC!I119)</f>
        <v>*</v>
      </c>
      <c r="H116" s="121" t="str">
        <f>IF(FN_MC!AB119="","*",FN_MC!AB119)</f>
        <v>*</v>
      </c>
      <c r="I116" s="121" t="str">
        <f>IF(FN_MC!AC119="","*",FN_MC!AC119)</f>
        <v>*</v>
      </c>
      <c r="J116" s="122" t="str">
        <f>IF(FN_MC!AA119="","*",FN_MC!AA119)</f>
        <v>*</v>
      </c>
      <c r="K116" s="134" t="str">
        <f>IF(FN_MC!AD119="","*",FN_MC!AD119)</f>
        <v>*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 t="str">
        <f>IF(FN_MC!B122="","*",FN_MC!B122)</f>
        <v>*</v>
      </c>
      <c r="D119" s="121" t="str">
        <f>IF(FN_MC!D122="","*",FN_MC!D122)</f>
        <v>*</v>
      </c>
      <c r="E119" s="121" t="str">
        <f>IF(FN_MC!H122="","*",FN_MC!H122)</f>
        <v>*</v>
      </c>
      <c r="F119" s="137" t="str">
        <f>IF(FN_MC!M122="","*",FN_MC!M122)</f>
        <v>-</v>
      </c>
      <c r="G119" s="121" t="str">
        <f>IF(FN_MC!I122="","*",FN_MC!I122)</f>
        <v>*</v>
      </c>
      <c r="H119" s="121" t="str">
        <f>IF(FN_MC!AB122="","*",FN_MC!AB122)</f>
        <v>*</v>
      </c>
      <c r="I119" s="121" t="str">
        <f>IF(FN_MC!AC122="","*",FN_MC!AC122)</f>
        <v>*</v>
      </c>
      <c r="J119" s="122" t="str">
        <f>IF(FN_MC!AA122="","*",FN_MC!AA122)</f>
        <v>*</v>
      </c>
      <c r="K119" s="134" t="str">
        <f>IF(FN_MC!AD122="","*",FN_MC!AD122)</f>
        <v>*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*</v>
      </c>
      <c r="E120" s="121" t="str">
        <f>IF(FN_MC!H123="","*",FN_MC!H123)</f>
        <v>*</v>
      </c>
      <c r="F120" s="137" t="str">
        <f>IF(FN_MC!M123="","*",FN_MC!M123)</f>
        <v>-</v>
      </c>
      <c r="G120" s="121" t="str">
        <f>IF(FN_MC!I123="","*",FN_MC!I123)</f>
        <v>*</v>
      </c>
      <c r="H120" s="121" t="str">
        <f>IF(FN_MC!AB123="","*",FN_MC!AB123)</f>
        <v>*</v>
      </c>
      <c r="I120" s="121" t="str">
        <f>IF(FN_MC!AC123="","*",FN_MC!AC123)</f>
        <v>*</v>
      </c>
      <c r="J120" s="122" t="str">
        <f>IF(FN_MC!AA123="","*",FN_MC!AA123)</f>
        <v>*</v>
      </c>
      <c r="K120" s="134" t="str">
        <f>IF(FN_MC!AD123="","*",FN_MC!AD123)</f>
        <v>*</v>
      </c>
    </row>
    <row r="121" spans="2:11" s="123" customFormat="1" hidden="1">
      <c r="B121" s="120" t="str">
        <f>IF(FN_MC!Y124="","*",FN_MC!Y124)</f>
        <v>*</v>
      </c>
      <c r="C121" s="121" t="str">
        <f>IF(FN_MC!B124="","*",FN_MC!B124)</f>
        <v>*</v>
      </c>
      <c r="D121" s="121" t="str">
        <f>IF(FN_MC!D124="","*",FN_MC!D124)</f>
        <v>*</v>
      </c>
      <c r="E121" s="121" t="str">
        <f>IF(FN_MC!H124="","*",FN_MC!H124)</f>
        <v>*</v>
      </c>
      <c r="F121" s="137" t="str">
        <f>IF(FN_MC!M124="","*",FN_MC!M124)</f>
        <v>-</v>
      </c>
      <c r="G121" s="121" t="str">
        <f>IF(FN_MC!I124="","*",FN_MC!I124)</f>
        <v>*</v>
      </c>
      <c r="H121" s="121" t="str">
        <f>IF(FN_MC!AB124="","*",FN_MC!AB124)</f>
        <v>*</v>
      </c>
      <c r="I121" s="121" t="str">
        <f>IF(FN_MC!AC124="","*",FN_MC!AC124)</f>
        <v>*</v>
      </c>
      <c r="J121" s="122" t="str">
        <f>IF(FN_MC!AA124="","*",FN_MC!AA124)</f>
        <v>*</v>
      </c>
      <c r="K121" s="134" t="str">
        <f>IF(FN_MC!AD124="","*",FN_MC!AD124)</f>
        <v>*</v>
      </c>
    </row>
    <row r="122" spans="2:11" s="123" customFormat="1" hidden="1">
      <c r="B122" s="120" t="str">
        <f>IF(FN_MC!Y125="","*",FN_MC!Y125)</f>
        <v>*</v>
      </c>
      <c r="C122" s="121" t="str">
        <f>IF(FN_MC!B125="","*",FN_MC!B125)</f>
        <v>*</v>
      </c>
      <c r="D122" s="121" t="str">
        <f>IF(FN_MC!D125="","*",FN_MC!D125)</f>
        <v>*</v>
      </c>
      <c r="E122" s="121" t="str">
        <f>IF(FN_MC!H125="","*",FN_MC!H125)</f>
        <v>*</v>
      </c>
      <c r="F122" s="137" t="str">
        <f>IF(FN_MC!M125="","*",FN_MC!M125)</f>
        <v>-</v>
      </c>
      <c r="G122" s="121" t="str">
        <f>IF(FN_MC!I125="","*",FN_MC!I125)</f>
        <v>*</v>
      </c>
      <c r="H122" s="121" t="str">
        <f>IF(FN_MC!AB125="","*",FN_MC!AB125)</f>
        <v>*</v>
      </c>
      <c r="I122" s="121" t="str">
        <f>IF(FN_MC!AC125="","*",FN_MC!AC125)</f>
        <v>*</v>
      </c>
      <c r="J122" s="122" t="str">
        <f>IF(FN_MC!AA125="","*",FN_MC!AA125)</f>
        <v>*</v>
      </c>
      <c r="K122" s="134" t="str">
        <f>IF(FN_MC!AD125="","*",FN_MC!AD125)</f>
        <v>*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*</v>
      </c>
      <c r="C127" s="121" t="str">
        <f>IF(FN_MC!B130="","*",FN_MC!B130)</f>
        <v>*</v>
      </c>
      <c r="D127" s="121" t="str">
        <f>IF(FN_MC!D130="","*",FN_MC!D130)</f>
        <v>*</v>
      </c>
      <c r="E127" s="121" t="str">
        <f>IF(FN_MC!H130="","*",FN_MC!H130)</f>
        <v>*</v>
      </c>
      <c r="F127" s="137" t="str">
        <f>IF(FN_MC!M130="","*",FN_MC!M130)</f>
        <v>-</v>
      </c>
      <c r="G127" s="121" t="str">
        <f>IF(FN_MC!I130="","*",FN_MC!I130)</f>
        <v>*</v>
      </c>
      <c r="H127" s="121" t="str">
        <f>IF(FN_MC!AB130="","*",FN_MC!AB130)</f>
        <v>*</v>
      </c>
      <c r="I127" s="121" t="str">
        <f>IF(FN_MC!AC130="","*",FN_MC!AC130)</f>
        <v>*</v>
      </c>
      <c r="J127" s="122" t="str">
        <f>IF(FN_MC!AA130="","*",FN_MC!AA130)</f>
        <v>*</v>
      </c>
      <c r="K127" s="134" t="str">
        <f>IF(FN_MC!AD130="","*",FN_MC!AD130)</f>
        <v>*</v>
      </c>
    </row>
    <row r="128" spans="2:11" s="123" customFormat="1" hidden="1">
      <c r="B128" s="120" t="str">
        <f>IF(FN_MC!Y131="","*",FN_MC!Y131)</f>
        <v>*</v>
      </c>
      <c r="C128" s="121" t="str">
        <f>IF(FN_MC!B131="","*",FN_MC!B131)</f>
        <v>*</v>
      </c>
      <c r="D128" s="121" t="str">
        <f>IF(FN_MC!D131="","*",FN_MC!D131)</f>
        <v>*</v>
      </c>
      <c r="E128" s="121" t="str">
        <f>IF(FN_MC!H131="","*",FN_MC!H131)</f>
        <v>*</v>
      </c>
      <c r="F128" s="137" t="str">
        <f>IF(FN_MC!M131="","*",FN_MC!M131)</f>
        <v>-</v>
      </c>
      <c r="G128" s="121" t="str">
        <f>IF(FN_MC!I131="","*",FN_MC!I131)</f>
        <v>*</v>
      </c>
      <c r="H128" s="121" t="str">
        <f>IF(FN_MC!AB131="","*",FN_MC!AB131)</f>
        <v>*</v>
      </c>
      <c r="I128" s="121" t="str">
        <f>IF(FN_MC!AC131="","*",FN_MC!AC131)</f>
        <v>*</v>
      </c>
      <c r="J128" s="122" t="str">
        <f>IF(FN_MC!AA131="","*",FN_MC!AA131)</f>
        <v>*</v>
      </c>
      <c r="K128" s="134" t="str">
        <f>IF(FN_MC!AD131="","*",FN_MC!AD131)</f>
        <v>*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*</v>
      </c>
      <c r="E129" s="121" t="str">
        <f>IF(FN_MC!H132="","*",FN_MC!H132)</f>
        <v>*</v>
      </c>
      <c r="F129" s="137" t="str">
        <f>IF(FN_MC!M132="","*",FN_MC!M132)</f>
        <v>-</v>
      </c>
      <c r="G129" s="121" t="str">
        <f>IF(FN_MC!I132="","*",FN_MC!I132)</f>
        <v>*</v>
      </c>
      <c r="H129" s="121" t="str">
        <f>IF(FN_MC!AB132="","*",FN_MC!AB132)</f>
        <v>*</v>
      </c>
      <c r="I129" s="121" t="str">
        <f>IF(FN_MC!AC132="","*",FN_MC!AC132)</f>
        <v>*</v>
      </c>
      <c r="J129" s="122" t="str">
        <f>IF(FN_MC!AA132="","*",FN_MC!AA132)</f>
        <v>*</v>
      </c>
      <c r="K129" s="134" t="str">
        <f>IF(FN_MC!AD132="","*",FN_MC!AD132)</f>
        <v>*</v>
      </c>
    </row>
    <row r="130" spans="2:11" s="123" customFormat="1" hidden="1">
      <c r="B130" s="120" t="str">
        <f>IF(FN_MC!Y133="","*",FN_MC!Y133)</f>
        <v>*</v>
      </c>
      <c r="C130" s="121" t="str">
        <f>IF(FN_MC!B133="","*",FN_MC!B133)</f>
        <v>*</v>
      </c>
      <c r="D130" s="121" t="str">
        <f>IF(FN_MC!D133="","*",FN_MC!D133)</f>
        <v>*</v>
      </c>
      <c r="E130" s="121" t="str">
        <f>IF(FN_MC!H133="","*",FN_MC!H133)</f>
        <v>*</v>
      </c>
      <c r="F130" s="137" t="str">
        <f>IF(FN_MC!M133="","*",FN_MC!M133)</f>
        <v>-</v>
      </c>
      <c r="G130" s="121" t="str">
        <f>IF(FN_MC!I133="","*",FN_MC!I133)</f>
        <v>*</v>
      </c>
      <c r="H130" s="121" t="str">
        <f>IF(FN_MC!AB133="","*",FN_MC!AB133)</f>
        <v>*</v>
      </c>
      <c r="I130" s="121" t="str">
        <f>IF(FN_MC!AC133="","*",FN_MC!AC133)</f>
        <v>*</v>
      </c>
      <c r="J130" s="122" t="str">
        <f>IF(FN_MC!AA133="","*",FN_MC!AA133)</f>
        <v>*</v>
      </c>
      <c r="K130" s="134" t="str">
        <f>IF(FN_MC!AD133="","*",FN_MC!AD133)</f>
        <v>*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*</v>
      </c>
      <c r="C133" s="121" t="str">
        <f>IF(FN_MC!B136="","*",FN_MC!B136)</f>
        <v>*</v>
      </c>
      <c r="D133" s="121" t="str">
        <f>IF(FN_MC!D136="","*",FN_MC!D136)</f>
        <v>*</v>
      </c>
      <c r="E133" s="121" t="str">
        <f>IF(FN_MC!H136="","*",FN_MC!H136)</f>
        <v>*</v>
      </c>
      <c r="F133" s="137" t="str">
        <f>IF(FN_MC!M136="","*",FN_MC!M136)</f>
        <v>-</v>
      </c>
      <c r="G133" s="121" t="str">
        <f>IF(FN_MC!I136="","*",FN_MC!I136)</f>
        <v>*</v>
      </c>
      <c r="H133" s="121" t="str">
        <f>IF(FN_MC!AB136="","*",FN_MC!AB136)</f>
        <v>*</v>
      </c>
      <c r="I133" s="121" t="str">
        <f>IF(FN_MC!AC136="","*",FN_MC!AC136)</f>
        <v>*</v>
      </c>
      <c r="J133" s="122" t="str">
        <f>IF(FN_MC!AA136="","*",FN_MC!AA136)</f>
        <v>*</v>
      </c>
      <c r="K133" s="134" t="str">
        <f>IF(FN_MC!AD136="","*",FN_MC!AD136)</f>
        <v>*</v>
      </c>
    </row>
    <row r="134" spans="2:11" s="123" customFormat="1" hidden="1">
      <c r="B134" s="120" t="str">
        <f>IF(FN_MC!Y137="","*",FN_MC!Y137)</f>
        <v>*</v>
      </c>
      <c r="C134" s="121" t="str">
        <f>IF(FN_MC!B137="","*",FN_MC!B137)</f>
        <v>*</v>
      </c>
      <c r="D134" s="121" t="str">
        <f>IF(FN_MC!D137="","*",FN_MC!D137)</f>
        <v>*</v>
      </c>
      <c r="E134" s="121" t="str">
        <f>IF(FN_MC!H137="","*",FN_MC!H137)</f>
        <v>*</v>
      </c>
      <c r="F134" s="137" t="str">
        <f>IF(FN_MC!M137="","*",FN_MC!M137)</f>
        <v>-</v>
      </c>
      <c r="G134" s="121" t="str">
        <f>IF(FN_MC!I137="","*",FN_MC!I137)</f>
        <v>*</v>
      </c>
      <c r="H134" s="121" t="str">
        <f>IF(FN_MC!AB137="","*",FN_MC!AB137)</f>
        <v>*</v>
      </c>
      <c r="I134" s="121" t="str">
        <f>IF(FN_MC!AC137="","*",FN_MC!AC137)</f>
        <v>*</v>
      </c>
      <c r="J134" s="122" t="str">
        <f>IF(FN_MC!AA137="","*",FN_MC!AA137)</f>
        <v>*</v>
      </c>
      <c r="K134" s="134" t="str">
        <f>IF(FN_MC!AD137="","*",FN_MC!AD137)</f>
        <v>*</v>
      </c>
    </row>
    <row r="135" spans="2:11" s="123" customFormat="1" hidden="1">
      <c r="B135" s="120" t="str">
        <f>IF(FN_MC!Y138="","*",FN_MC!Y138)</f>
        <v>*</v>
      </c>
      <c r="C135" s="121" t="str">
        <f>IF(FN_MC!B138="","*",FN_MC!B138)</f>
        <v>*</v>
      </c>
      <c r="D135" s="121" t="str">
        <f>IF(FN_MC!D138="","*",FN_MC!D138)</f>
        <v>*</v>
      </c>
      <c r="E135" s="121" t="str">
        <f>IF(FN_MC!H138="","*",FN_MC!H138)</f>
        <v>*</v>
      </c>
      <c r="F135" s="137" t="str">
        <f>IF(FN_MC!M138="","*",FN_MC!M138)</f>
        <v>-</v>
      </c>
      <c r="G135" s="121" t="str">
        <f>IF(FN_MC!I138="","*",FN_MC!I138)</f>
        <v>*</v>
      </c>
      <c r="H135" s="121" t="str">
        <f>IF(FN_MC!AB138="","*",FN_MC!AB138)</f>
        <v>*</v>
      </c>
      <c r="I135" s="121" t="str">
        <f>IF(FN_MC!AC138="","*",FN_MC!AC138)</f>
        <v>*</v>
      </c>
      <c r="J135" s="122" t="str">
        <f>IF(FN_MC!AA138="","*",FN_MC!AA138)</f>
        <v>*</v>
      </c>
      <c r="K135" s="134" t="str">
        <f>IF(FN_MC!AD138="","*",FN_MC!AD138)</f>
        <v>*</v>
      </c>
    </row>
    <row r="136" spans="2:11" s="123" customFormat="1" hidden="1">
      <c r="B136" s="120" t="str">
        <f>IF(FN_MC!Y139="","*",FN_MC!Y139)</f>
        <v>*</v>
      </c>
      <c r="C136" s="121" t="str">
        <f>IF(FN_MC!B139="","*",FN_MC!B139)</f>
        <v>*</v>
      </c>
      <c r="D136" s="121" t="str">
        <f>IF(FN_MC!D139="","*",FN_MC!D139)</f>
        <v>*</v>
      </c>
      <c r="E136" s="121" t="str">
        <f>IF(FN_MC!H139="","*",FN_MC!H139)</f>
        <v>*</v>
      </c>
      <c r="F136" s="137" t="str">
        <f>IF(FN_MC!M139="","*",FN_MC!M139)</f>
        <v>-</v>
      </c>
      <c r="G136" s="121" t="str">
        <f>IF(FN_MC!I139="","*",FN_MC!I139)</f>
        <v>*</v>
      </c>
      <c r="H136" s="121" t="str">
        <f>IF(FN_MC!AB139="","*",FN_MC!AB139)</f>
        <v>*</v>
      </c>
      <c r="I136" s="121" t="str">
        <f>IF(FN_MC!AC139="","*",FN_MC!AC139)</f>
        <v>*</v>
      </c>
      <c r="J136" s="122" t="str">
        <f>IF(FN_MC!AA139="","*",FN_MC!AA139)</f>
        <v>*</v>
      </c>
      <c r="K136" s="134" t="str">
        <f>IF(FN_MC!AD139="","*",FN_MC!AD139)</f>
        <v>*</v>
      </c>
    </row>
    <row r="137" spans="2:11" s="123" customFormat="1" hidden="1">
      <c r="B137" s="120" t="str">
        <f>IF(FN_MC!Y140="","*",FN_MC!Y140)</f>
        <v>*</v>
      </c>
      <c r="C137" s="121" t="str">
        <f>IF(FN_MC!B140="","*",FN_MC!B140)</f>
        <v>*</v>
      </c>
      <c r="D137" s="121" t="str">
        <f>IF(FN_MC!D140="","*",FN_MC!D140)</f>
        <v>*</v>
      </c>
      <c r="E137" s="121" t="str">
        <f>IF(FN_MC!H140="","*",FN_MC!H140)</f>
        <v>*</v>
      </c>
      <c r="F137" s="137" t="str">
        <f>IF(FN_MC!M140="","*",FN_MC!M140)</f>
        <v>-</v>
      </c>
      <c r="G137" s="121" t="str">
        <f>IF(FN_MC!I140="","*",FN_MC!I140)</f>
        <v>*</v>
      </c>
      <c r="H137" s="121" t="str">
        <f>IF(FN_MC!AB140="","*",FN_MC!AB140)</f>
        <v>*</v>
      </c>
      <c r="I137" s="121" t="str">
        <f>IF(FN_MC!AC140="","*",FN_MC!AC140)</f>
        <v>*</v>
      </c>
      <c r="J137" s="122" t="str">
        <f>IF(FN_MC!AA140="","*",FN_MC!AA140)</f>
        <v>*</v>
      </c>
      <c r="K137" s="134" t="str">
        <f>IF(FN_MC!AD140="","*",FN_MC!AD140)</f>
        <v>*</v>
      </c>
    </row>
    <row r="138" spans="2:11" s="123" customFormat="1" hidden="1">
      <c r="B138" s="120" t="str">
        <f>IF(FN_MC!Y141="","*",FN_MC!Y141)</f>
        <v>*</v>
      </c>
      <c r="C138" s="121" t="str">
        <f>IF(FN_MC!B141="","*",FN_MC!B141)</f>
        <v>*</v>
      </c>
      <c r="D138" s="121" t="str">
        <f>IF(FN_MC!D141="","*",FN_MC!D141)</f>
        <v>*</v>
      </c>
      <c r="E138" s="121" t="str">
        <f>IF(FN_MC!H141="","*",FN_MC!H141)</f>
        <v>*</v>
      </c>
      <c r="F138" s="137" t="str">
        <f>IF(FN_MC!M141="","*",FN_MC!M141)</f>
        <v>-</v>
      </c>
      <c r="G138" s="121" t="str">
        <f>IF(FN_MC!I141="","*",FN_MC!I141)</f>
        <v>*</v>
      </c>
      <c r="H138" s="121" t="str">
        <f>IF(FN_MC!AB141="","*",FN_MC!AB141)</f>
        <v>*</v>
      </c>
      <c r="I138" s="121" t="str">
        <f>IF(FN_MC!AC141="","*",FN_MC!AC141)</f>
        <v>*</v>
      </c>
      <c r="J138" s="122" t="str">
        <f>IF(FN_MC!AA141="","*",FN_MC!AA141)</f>
        <v>*</v>
      </c>
      <c r="K138" s="134" t="str">
        <f>IF(FN_MC!AD141="","*",FN_MC!AD141)</f>
        <v>*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6" sqref="B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1444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1445</v>
      </c>
      <c r="C4" s="322" t="s">
        <v>1446</v>
      </c>
      <c r="D4" s="322" t="s">
        <v>1447</v>
      </c>
      <c r="E4" s="322" t="s">
        <v>1448</v>
      </c>
      <c r="F4" s="322" t="s">
        <v>6</v>
      </c>
      <c r="G4" s="322" t="s">
        <v>1449</v>
      </c>
      <c r="H4" s="192"/>
    </row>
    <row r="5" spans="1:8">
      <c r="A5" s="192"/>
      <c r="B5" s="323" t="s">
        <v>1450</v>
      </c>
      <c r="C5" s="323">
        <v>309525</v>
      </c>
      <c r="D5" s="323" t="s">
        <v>1451</v>
      </c>
      <c r="E5" s="323" t="s">
        <v>835</v>
      </c>
      <c r="F5" s="323" t="s">
        <v>1452</v>
      </c>
      <c r="G5" s="324">
        <v>46296</v>
      </c>
      <c r="H5" s="192"/>
    </row>
    <row r="6" spans="1:8">
      <c r="A6" s="192"/>
      <c r="B6" s="323" t="s">
        <v>1453</v>
      </c>
      <c r="C6" s="323">
        <v>256875</v>
      </c>
      <c r="D6" s="323" t="s">
        <v>1454</v>
      </c>
      <c r="E6" s="323" t="s">
        <v>835</v>
      </c>
      <c r="F6" s="323" t="s">
        <v>1452</v>
      </c>
      <c r="G6" s="324">
        <v>46296</v>
      </c>
      <c r="H6" s="192"/>
    </row>
    <row r="7" spans="1:8">
      <c r="A7" s="192"/>
      <c r="B7" s="323" t="s">
        <v>1455</v>
      </c>
      <c r="C7" s="323">
        <v>257278</v>
      </c>
      <c r="D7" s="323" t="s">
        <v>1456</v>
      </c>
      <c r="E7" s="323" t="s">
        <v>826</v>
      </c>
      <c r="F7" s="323" t="s">
        <v>1310</v>
      </c>
      <c r="G7" s="324">
        <v>46235</v>
      </c>
      <c r="H7" s="192"/>
    </row>
    <row r="8" spans="1:8">
      <c r="A8" s="192"/>
      <c r="B8" s="323" t="s">
        <v>1457</v>
      </c>
      <c r="C8" s="323">
        <v>261794</v>
      </c>
      <c r="D8" s="323" t="s">
        <v>1458</v>
      </c>
      <c r="E8" s="323" t="s">
        <v>826</v>
      </c>
      <c r="F8" s="323" t="s">
        <v>1310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E8" sqref="E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1459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1460</v>
      </c>
      <c r="E3" s="319" t="s">
        <v>1461</v>
      </c>
      <c r="F3" s="319" t="s">
        <v>1462</v>
      </c>
      <c r="G3" s="319" t="s">
        <v>1463</v>
      </c>
      <c r="H3" s="319" t="s">
        <v>1464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/>
      <c r="G6" s="320"/>
      <c r="H6" s="320"/>
    </row>
    <row r="7" spans="3:8">
      <c r="C7" s="320" t="s">
        <v>835</v>
      </c>
      <c r="D7" s="320">
        <v>7632</v>
      </c>
      <c r="E7" s="325">
        <v>45996</v>
      </c>
      <c r="F7" s="320">
        <v>11000</v>
      </c>
      <c r="G7" s="320"/>
      <c r="H7" s="320"/>
    </row>
    <row r="8" spans="3:8">
      <c r="C8" s="320" t="s">
        <v>835</v>
      </c>
      <c r="D8" s="320">
        <v>9414</v>
      </c>
      <c r="E8" s="325">
        <v>45996</v>
      </c>
      <c r="F8" s="320">
        <v>6000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2025-12-08T13:57:55Z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