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32" documentId="8_{B6337239-1A00-434D-AAD0-422EA1FEB5AE}" xr6:coauthVersionLast="47" xr6:coauthVersionMax="47" xr10:uidLastSave="{EF55B691-15A7-4631-8F53-53CA27E60D33}"/>
  <bookViews>
    <workbookView xWindow="-120" yWindow="-120" windowWidth="20730" windowHeight="11040" firstSheet="3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11" i="12" s="1"/>
  <c r="T510" i="1" a="1"/>
  <c r="T510" i="1"/>
  <c r="E511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 s="1"/>
  <c r="N512" i="1" a="1"/>
  <c r="N512" i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/>
  <c r="E514" i="12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/>
  <c r="E521" i="12" s="1"/>
  <c r="U520" i="1"/>
  <c r="AI520" i="1"/>
  <c r="AJ520" i="1"/>
  <c r="AK520" i="1"/>
  <c r="AL520" i="1"/>
  <c r="AO520" i="1"/>
  <c r="BD520" i="1" s="1" a="1"/>
  <c r="BD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/>
  <c r="N527" i="1" a="1"/>
  <c r="N527" i="1"/>
  <c r="L528" i="12" s="1"/>
  <c r="R527" i="1"/>
  <c r="S527" i="1" a="1"/>
  <c r="S527" i="1"/>
  <c r="D528" i="12" s="1"/>
  <c r="T527" i="1" a="1"/>
  <c r="T527" i="1" s="1"/>
  <c r="E528" i="12" s="1"/>
  <c r="U527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BC527" i="1" a="1"/>
  <c r="BC527" i="1"/>
  <c r="BE527" i="1"/>
  <c r="BF527" i="1"/>
  <c r="BR527" i="1"/>
  <c r="BS527" i="1"/>
  <c r="A528" i="1"/>
  <c r="G528" i="1"/>
  <c r="M528" i="1" a="1"/>
  <c r="M528" i="1" s="1"/>
  <c r="N528" i="1" a="1"/>
  <c r="N528" i="1"/>
  <c r="L529" i="12" s="1"/>
  <c r="R528" i="1"/>
  <c r="S528" i="1" a="1"/>
  <c r="S528" i="1" s="1"/>
  <c r="D529" i="12" s="1"/>
  <c r="T528" i="1" a="1"/>
  <c r="T528" i="1"/>
  <c r="E529" i="12" s="1"/>
  <c r="U528" i="1"/>
  <c r="AI528" i="1"/>
  <c r="BB528" i="1" s="1"/>
  <c r="AJ528" i="1"/>
  <c r="AK528" i="1"/>
  <c r="AL528" i="1"/>
  <c r="AN528" i="1"/>
  <c r="AO528" i="1"/>
  <c r="AP528" i="1"/>
  <c r="AQ528" i="1"/>
  <c r="BC528" i="1" a="1"/>
  <c r="BC528" i="1" s="1"/>
  <c r="BD528" i="1" a="1"/>
  <c r="BD528" i="1" s="1"/>
  <c r="BE528" i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73" i="1" l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<sst xmlns="http://schemas.openxmlformats.org/spreadsheetml/2006/main" count="5902" uniqueCount="1581">
  <si>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</si>
  <si>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</si>
  <si>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</si>
  <si>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</si>
  <si>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</si>
  <si>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</si>
  <si>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</si>
  <si>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</si>
  <si>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</si>
  <si>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</si>
  <si>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</si>
  <si>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</si>
  <si>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</si>
  <si>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</si>
  <si>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</si>
  <si>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</si>
  <si>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</si>
  <si>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</si>
  <si>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</si>
  <si>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</si>
  <si>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</si>
  <si>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</si>
  <si>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</si>
  <si>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</si>
  <si>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</si>
  <si>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</si>
  <si>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</si>
  <si>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</si>
  <si>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</si>
  <si>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</si>
  <si>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</si>
  <si>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</si>
  <si>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</si>
  <si>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</si>
  <si>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</si>
  <si>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</si>
  <si>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</si>
  <si>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</si>
  <si>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</si>
  <si>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</si>
  <si>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</si>
  <si>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</si>
  <si>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</si>
  <si>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</si>
  <si>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</si>
  <si>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</si>
  <si>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</si>
  <si>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</si>
  <si>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</si>
  <si>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</si>
  <si>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</si>
  <si>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</si>
  <si>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</si>
  <si>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</si>
  <si>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</si>
  <si>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</si>
  <si>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</si>
  <si>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</si>
  <si>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</si>
  <si>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</si>
  <si>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</si>
  <si>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</si>
  <si>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</si>
  <si>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</si>
  <si>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</si>
  <si>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</si>
  <si>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</si>
  <si>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</si>
  <si>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</si>
  <si>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</si>
  <si>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</si>
  <si>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</si>
  <si>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</si>
  <si>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</si>
  <si>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</si>
  <si>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</si>
  <si>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</si>
  <si>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</si>
  <si>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</si>
  <si>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</si>
  <si>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</si>
  <si>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</si>
  <si>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</si>
  <si>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</si>
  <si>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</si>
  <si>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</si>
  <si>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</si>
  <si>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</si>
  <si>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</si>
  <si>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</si>
  <si>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</si>
  <si>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</si>
  <si>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</si>
  <si>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</si>
  <si>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</si>
  <si>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</si>
  <si>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</si>
  <si>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</si>
  <si>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</si>
  <si>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</si>
  <si>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</si>
  <si>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</si>
  <si>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</si>
  <si>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</si>
  <si>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</si>
  <si>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</si>
  <si>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</si>
  <si>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</si>
  <si>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</si>
  <si>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</si>
  <si>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</si>
  <si>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</si>
  <si>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</si>
  <si>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</si>
  <si>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</si>
  <si>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</si>
  <si>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</si>
  <si>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</si>
  <si>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</si>
  <si>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</si>
  <si>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</si>
  <si>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</si>
  <si>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</si>
  <si>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</si>
  <si>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</si>
  <si>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</si>
  <si>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</si>
  <si>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</si>
  <si>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</si>
  <si>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</si>
  <si>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</si>
  <si>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</si>
  <si>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</si>
  <si>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</si>
  <si>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</si>
  <si>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</si>
  <si>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</si>
  <si>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</si>
  <si>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</si>
  <si>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</si>
  <si>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</si>
  <si>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</si>
  <si>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</si>
  <si>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</si>
  <si>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</si>
  <si>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</si>
  <si>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</si>
  <si>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</si>
  <si>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</si>
  <si>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</si>
  <si>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</si>
  <si>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</si>
  <si>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</si>
  <si>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</si>
  <si>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</si>
  <si>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</si>
  <si>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</si>
  <si>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</si>
  <si>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</si>
  <si>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</si>
  <si>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</si>
  <si>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</si>
  <si>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</si>
  <si>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</si>
  <si>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</si>
  <si>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</si>
  <si>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</si>
  <si>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</si>
  <si>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</si>
  <si>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</si>
  <si>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</si>
  <si>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</si>
  <si>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</si>
  <si>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</si>
  <si>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</si>
  <si>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</si>
  <si>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</si>
  <si>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</si>
  <si>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</si>
  <si>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</si>
  <si>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</si>
  <si>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</si>
  <si>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</si>
  <si>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</si>
  <si>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</si>
  <si>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</si>
  <si>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</si>
  <si>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</si>
  <si>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</si>
  <si>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</si>
  <si>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</si>
  <si>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</si>
  <si>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</si>
  <si>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</si>
  <si>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</si>
  <si>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</si>
  <si>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</si>
  <si>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</si>
  <si>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</si>
  <si>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</si>
  <si>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</si>
  <si>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</si>
  <si>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</si>
  <si>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</si>
  <si>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</si>
  <si>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</si>
  <si>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</si>
  <si>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</si>
  <si>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</si>
  <si>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</si>
  <si>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</si>
  <si>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</si>
  <si>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</si>
  <si>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</si>
  <si>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</si>
  <si>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</si>
  <si>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</si>
  <si>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</si>
  <si>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</si>
  <si>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</si>
  <si>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</si>
  <si>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</si>
  <si>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</si>
  <si>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</si>
  <si>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</si>
  <si>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</si>
  <si>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</si>
  <si>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</si>
  <si>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</si>
  <si>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</si>
  <si>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</si>
  <si>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</si>
  <si>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</si>
  <si>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</si>
  <si>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</si>
  <si>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</si>
  <si>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</si>
  <si>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</si>
  <si>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</si>
  <si>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</si>
  <si>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</si>
  <si>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</si>
  <si>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</si>
  <si>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</si>
  <si>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</si>
  <si>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</si>
  <si>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</si>
  <si>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</si>
  <si>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</si>
  <si>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</si>
  <si>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</si>
  <si>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</si>
  <si>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</si>
  <si>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</si>
  <si>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</si>
  <si>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</si>
  <si>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</si>
  <si>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</si>
  <si>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</si>
  <si>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</si>
  <si>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</si>
  <si>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</si>
  <si>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</si>
  <si>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</si>
  <si>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</si>
  <si>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</si>
  <si>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</si>
  <si>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</si>
  <si>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</si>
  <si>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</si>
  <si>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</si>
  <si>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</si>
  <si>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</si>
  <si>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</si>
  <si>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</si>
  <si>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</si>
  <si>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</si>
  <si>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</si>
  <si>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</si>
  <si>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</si>
  <si>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</si>
  <si>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</si>
  <si>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</si>
  <si>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</si>
  <si>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</si>
  <si>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</si>
  <si>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</si>
  <si>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</si>
  <si>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</si>
  <si>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</si>
  <si>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</si>
  <si>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</si>
  <si>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</si>
  <si>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</si>
  <si>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</si>
  <si>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</si>
  <si>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</si>
  <si>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</si>
  <si>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</si>
  <si>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</si>
  <si>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</si>
  <si>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</si>
  <si>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</si>
  <si>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</si>
  <si>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</si>
  <si>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</si>
  <si>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</si>
  <si>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</si>
  <si>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</si>
  <si>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</si>
  <si>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</si>
  <si>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</si>
  <si>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</si>
  <si>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</si>
  <si>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</si>
  <si>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</si>
  <si>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</si>
  <si>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</si>
  <si>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</si>
  <si>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</si>
  <si>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</si>
  <si>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</si>
  <si>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</si>
  <si>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</si>
  <si>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</si>
  <si>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</si>
  <si>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</si>
  <si>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</si>
  <si>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</si>
  <si>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</si>
  <si>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</si>
  <si>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</si>
  <si>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</si>
  <si>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</si>
  <si>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</si>
  <si>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</si>
  <si>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</si>
  <si>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</si>
  <si>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</si>
  <si>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</si>
  <si>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</si>
  <si>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</si>
  <si>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</si>
  <si>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</si>
  <si>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</si>
  <si>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</si>
  <si>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</si>
  <si>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</si>
  <si>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</si>
  <si>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</si>
  <si>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</si>
  <si>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</si>
  <si>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</si>
  <si>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</si>
  <si>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</si>
  <si>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</si>
  <si>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</si>
  <si>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</si>
  <si>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</si>
  <si>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</si>
  <si>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</si>
  <si>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</si>
  <si>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</si>
  <si>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</si>
  <si>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</si>
  <si>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</si>
  <si>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</si>
  <si>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</si>
  <si>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</si>
  <si>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</si>
  <si>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</si>
  <si>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</si>
  <si>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</si>
  <si>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</si>
  <si>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</si>
  <si>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</si>
  <si>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</si>
  <si>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</si>
  <si>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</si>
  <si>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</si>
  <si>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</si>
  <si>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</si>
  <si>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</si>
  <si>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</si>
  <si>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</si>
  <si>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</si>
  <si>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</si>
  <si>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</si>
  <si>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</si>
  <si>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</si>
  <si>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</si>
  <si>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</si>
  <si>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</si>
  <si>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</si>
  <si>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</si>
  <si>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</si>
  <si>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</si>
  <si>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</si>
  <si>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</si>
  <si>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</si>
  <si>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</si>
  <si>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</si>
  <si>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</si>
  <si>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</si>
  <si>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</si>
  <si>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</si>
  <si>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</si>
  <si>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</si>
  <si>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</si>
  <si>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</si>
  <si>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</si>
  <si>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</si>
  <si>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</si>
  <si>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</si>
  <si>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</si>
  <si>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</si>
  <si>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</si>
  <si>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</si>
  <si>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</si>
  <si>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</si>
  <si>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</si>
  <si>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</si>
  <si>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</si>
  <si>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</si>
  <si>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</si>
  <si>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</si>
  <si>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</si>
  <si>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</si>
  <si>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</si>
  <si>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</si>
  <si>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</si>
  <si>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</si>
  <si>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</si>
  <si>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</si>
  <si>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</si>
  <si>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</si>
  <si>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</si>
  <si>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</si>
  <si>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</si>
  <si>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</si>
  <si>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</si>
  <si>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</si>
  <si>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</si>
  <si>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</si>
  <si>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</si>
  <si>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</si>
  <si>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</si>
  <si>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</si>
  <si>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</si>
  <si>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</si>
  <si>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</si>
  <si>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</si>
  <si>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</si>
  <si>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</si>
  <si>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</si>
  <si>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</si>
  <si>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</si>
  <si>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</si>
  <si>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</si>
  <si>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</si>
  <si>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</si>
  <si>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</si>
  <si>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</si>
  <si>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</si>
  <si>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</si>
  <si>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</si>
  <si>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</si>
  <si>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</si>
  <si>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</si>
  <si>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</si>
  <si>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</si>
  <si>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</si>
  <si>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</si>
  <si>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</si>
  <si>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</si>
  <si>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</si>
  <si>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</si>
  <si>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</si>
  <si>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</si>
  <si>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</si>
  <si>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</si>
  <si>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</si>
  <si>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</si>
  <si>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</si>
  <si>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</si>
  <si>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</si>
  <si>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</si>
  <si>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</si>
  <si>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</si>
  <si>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</si>
  <si>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</si>
  <si>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</si>
  <si>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</si>
  <si>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</si>
  <si>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</si>
  <si>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</si>
  <si>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</si>
  <si>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</si>
  <si>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</si>
  <si>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</si>
  <si>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</si>
  <si>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</si>
  <si>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</si>
  <si>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</si>
  <si>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</si>
  <si>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</si>
  <si>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</si>
  <si>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</si>
  <si>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</si>
  <si>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</si>
  <si>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</si>
  <si>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</si>
  <si>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</si>
  <si>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</si>
  <si>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</si>
  <si>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</si>
  <si>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</si>
  <si>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</si>
  <si>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</si>
  <si>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</si>
  <si>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</si>
  <si>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</si>
  <si>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</si>
  <si>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</si>
  <si>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</si>
  <si>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</si>
  <si>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</si>
  <si>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</si>
  <si>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</si>
  <si>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</si>
  <si>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</si>
  <si>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</si>
  <si>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</si>
  <si>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</si>
  <si>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</si>
  <si>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</si>
  <si>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</si>
  <si>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</si>
  <si>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</si>
  <si>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</si>
  <si>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</si>
  <si>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</si>
  <si>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</si>
  <si>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</si>
  <si>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</si>
  <si>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</si>
  <si>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</si>
  <si>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</si>
  <si>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</si>
  <si>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</si>
  <si>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</si>
  <si>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</si>
  <si>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</si>
  <si>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</si>
  <si>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</si>
  <si>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</si>
  <si>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</si>
  <si>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</si>
  <si>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</si>
  <si>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</si>
  <si>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</si>
  <si>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</si>
  <si>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</si>
  <si>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</si>
  <si>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</si>
  <si>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</si>
  <si>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</si>
  <si>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</si>
  <si>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</si>
  <si>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</si>
  <si>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</si>
  <si>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</si>
  <si>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</si>
  <si>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</si>
  <si>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</si>
  <si>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</si>
  <si>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</si>
  <si>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</si>
  <si>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</si>
  <si>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</si>
  <si>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</si>
  <si>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</si>
  <si>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</si>
  <si>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</si>
  <si>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</si>
  <si>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</si>
  <si>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</si>
  <si>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</si>
  <si>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</si>
  <si>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</si>
  <si>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</si>
  <si>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</si>
  <si>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</si>
  <si>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</si>
  <si>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</si>
  <si>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</si>
  <si>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</si>
  <si>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</si>
  <si>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</si>
  <si>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</si>
  <si>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</si>
  <si>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</si>
  <si>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</si>
  <si>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</si>
  <si>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</si>
  <si>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</si>
  <si>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</si>
  <si>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</si>
  <si>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</si>
  <si>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</si>
  <si>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</si>
  <si>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</si>
  <si>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</si>
  <si>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</si>
  <si>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</si>
  <si>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</si>
  <si>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</si>
  <si>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</si>
  <si>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</si>
  <si>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</si>
  <si>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</si>
  <si>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</si>
  <si>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</si>
  <si>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</si>
  <si>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</si>
  <si>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</si>
  <si>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</si>
  <si>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</si>
  <si>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</si>
  <si>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</si>
  <si>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</si>
  <si>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</si>
  <si>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</si>
  <si>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</si>
  <si>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</si>
  <si>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</si>
  <si>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</si>
  <si>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</si>
  <si>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</si>
  <si>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</si>
  <si>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</si>
  <si>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</si>
  <si>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</si>
  <si>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</si>
  <si>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</si>
  <si>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</si>
  <si>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</si>
  <si>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</si>
  <si>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</si>
  <si>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</si>
  <si>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</si>
  <si>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</si>
  <si>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</si>
  <si>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</si>
  <si>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</si>
  <si>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</si>
  <si>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</si>
  <si>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</si>
  <si>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</si>
  <si>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</si>
  <si>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</si>
  <si>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</si>
  <si>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</si>
  <si>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</si>
  <si>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</si>
  <si>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</si>
  <si>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</si>
  <si>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</si>
  <si>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</si>
  <si>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</si>
  <si>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</si>
  <si>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</si>
  <si>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</si>
  <si>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</si>
  <si>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</si>
  <si>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</si>
  <si>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</si>
  <si>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</si>
  <si>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</si>
  <si>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</si>
  <si>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</si>
  <si>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</si>
  <si>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</si>
  <si>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</si>
  <si>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</si>
  <si>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</si>
  <si>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</si>
  <si>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</si>
  <si>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</si>
  <si>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</si>
  <si>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</si>
  <si>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</si>
  <si>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</si>
  <si>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</si>
  <si>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</si>
  <si>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</si>
  <si>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</si>
  <si>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</si>
  <si>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</si>
  <si>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</si>
  <si>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</si>
  <si>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</si>
  <si>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</si>
  <si>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</si>
  <si>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</si>
  <si>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</si>
  <si>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</si>
  <si>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</si>
  <si>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</si>
  <si>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</si>
  <si>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</si>
  <si>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</si>
  <si>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</si>
  <si>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</si>
  <si>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</si>
  <si>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</si>
  <si>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</si>
  <si>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</si>
  <si>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</si>
  <si>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</si>
  <si>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</si>
  <si>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</si>
  <si>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</si>
  <si>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</si>
  <si>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</si>
  <si>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</si>
  <si>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</si>
  <si>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</si>
  <si>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</si>
  <si>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</si>
  <si>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</si>
  <si>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</si>
  <si>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</si>
  <si>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</si>
  <si>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</si>
  <si>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</si>
  <si>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</si>
  <si>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</si>
  <si>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</si>
  <si>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</si>
  <si>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</si>
  <si>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</si>
  <si>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</si>
  <si>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</si>
  <si>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</si>
  <si>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</si>
  <si>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</si>
  <si>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</si>
  <si>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</si>
  <si>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</si>
  <si>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</si>
  <si>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</si>
  <si>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</si>
  <si>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</si>
  <si>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</si>
  <si>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</si>
  <si>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</si>
  <si>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</si>
  <si>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</si>
  <si>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</si>
  <si>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</si>
  <si>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</si>
  <si>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</si>
  <si>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</si>
  <si>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</si>
  <si>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</si>
  <si>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</si>
  <si>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</si>
  <si>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</si>
  <si>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</si>
  <si>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</si>
  <si>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</si>
  <si>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</si>
  <si>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</si>
  <si>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</si>
  <si>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</si>
  <si>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</si>
  <si>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</si>
  <si>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</si>
  <si>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</si>
  <si>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</si>
  <si>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</si>
  <si>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</si>
  <si>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</si>
  <si>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</si>
  <si>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</si>
  <si>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</si>
  <si>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</si>
  <si>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</si>
  <si>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</si>
  <si>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</si>
  <si>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</si>
  <si>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</si>
  <si>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</si>
  <si>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</si>
  <si>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</si>
  <si>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</si>
  <si>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</si>
  <si>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</si>
  <si>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</si>
  <si>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</si>
  <si>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</si>
  <si>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</si>
  <si>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</si>
  <si>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</si>
  <si>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</si>
  <si>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</si>
  <si>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</si>
  <si>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</si>
  <si>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</si>
  <si>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</si>
  <si>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</si>
  <si>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</si>
  <si>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</si>
  <si>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</si>
  <si>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</si>
  <si>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</si>
  <si>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</si>
  <si>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</si>
  <si>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</si>
  <si>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</si>
  <si>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</si>
  <si>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</si>
  <si>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</si>
  <si>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</si>
  <si>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</si>
  <si>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</si>
  <si>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</si>
  <si>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</si>
  <si>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</si>
  <si>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</si>
  <si>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</si>
  <si>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</si>
  <si>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</si>
  <si>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</si>
  <si>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</si>
  <si>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</si>
  <si>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</si>
  <si>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</si>
  <si>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</si>
  <si>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</si>
  <si>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</si>
  <si>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</si>
  <si>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</si>
  <si>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</si>
  <si>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</si>
  <si>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</si>
  <si>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</si>
  <si>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</si>
  <si>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</si>
  <si>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</si>
  <si>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</si>
  <si>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</si>
  <si>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</si>
  <si>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</si>
  <si>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</si>
  <si>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</si>
  <si>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</si>
  <si>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</si>
  <si>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</si>
  <si>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</si>
  <si>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</si>
  <si>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</si>
  <si>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</si>
  <si>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</si>
  <si>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</si>
  <si>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</si>
  <si>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</si>
  <si>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</si>
  <si>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</si>
  <si>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</si>
  <si>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</si>
  <si>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</si>
  <si>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</si>
  <si>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</si>
  <si>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</si>
  <si>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</si>
  <si>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</si>
  <si>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</si>
  <si>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</si>
  <si>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</si>
  <si>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</si>
  <si>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</si>
  <si>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</si>
  <si>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</si>
  <si>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</si>
  <si>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</si>
  <si>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</si>
  <si>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</si>
  <si>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</si>
  <si>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</si>
  <si>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</si>
  <si>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</si>
  <si>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</si>
  <si>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</si>
  <si>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</si>
  <si>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</si>
  <si>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</si>
  <si>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</si>
  <si>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</si>
  <si>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</si>
  <si>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</si>
  <si>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</si>
  <si>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</si>
  <si>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</si>
  <si>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</si>
  <si>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</si>
  <si>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</si>
  <si>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</si>
  <si>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</si>
  <si>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</si>
  <si>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</si>
  <si>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</si>
  <si>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</si>
  <si>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</si>
  <si>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</si>
  <si>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</si>
  <si>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</si>
  <si>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</si>
  <si>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</si>
  <si>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</si>
  <si>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</si>
  <si>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</si>
  <si>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</si>
  <si>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</si>
  <si>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</si>
  <si>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</si>
  <si>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</si>
  <si>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</si>
  <si>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</si>
  <si>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</si>
  <si>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</si>
  <si>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</si>
  <si>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</si>
  <si>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</si>
  <si>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</si>
  <si>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</si>
  <si>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</si>
  <si>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</si>
  <si>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</si>
  <si>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</si>
  <si>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</si>
  <si>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</si>
  <si>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</si>
  <si>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</si>
  <si>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</si>
  <si>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</si>
  <si>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</si>
  <si>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</si>
  <si>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</si>
  <si>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</si>
  <si>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</si>
  <si>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</si>
  <si>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</si>
  <si>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</si>
  <si>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</si>
  <si>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</si>
  <si>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</si>
  <si>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</si>
  <si>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</si>
  <si>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</si>
  <si>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</si>
  <si>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</si>
  <si>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</si>
  <si>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</si>
  <si>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</si>
  <si>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</si>
  <si>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</si>
  <si>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</si>
  <si>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</si>
  <si>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</si>
  <si>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</si>
  <si>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</si>
  <si>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</si>
  <si>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</si>
  <si>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</si>
  <si>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</si>
  <si>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</si>
  <si>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</si>
  <si>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</si>
  <si>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</si>
  <si>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</si>
  <si>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</si>
  <si>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</si>
  <si>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</si>
  <si>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</si>
  <si>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</si>
  <si>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</si>
  <si>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</si>
  <si>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</si>
  <si>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</si>
  <si>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</si>
  <si>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</si>
  <si>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</si>
  <si>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</si>
  <si>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</si>
  <si>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</si>
  <si>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</si>
  <si>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</si>
  <si>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</si>
  <si>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</si>
  <si>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</si>
  <si>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</si>
  <si>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</si>
  <si>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</si>
  <si>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</si>
  <si>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</si>
  <si>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</si>
  <si>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</si>
  <si>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</si>
  <si>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</si>
  <si>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</si>
  <si>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</si>
  <si>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</si>
  <si>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</si>
  <si>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</si>
  <si>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</si>
  <si>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</si>
  <si>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</si>
  <si>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</si>
  <si>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</si>
  <si>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</si>
  <si>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</si>
  <si>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</si>
  <si>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</si>
  <si>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</si>
  <si>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</si>
  <si>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</si>
  <si>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</si>
  <si>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</si>
  <si>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</si>
  <si>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</si>
  <si>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</si>
  <si>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</si>
  <si>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</si>
  <si>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</si>
  <si>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</si>
  <si>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</si>
  <si>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</si>
  <si>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</si>
  <si>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</si>
  <si>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</si>
  <si>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</si>
  <si>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</si>
  <si>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</si>
  <si>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</si>
  <si>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</si>
  <si>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</si>
  <si>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</si>
  <si>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</si>
  <si>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</si>
  <si>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</si>
  <si>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</si>
  <si>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</si>
  <si>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</si>
  <si>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</si>
  <si>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</si>
  <si>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</si>
  <si>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</si>
  <si>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</si>
  <si>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</si>
  <si>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</si>
  <si>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</si>
  <si>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</si>
  <si>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</si>
  <si>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</si>
  <si>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</si>
  <si>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</si>
  <si>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</si>
  <si>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</si>
  <si>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</si>
  <si>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</si>
  <si>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</si>
  <si>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</si>
  <si>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</si>
  <si>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</si>
  <si>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</si>
  <si>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</si>
  <si>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</si>
  <si>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</si>
  <si>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</si>
  <si>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</si>
  <si>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</si>
  <si>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</si>
  <si>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</si>
  <si>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</si>
  <si>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</si>
  <si>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</si>
  <si>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</si>
  <si>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</si>
  <si>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</si>
  <si>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</si>
  <si>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</si>
  <si>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</si>
  <si>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</si>
  <si>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</si>
  <si>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</si>
  <si>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</si>
  <si>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</si>
  <si>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</si>
  <si>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</si>
  <si>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</si>
  <si>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</si>
  <si>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</si>
  <si>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</si>
  <si>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</si>
  <si>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</si>
  <si>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</si>
  <si>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</si>
  <si>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</si>
  <si>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</si>
  <si>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</si>
  <si>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</si>
  <si>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</si>
  <si>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</si>
  <si>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</si>
  <si>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</si>
  <si>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</si>
  <si>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</si>
  <si>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</si>
  <si>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</si>
  <si>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</si>
  <si>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</si>
  <si>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</si>
  <si>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</si>
  <si>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</si>
  <si>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</si>
  <si>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</si>
  <si>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</si>
  <si>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</si>
  <si>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</si>
  <si>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</si>
  <si>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</si>
  <si>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</si>
  <si>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</si>
  <si>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</si>
  <si>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</si>
  <si>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</si>
  <si>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</si>
  <si>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</si>
  <si>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</si>
  <si>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</si>
  <si>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</si>
  <si>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</si>
  <si>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</si>
  <si>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</si>
  <si>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</si>
  <si>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</si>
  <si>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</si>
  <si>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</si>
  <si>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</si>
  <si>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</si>
  <si>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</si>
  <si>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</si>
  <si>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</si>
  <si>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</si>
  <si>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</si>
  <si>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</si>
  <si>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</si>
  <si>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</si>
  <si>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</si>
  <si>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</si>
  <si>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</si>
  <si>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</si>
  <si>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</si>
  <si>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</si>
  <si>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</si>
  <si>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</si>
  <si>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</si>
  <si>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</si>
  <si>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</si>
  <si>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</si>
  <si>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</si>
  <si>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</si>
  <si>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</si>
  <si>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</si>
  <si>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</si>
  <si>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</si>
  <si>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</si>
  <si>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</si>
  <si>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</si>
  <si>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</si>
  <si>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</si>
  <si>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</si>
  <si>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</si>
  <si>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</si>
  <si>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</si>
  <si>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</si>
  <si>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</si>
  <si>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</si>
  <si>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</si>
  <si>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</si>
  <si>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</si>
  <si>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</si>
  <si>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</si>
  <si>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</si>
  <si>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</si>
  <si>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</si>
  <si>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</si>
  <si>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</si>
  <si>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</si>
  <si>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</si>
  <si>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</si>
  <si>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</si>
  <si>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</si>
  <si>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</si>
  <si>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</si>
  <si>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</si>
  <si>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</si>
  <si>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</si>
  <si>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</si>
  <si>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</si>
  <si>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</si>
  <si>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</si>
  <si>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</si>
  <si>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</si>
  <si>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</si>
  <si>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</si>
  <si>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</si>
  <si>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</si>
  <si>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</si>
  <si>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</si>
  <si>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</si>
  <si>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</si>
  <si>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</si>
  <si>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</si>
  <si>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</si>
  <si>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</si>
  <si>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</si>
  <si>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</si>
  <si>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</si>
  <si>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</si>
  <si>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</si>
  <si>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</si>
  <si>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</si>
  <si>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</si>
  <si>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</si>
  <si>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</si>
  <si>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</si>
  <si>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</si>
  <si>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</si>
  <si>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</si>
  <si>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</si>
  <si>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</si>
  <si>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</si>
  <si>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</si>
  <si>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</si>
  <si>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</si>
  <si>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</si>
  <si>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</si>
  <si>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</si>
  <si>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</si>
  <si>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</si>
  <si>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</si>
  <si>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</si>
  <si>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</si>
  <si>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</si>
  <si>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</si>
  <si>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</si>
  <si>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</si>
  <si>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</si>
  <si>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</si>
  <si>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</si>
  <si>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</si>
  <si>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</si>
  <si>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</si>
  <si>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</si>
  <si>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</si>
  <si>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</si>
  <si>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</si>
  <si>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</si>
  <si>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</si>
  <si>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</si>
  <si>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</si>
  <si>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</si>
  <si>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</si>
  <si>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</si>
  <si>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</si>
  <si>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</si>
  <si>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</si>
  <si>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</si>
  <si>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</si>
  <si>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</si>
  <si>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</si>
  <si>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</si>
  <si>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</si>
  <si>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</si>
  <si>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</si>
  <si>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</si>
  <si>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</si>
  <si>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</si>
  <si>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</si>
  <si>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</si>
  <si>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</si>
  <si>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</si>
  <si>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</si>
  <si>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</si>
  <si>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</si>
  <si>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</si>
  <si>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</si>
  <si>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</si>
  <si>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</si>
  <si>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</si>
  <si>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</si>
  <si>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</si>
  <si>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</si>
  <si>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</si>
  <si>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</si>
  <si>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</si>
  <si>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</si>
  <si>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</si>
  <si>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</si>
  <si>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</si>
  <si>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</si>
  <si>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</si>
  <si>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</si>
  <si>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</si>
  <si>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</si>
  <si>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</si>
  <si>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</si>
  <si>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</si>
  <si>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</si>
  <si>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</si>
  <si>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</si>
  <si>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</si>
  <si>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</si>
  <si>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</si>
  <si>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</si>
  <si>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</si>
  <si>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</si>
  <si>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</si>
  <si>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</si>
  <si>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</si>
  <si>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</si>
  <si>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</si>
  <si>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</si>
  <si>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</si>
  <si>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</si>
  <si>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</si>
  <si>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</si>
  <si>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</si>
  <si>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</si>
  <si>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</si>
  <si>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</si>
  <si>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</si>
  <si>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</si>
  <si>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</si>
  <si>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</si>
  <si>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</si>
  <si>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</si>
  <si>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</si>
  <si>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</si>
  <si>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</si>
  <si>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</si>
  <si>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</si>
  <si>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</si>
  <si>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</si>
  <si>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</si>
  <si>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</si>
  <si>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</si>
  <si>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</si>
  <si>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</si>
  <si>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</si>
  <si>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</si>
  <si>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</si>
  <si>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</si>
  <si>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</si>
  <si>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</si>
  <si>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</si>
  <si>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</si>
  <si>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</si>
  <si>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</si>
  <si>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</si>
  <si>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</si>
  <si>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</si>
  <si>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</si>
  <si>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</si>
  <si>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</si>
  <si>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</si>
  <si>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</si>
  <si>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</si>
  <si>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</si>
  <si>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</si>
  <si>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</si>
  <si>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</si>
  <si>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</si>
  <si>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</si>
  <si>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</si>
  <si>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</si>
  <si>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</si>
  <si>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</si>
  <si>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</si>
  <si>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</si>
  <si>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</si>
  <si>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</si>
  <si>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</si>
  <si>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</si>
  <si>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</si>
  <si>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</si>
  <si>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</si>
  <si>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</si>
  <si>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</si>
  <si>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</si>
  <si>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</si>
  <si>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</si>
  <si>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</si>
  <si>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</si>
  <si>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</si>
  <si>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</si>
  <si>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</si>
  <si>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</si>
  <si>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</si>
  <si>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</si>
  <si>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</si>
  <si>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</si>
  <si>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</si>
  <si>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</si>
  <si>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</si>
  <si>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</si>
  <si>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</si>
  <si>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</si>
  <si>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</si>
  <si>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</si>
  <si>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</si>
  <si>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</si>
  <si>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</si>
  <si>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</si>
  <si>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</si>
  <si>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</si>
  <si>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</si>
  <si>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</si>
  <si>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</si>
  <si>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</si>
  <si>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</si>
  <si>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</si>
  <si>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</si>
  <si>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</si>
  <si>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</si>
  <si>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</si>
  <si>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</si>
  <si>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</si>
  <si>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</si>
  <si>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</si>
  <si>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</si>
  <si>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</si>
  <si>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</si>
  <si>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</si>
  <si>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</si>
  <si>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</si>
  <si>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</si>
  <si>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</si>
  <si>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</si>
  <si>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</si>
  <si>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</si>
  <si>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</si>
  <si>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</si>
  <si>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</si>
  <si>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</si>
  <si>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</si>
  <si>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</si>
  <si>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</si>
  <si>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</si>
  <si>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</si>
  <si>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</si>
  <si>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</si>
  <si>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</si>
  <si>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</si>
  <si>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</si>
  <si>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</si>
  <si>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</si>
  <si>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</si>
  <si>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</si>
  <si>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</si>
  <si>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</si>
  <si>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</si>
  <si>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</si>
  <si>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</si>
  <si>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</si>
  <si>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</si>
  <si>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</si>
  <si>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 - equipe aguardando no km de descarga</t>
  </si>
  <si>
    <t xml:space="preserve">MC1 as 11:38h aguardando para dar passagem ao W70 e D72 </t>
  </si>
  <si>
    <t>MC1 as 10:48h - licenciado as 13:11h - em intervao as 14:30h</t>
  </si>
  <si>
    <t>Desacrga de pedro do km 719 ao 717 - e desloca pra TGR</t>
  </si>
  <si>
    <t>MC1 as 11:20h - licença as 11:34h deslocando pro km de descarga</t>
  </si>
  <si>
    <t>Licença as 11:34h - em intervalo das 13:27h as 1:31h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</si>
  <si>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</si>
  <si>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</si>
  <si>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</si>
  <si>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</si>
  <si>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</si>
  <si>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solda realizada</t>
  </si>
  <si>
    <t>Descarga km 206 ao 201</t>
  </si>
  <si>
    <t>MC1 as 08:30h deslocando pro local de descarga</t>
  </si>
  <si>
    <t>Em intervalo as 11:32h as 13:32h - 1518 dormentes</t>
  </si>
  <si>
    <t>Pronto as 10:30h - intervalo das 10:49h as 12:49h</t>
  </si>
  <si>
    <t>Intervalo das 10:49h as 12:49h - 2 soldas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</si>
  <si>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</si>
  <si>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</si>
  <si>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</si>
  <si>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</si>
  <si>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</si>
  <si>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</si>
  <si>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</si>
  <si>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</si>
  <si>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</si>
  <si>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</si>
  <si>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</si>
  <si>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</si>
  <si>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</si>
  <si>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</si>
  <si>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</si>
  <si>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</si>
  <si>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</si>
  <si>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</si>
  <si>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</si>
  <si>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</si>
  <si>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</si>
  <si>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</si>
  <si>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</si>
  <si>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</si>
  <si>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</si>
  <si>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</si>
  <si>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</si>
  <si>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</si>
  <si>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 xml:space="preserve">Em inspeção </t>
  </si>
  <si>
    <t>10:30h</t>
  </si>
  <si>
    <t>Descarga de 2 barras no equip - 98/563383-563931cv</t>
  </si>
  <si>
    <t>Após carregamento desloca de TGR para TIQ</t>
  </si>
  <si>
    <t>TCSTGR</t>
  </si>
  <si>
    <t>Execução de solda - via principal</t>
  </si>
  <si>
    <t>ZIQ</t>
  </si>
  <si>
    <t>Paulo</t>
  </si>
  <si>
    <t>Posicionamento de trilho no km 181,4 - 30minutos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</si>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</sst>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zoomScaleNormal="100" workbookViewId="0">
      <pane xSplit="6" ySplit="5" topLeftCell="G227" activePane="bottomRight" state="frozen"/>
      <selection pane="bottomRight" activeCell="BN253" sqref="BN25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1443</v>
      </c>
      <c r="BK182" s="16" t="s">
        <v>1444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1445</v>
      </c>
      <c r="BK190" s="16" t="s">
        <v>1446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1447</v>
      </c>
      <c r="X195" s="213" t="s">
        <v>972</v>
      </c>
      <c r="Y195" s="153" t="s">
        <v>975</v>
      </c>
      <c r="Z195" s="153"/>
      <c r="AA195" s="83" t="s">
        <v>1448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1449</v>
      </c>
      <c r="BK195" s="16" t="s">
        <v>1449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1450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1451</v>
      </c>
      <c r="BK209" s="16" t="s">
        <v>1452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1453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1454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1455</v>
      </c>
      <c r="BK211" s="16" t="s">
        <v>1456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1457</v>
      </c>
      <c r="BK212" s="16" t="s">
        <v>1458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1459</v>
      </c>
      <c r="BK213" s="16" t="s">
        <v>1460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1461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1462</v>
      </c>
      <c r="N214" s="199" t="s">
        <v>1462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1463</v>
      </c>
      <c r="BK214" s="16" t="s">
        <v>1464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1465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1466</v>
      </c>
      <c r="BK216" s="16" t="s">
        <v>1467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1468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1469</v>
      </c>
      <c r="BK219" s="16" t="s">
        <v>1470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1470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1447</v>
      </c>
      <c r="X222" s="213" t="s">
        <v>972</v>
      </c>
      <c r="Y222" s="153" t="s">
        <v>975</v>
      </c>
      <c r="Z222" s="153"/>
      <c r="AA222" s="83" t="s">
        <v>1471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1472</v>
      </c>
      <c r="BK222" s="16" t="s">
        <v>1473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1474</v>
      </c>
      <c r="W223" s="168" t="s">
        <v>1475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1476</v>
      </c>
      <c r="BK223" s="16" t="s">
        <v>1477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1478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1</v>
      </c>
      <c r="BI227" s="16"/>
      <c r="BJ227" s="16" t="s">
        <v>1479</v>
      </c>
      <c r="BK227" s="16" t="s">
        <v>1480</v>
      </c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1450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ERRO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1</v>
      </c>
      <c r="BI230" s="16"/>
      <c r="BJ230" s="16" t="s">
        <v>1481</v>
      </c>
      <c r="BK230" s="16" t="s">
        <v>1482</v>
      </c>
      <c r="BL230" s="15"/>
      <c r="BM230" s="14"/>
      <c r="BN230" s="14"/>
      <c r="BO230" s="160"/>
      <c r="BP230" s="16"/>
      <c r="BQ230" s="12" t="e">
        <f t="shared" si="32"/>
        <v>#VALUE!</v>
      </c>
      <c r="BR230" s="18" t="e">
        <f t="shared" si="33"/>
        <v>#VALUE!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1483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1484</v>
      </c>
      <c r="BK233" s="16" t="s">
        <v>1485</v>
      </c>
      <c r="BL233" s="15"/>
      <c r="BM233" s="14" t="s">
        <v>996</v>
      </c>
      <c r="BN233" s="14" t="s">
        <v>996</v>
      </c>
      <c r="BO233" s="160" t="s">
        <v>996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1486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1487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1488</v>
      </c>
      <c r="BK234" s="16" t="s">
        <v>1489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1490</v>
      </c>
      <c r="BK235" s="16" t="s">
        <v>1491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1492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1493</v>
      </c>
      <c r="BK236" s="16" t="s">
        <v>1494</v>
      </c>
      <c r="BL236" s="15"/>
      <c r="BM236" s="14" t="s">
        <v>994</v>
      </c>
      <c r="BN236" s="14" t="s">
        <v>1021</v>
      </c>
      <c r="BO236" s="160" t="s">
        <v>1130</v>
      </c>
      <c r="BP236" s="16"/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1495</v>
      </c>
      <c r="BK239" s="16" t="s">
        <v>1496</v>
      </c>
      <c r="BL239" s="15"/>
      <c r="BM239" s="14" t="s">
        <v>992</v>
      </c>
      <c r="BN239" s="14" t="s">
        <v>1021</v>
      </c>
      <c r="BO239" s="160" t="s">
        <v>1130</v>
      </c>
      <c r="BP239" s="16"/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1468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1497</v>
      </c>
      <c r="BK241" s="16" t="s">
        <v>1498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1499</v>
      </c>
      <c r="N243" s="199" t="s">
        <v>1500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1501</v>
      </c>
      <c r="BK243" s="16" t="s">
        <v>1502</v>
      </c>
      <c r="BL243" s="15"/>
      <c r="BM243" s="14" t="s">
        <v>996</v>
      </c>
      <c r="BN243" s="14" t="s">
        <v>996</v>
      </c>
      <c r="BO243" s="160" t="s">
        <v>996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1503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1504</v>
      </c>
      <c r="J245" s="212">
        <v>78</v>
      </c>
      <c r="K245" s="212">
        <v>334</v>
      </c>
      <c r="L245" s="83" t="s">
        <v>11</v>
      </c>
      <c r="M245" s="199" t="s">
        <v>1505</v>
      </c>
      <c r="N245" s="199" t="s">
        <v>1505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1506</v>
      </c>
      <c r="X245" s="213" t="s">
        <v>972</v>
      </c>
      <c r="Y245" s="153" t="s">
        <v>975</v>
      </c>
      <c r="Z245" s="153"/>
      <c r="AA245" s="83" t="s">
        <v>1507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/>
      <c r="BI245" s="16"/>
      <c r="BJ245" s="16" t="s">
        <v>1508</v>
      </c>
      <c r="BK245" s="16" t="s">
        <v>1509</v>
      </c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/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1510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1511</v>
      </c>
      <c r="BK248" s="16" t="s">
        <v>1512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1513</v>
      </c>
      <c r="W250" s="168" t="s">
        <v>1514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1515</v>
      </c>
      <c r="BK250" s="16" t="s">
        <v>1516</v>
      </c>
      <c r="BL250" s="15"/>
      <c r="BM250" s="14" t="s">
        <v>996</v>
      </c>
      <c r="BN250" s="14" t="s">
        <v>996</v>
      </c>
      <c r="BO250" s="160" t="s">
        <v>996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1474</v>
      </c>
      <c r="W251" s="324" t="s">
        <v>1517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1518</v>
      </c>
      <c r="BK251" s="16" t="s">
        <v>1519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1520</v>
      </c>
      <c r="W252" s="168" t="s">
        <v>1514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1521</v>
      </c>
      <c r="BK252" s="16" t="s">
        <v>1522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1523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1514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1524</v>
      </c>
      <c r="BK253" s="16" t="s">
        <v>1525</v>
      </c>
      <c r="BL253" s="15"/>
      <c r="BM253" s="14" t="s">
        <v>996</v>
      </c>
      <c r="BN253" s="14" t="s">
        <v>996</v>
      </c>
      <c r="BO253" s="160" t="s">
        <v>996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1526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/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410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2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1527</v>
      </c>
      <c r="X263" s="213" t="s">
        <v>972</v>
      </c>
      <c r="Y263" s="153"/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TIQ1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1528</v>
      </c>
      <c r="X267" s="213" t="s">
        <v>972</v>
      </c>
      <c r="Y267" s="153"/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/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1529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/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1468</v>
      </c>
      <c r="X275" s="213" t="s">
        <v>972</v>
      </c>
      <c r="Y275" s="153"/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1530</v>
      </c>
      <c r="X284" s="213" t="s">
        <v>972</v>
      </c>
      <c r="Y284" s="153"/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1531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1532</v>
      </c>
      <c r="W289" s="168" t="s">
        <v>1533</v>
      </c>
      <c r="X289" s="213" t="s">
        <v>972</v>
      </c>
      <c r="Y289" s="153"/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246:BK592 BK6:BK9 BK11:BK38 BK43 BK45:BK50 BK40 BK52:BK53 BK55:BK77 BK79:BK91 BK93 BK108:BK120 BK95:BK106 BK122 BK124:BK194 BK196:BK208 BK210 BK215:BK218 BK220:BK222 BK224:BK244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1534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1535</v>
      </c>
      <c r="E3" s="316" t="s">
        <v>1536</v>
      </c>
      <c r="F3" s="316" t="s">
        <v>1537</v>
      </c>
      <c r="G3" s="316" t="s">
        <v>1538</v>
      </c>
      <c r="H3" s="316" t="s">
        <v>1539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1540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1541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K16" sqref="K1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1542</v>
      </c>
      <c r="W1" s="385"/>
      <c r="X1" s="385"/>
      <c r="Y1" s="103"/>
    </row>
    <row r="2" spans="1:25" s="100" customFormat="1" ht="11.25" customHeight="1">
      <c r="A2" s="104" t="s">
        <v>1543</v>
      </c>
      <c r="B2" s="104" t="s">
        <v>1544</v>
      </c>
      <c r="C2" s="104" t="s">
        <v>7</v>
      </c>
      <c r="D2" s="105" t="s">
        <v>1177</v>
      </c>
      <c r="E2" s="105" t="s">
        <v>1178</v>
      </c>
      <c r="F2" s="105" t="s">
        <v>1545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1546</v>
      </c>
      <c r="U2" s="107" t="s">
        <v>1180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11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*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3800</v>
      </c>
      <c r="W261" s="111">
        <f ca="1">_xlfn.XLOOKUP(G261&amp;$W$2,BS_CONTROLE[CHAVE],BS_CONTROLE[Quantidade_11],"-")</f>
        <v>2784</v>
      </c>
      <c r="X261" s="111">
        <f ca="1">_xlfn.XLOOKUP(G261&amp;$X$2,BS_CONTROLE[CHAVE],BS_CONTROLE[Quantidade_11],"-")</f>
        <v>2357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*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TIQ1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*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*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*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280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*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>
        <f ca="1">_xlfn.XLOOKUP(G276&amp;$V$2,BS_CONTROLE[CHAVE],BS_CONTROLE[Quantidade_11],"-")</f>
        <v>1050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*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*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1547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1548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1549</v>
      </c>
      <c r="C4" s="321" t="s">
        <v>1550</v>
      </c>
      <c r="D4" s="321" t="s">
        <v>1551</v>
      </c>
      <c r="E4" s="321" t="s">
        <v>1552</v>
      </c>
      <c r="F4" s="321" t="s">
        <v>367</v>
      </c>
      <c r="G4" s="321" t="s">
        <v>1553</v>
      </c>
      <c r="H4" s="187"/>
    </row>
    <row r="5" spans="1:8" ht="43.5">
      <c r="A5" s="187"/>
      <c r="B5" s="322" t="s">
        <v>1554</v>
      </c>
      <c r="C5" s="322">
        <v>309525</v>
      </c>
      <c r="D5" s="322" t="s">
        <v>1555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1556</v>
      </c>
      <c r="C6" s="322">
        <v>256875</v>
      </c>
      <c r="D6" s="322" t="s">
        <v>1557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1558</v>
      </c>
      <c r="C7" s="322">
        <v>257278</v>
      </c>
      <c r="D7" s="322" t="s">
        <v>1559</v>
      </c>
      <c r="E7" s="322" t="s">
        <v>240</v>
      </c>
      <c r="F7" s="322" t="s">
        <v>1462</v>
      </c>
      <c r="G7" s="323">
        <v>46235</v>
      </c>
      <c r="H7" s="187"/>
    </row>
    <row r="8" spans="1:8" ht="43.5">
      <c r="A8" s="187"/>
      <c r="B8" s="322" t="s">
        <v>1560</v>
      </c>
      <c r="C8" s="322">
        <v>261794</v>
      </c>
      <c r="D8" s="322" t="s">
        <v>1561</v>
      </c>
      <c r="E8" s="322" t="s">
        <v>240</v>
      </c>
      <c r="F8" s="322" t="s">
        <v>1462</v>
      </c>
      <c r="G8" s="323">
        <v>46082</v>
      </c>
      <c r="H8" s="187"/>
    </row>
    <row r="9" spans="1:8" ht="43.5">
      <c r="A9" s="187"/>
      <c r="B9" s="322" t="s">
        <v>1562</v>
      </c>
      <c r="C9" s="322">
        <v>257033</v>
      </c>
      <c r="D9" s="322" t="s">
        <v>1563</v>
      </c>
      <c r="E9" s="322" t="s">
        <v>240</v>
      </c>
      <c r="F9" s="322" t="s">
        <v>554</v>
      </c>
      <c r="G9" s="322" t="s">
        <v>1564</v>
      </c>
      <c r="H9" s="187"/>
    </row>
    <row r="10" spans="1:8" ht="43.5">
      <c r="A10" s="187"/>
      <c r="B10" s="322" t="s">
        <v>1565</v>
      </c>
      <c r="C10" s="322">
        <v>396578</v>
      </c>
      <c r="D10" s="322" t="s">
        <v>1566</v>
      </c>
      <c r="E10" s="322" t="s">
        <v>240</v>
      </c>
      <c r="F10" s="322" t="s">
        <v>554</v>
      </c>
      <c r="G10" s="322" t="s">
        <v>1564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269" sqref="A269:XFD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1567</v>
      </c>
      <c r="C2" s="95" t="s">
        <v>1162</v>
      </c>
      <c r="D2" s="95" t="s">
        <v>1164</v>
      </c>
      <c r="E2" s="95" t="s">
        <v>1568</v>
      </c>
      <c r="F2" s="95" t="s">
        <v>1569</v>
      </c>
      <c r="G2" s="95" t="s">
        <v>1570</v>
      </c>
      <c r="H2" s="95" t="s">
        <v>1571</v>
      </c>
      <c r="I2" s="95" t="s">
        <v>1572</v>
      </c>
      <c r="J2" s="95" t="s">
        <v>1573</v>
      </c>
      <c r="K2" s="130" t="s">
        <v>1574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*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 hidden="1">
      <c r="B269" s="119" t="str">
        <f>IF(FN_MC!Y263="","*",FN_MC!Y263)</f>
        <v>*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TIQ1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*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*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*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*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*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*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1575</v>
      </c>
      <c r="D5" s="389"/>
      <c r="E5" s="389"/>
      <c r="F5" s="389"/>
      <c r="G5" s="389"/>
      <c r="H5" s="389"/>
      <c r="I5" s="389"/>
      <c r="J5" s="390"/>
      <c r="K5" s="391" t="s">
        <v>1576</v>
      </c>
      <c r="L5" s="392"/>
      <c r="M5" s="392"/>
      <c r="N5" s="392"/>
      <c r="O5" s="393" t="s">
        <v>1577</v>
      </c>
      <c r="P5" s="394"/>
      <c r="Q5" s="395"/>
    </row>
    <row r="6" spans="1:17" s="93" customFormat="1" ht="15.75" customHeight="1">
      <c r="A6" s="87" t="s">
        <v>1545</v>
      </c>
      <c r="B6" s="94" t="s">
        <v>1544</v>
      </c>
      <c r="C6" s="95" t="s">
        <v>1177</v>
      </c>
      <c r="D6" s="96" t="s">
        <v>1178</v>
      </c>
      <c r="E6" s="95" t="s">
        <v>1578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1579</v>
      </c>
      <c r="M6" s="138" t="s">
        <v>30</v>
      </c>
      <c r="N6" s="139" t="s">
        <v>1172</v>
      </c>
      <c r="O6" s="241" t="s">
        <v>1215</v>
      </c>
      <c r="P6" s="152"/>
      <c r="Q6" s="188" t="s">
        <v>1580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1</v>
      </c>
      <c r="P231" s="90"/>
      <c r="Q231" s="144" t="str">
        <f>IF($A$2=1,IF(FN_MC!BJ227="","*",FN_MC!BJ227),IF(FN_MC!BK227="","*",FN_MC!BK227))</f>
        <v>MC1 as 14:54h - Deslocando para km de descarga - equipe aguardando no km de descarga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1</v>
      </c>
      <c r="P234" s="90"/>
      <c r="Q234" s="144" t="str">
        <f>IF($A$2=1,IF(FN_MC!BJ230="","*",FN_MC!BJ230),IF(FN_MC!BK230="","*",FN_MC!BK230))</f>
        <v>MC1 as 10:48h - licenciado as 13:11h - em intervao as 14:30h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 - em intervalo das 13:27h as 1:31h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Em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 xml:space="preserve">Em inspeção 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0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TIQ1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TIQ1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0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0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0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0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1580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2026-01-13T20:55:43Z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