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30" documentId="120_S{118792C3-22EF-5104-A093-F22BFE3913F3}" xr6:coauthVersionLast="47" xr6:coauthVersionMax="47" xr10:uidLastSave="{2D85B610-7BF9-4002-99B2-67B4CE24A12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1" l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52" i="1"/>
  <c r="BT353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<sst xmlns="http://schemas.openxmlformats.org/spreadsheetml/2006/main" count="7670" uniqueCount="1672">
  <si>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</si>
  <si>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</si>
  <si>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</si>
  <si>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</si>
  <si>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</si>
  <si>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</si>
  <si>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</si>
  <si>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</si>
  <si>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</si>
  <si>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</si>
  <si>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</si>
  <si>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</si>
  <si>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</si>
  <si>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</si>
  <si>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</si>
  <si>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</si>
  <si>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</si>
  <si>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</si>
  <si>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</si>
  <si>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</si>
  <si>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</si>
  <si>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</si>
  <si>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</si>
  <si>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</si>
  <si>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</si>
  <si>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</si>
  <si>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</si>
  <si>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</si>
  <si>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</si>
  <si>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</si>
  <si>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</si>
  <si>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</si>
  <si>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</si>
  <si>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</si>
  <si>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</si>
  <si>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</si>
  <si>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</si>
  <si>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</si>
  <si>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</si>
  <si>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</si>
  <si>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</si>
  <si>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</si>
  <si>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</si>
  <si>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</si>
  <si>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</si>
  <si>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</si>
  <si>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</si>
  <si>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</si>
  <si>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</si>
  <si>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</si>
  <si>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</si>
  <si>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</si>
  <si>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</si>
  <si>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</si>
  <si>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</si>
  <si>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</si>
  <si>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</si>
  <si>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</si>
  <si>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</si>
  <si>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</si>
  <si>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</si>
  <si>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</si>
  <si>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</si>
  <si>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</si>
  <si>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</si>
  <si>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</si>
  <si>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</si>
  <si>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</si>
  <si>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</si>
  <si>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</si>
  <si>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</si>
  <si>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</si>
  <si>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</si>
  <si>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</si>
  <si>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</si>
  <si>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</si>
  <si>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</si>
  <si>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</si>
  <si>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</si>
  <si>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</si>
  <si>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</si>
  <si>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</si>
  <si>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</si>
  <si>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</si>
  <si>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</si>
  <si>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</si>
  <si>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</si>
  <si>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</si>
  <si>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</si>
  <si>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</si>
  <si>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</si>
  <si>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</si>
  <si>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</si>
  <si>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</si>
  <si>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</si>
  <si>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</si>
  <si>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</si>
  <si>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</si>
  <si>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</si>
  <si>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</si>
  <si>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</si>
  <si>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</si>
  <si>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</si>
  <si>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</si>
  <si>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</si>
  <si>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</si>
  <si>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</si>
  <si>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</si>
  <si>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</si>
  <si>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</si>
  <si>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</si>
  <si>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</si>
  <si>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</si>
  <si>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</si>
  <si>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</si>
  <si>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</si>
  <si>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</si>
  <si>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</si>
  <si>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</si>
  <si>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</si>
  <si>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</si>
  <si>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</si>
  <si>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</si>
  <si>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</si>
  <si>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</si>
  <si>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</si>
  <si>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</si>
  <si>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</si>
  <si>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</si>
  <si>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</si>
  <si>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</si>
  <si>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</si>
  <si>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</si>
  <si>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</si>
  <si>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</si>
  <si>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</si>
  <si>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</si>
  <si>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</si>
  <si>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</si>
  <si>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</si>
  <si>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</si>
  <si>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</si>
  <si>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</si>
  <si>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</si>
  <si>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</si>
  <si>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</si>
  <si>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</si>
  <si>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</si>
  <si>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</si>
  <si>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</si>
  <si>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</si>
  <si>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</si>
  <si>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</si>
  <si>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</si>
  <si>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</si>
  <si>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</si>
  <si>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</si>
  <si>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</si>
  <si>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</si>
  <si>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</si>
  <si>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</si>
  <si>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</si>
  <si>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</si>
  <si>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</si>
  <si>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</si>
  <si>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</si>
  <si>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</si>
  <si>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</si>
  <si>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</si>
  <si>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</si>
  <si>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</si>
  <si>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</si>
  <si>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</si>
  <si>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</si>
  <si>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</si>
  <si>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</si>
  <si>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</si>
  <si>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</si>
  <si>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</si>
  <si>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</si>
  <si>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</si>
  <si>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</si>
  <si>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</si>
  <si>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</si>
  <si>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</si>
  <si>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</si>
  <si>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</si>
  <si>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</si>
  <si>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</si>
  <si>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</si>
  <si>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</si>
  <si>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</si>
  <si>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</si>
  <si>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</si>
  <si>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</si>
  <si>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</si>
  <si>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</si>
  <si>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</si>
  <si>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</si>
  <si>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</si>
  <si>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</si>
  <si>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</si>
  <si>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</si>
  <si>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</si>
  <si>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</si>
  <si>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</si>
  <si>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</si>
  <si>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</si>
  <si>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</si>
  <si>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</si>
  <si>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</si>
  <si>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</si>
  <si>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</si>
  <si>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</si>
  <si>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</si>
  <si>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</si>
  <si>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</si>
  <si>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</si>
  <si>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</si>
  <si>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</si>
  <si>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</si>
  <si>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</si>
  <si>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</si>
  <si>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</si>
  <si>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</si>
  <si>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</si>
  <si>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</si>
  <si>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</si>
  <si>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</si>
  <si>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</si>
  <si>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</si>
  <si>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</si>
  <si>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</si>
  <si>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</si>
  <si>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</si>
  <si>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</si>
  <si>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</si>
  <si>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</si>
  <si>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</si>
  <si>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</si>
  <si>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</si>
  <si>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</si>
  <si>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</si>
  <si>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</si>
  <si>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</si>
  <si>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</si>
  <si>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</si>
  <si>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</si>
  <si>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</si>
  <si>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</si>
  <si>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</si>
  <si>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</si>
  <si>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</si>
  <si>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</si>
  <si>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</si>
  <si>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</si>
  <si>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</si>
  <si>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</si>
  <si>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</si>
  <si>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</si>
  <si>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</si>
  <si>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</si>
  <si>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</si>
  <si>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</si>
  <si>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</si>
  <si>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</si>
  <si>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</si>
  <si>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</si>
  <si>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</si>
  <si>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</si>
  <si>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</si>
  <si>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</si>
  <si>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</si>
  <si>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</si>
  <si>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</si>
  <si>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</si>
  <si>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</si>
  <si>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</si>
  <si>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</si>
  <si>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</si>
  <si>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</si>
  <si>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</si>
  <si>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</si>
  <si>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</si>
  <si>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</si>
  <si>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</si>
  <si>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</si>
  <si>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</si>
  <si>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</si>
  <si>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</si>
  <si>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</si>
  <si>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</si>
  <si>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</si>
  <si>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</si>
  <si>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</si>
  <si>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</si>
  <si>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</si>
  <si>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</si>
  <si>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</si>
  <si>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</si>
  <si>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</si>
  <si>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</si>
  <si>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</si>
  <si>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</si>
  <si>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</si>
  <si>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</si>
  <si>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</si>
  <si>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</si>
  <si>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</si>
  <si>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</si>
  <si>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</si>
  <si>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</si>
  <si>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</si>
  <si>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</si>
  <si>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</si>
  <si>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</si>
  <si>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</si>
  <si>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</si>
  <si>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</si>
  <si>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</si>
  <si>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</si>
  <si>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</si>
  <si>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</si>
  <si>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</si>
  <si>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</si>
  <si>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</si>
  <si>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</si>
  <si>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</si>
  <si>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</si>
  <si>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</si>
  <si>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</si>
  <si>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</si>
  <si>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</si>
  <si>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</si>
  <si>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</si>
  <si>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</si>
  <si>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</si>
  <si>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</si>
  <si>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</si>
  <si>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</si>
  <si>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</si>
  <si>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</si>
  <si>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</si>
  <si>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</si>
  <si>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</si>
  <si>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</si>
  <si>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</si>
  <si>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</si>
  <si>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</si>
  <si>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</si>
  <si>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</si>
  <si>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</si>
  <si>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</si>
  <si>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</si>
  <si>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</si>
  <si>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</si>
  <si>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</si>
  <si>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</si>
  <si>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</si>
  <si>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</si>
  <si>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</si>
  <si>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</si>
  <si>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</si>
  <si>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</si>
  <si>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</si>
  <si>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</si>
  <si>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</si>
  <si>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</si>
  <si>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</si>
  <si>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</si>
  <si>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</si>
  <si>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</si>
  <si>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</si>
  <si>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</si>
  <si>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</si>
  <si>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</si>
  <si>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</si>
  <si>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</si>
  <si>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</si>
  <si>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</si>
  <si>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</si>
  <si>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</si>
  <si>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</si>
  <si>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</si>
  <si>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</si>
  <si>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</si>
  <si>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</si>
  <si>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</si>
  <si>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</si>
  <si>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</si>
  <si>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</si>
  <si>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</si>
  <si>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</si>
  <si>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</si>
  <si>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</si>
  <si>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</si>
  <si>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</si>
  <si>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</si>
  <si>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</si>
  <si>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</si>
  <si>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</si>
  <si>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</si>
  <si>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</si>
  <si>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</si>
  <si>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</si>
  <si>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</si>
  <si>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</si>
  <si>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</si>
  <si>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</si>
  <si>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</si>
  <si>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</si>
  <si>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</si>
  <si>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</si>
  <si>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</si>
  <si>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</si>
  <si>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</si>
  <si>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</si>
  <si>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</si>
  <si>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</si>
  <si>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</si>
  <si>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</si>
  <si>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</si>
  <si>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</si>
  <si>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</si>
  <si>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</si>
  <si>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</si>
  <si>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</si>
  <si>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</si>
  <si>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</si>
  <si>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</si>
  <si>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</si>
  <si>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</si>
  <si>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</si>
  <si>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</si>
  <si>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</si>
  <si>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</si>
  <si>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</si>
  <si>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</si>
  <si>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</si>
  <si>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</si>
  <si>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</si>
  <si>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</si>
  <si>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</si>
  <si>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</si>
  <si>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</si>
  <si>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</si>
  <si>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</si>
  <si>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</si>
  <si>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</si>
  <si>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</si>
  <si>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</si>
  <si>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</si>
  <si>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</si>
  <si>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</si>
  <si>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</si>
  <si>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</si>
  <si>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</si>
  <si>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</si>
  <si>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</si>
  <si>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</si>
  <si>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</si>
  <si>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</si>
  <si>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</si>
  <si>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</si>
  <si>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</si>
  <si>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</si>
  <si>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</si>
  <si>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</si>
  <si>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</si>
  <si>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</si>
  <si>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</si>
  <si>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</si>
  <si>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</si>
  <si>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</si>
  <si>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</si>
  <si>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</si>
  <si>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</si>
  <si>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</si>
  <si>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</si>
  <si>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</si>
  <si>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</si>
  <si>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</si>
  <si>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</si>
  <si>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</si>
  <si>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</si>
  <si>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</si>
  <si>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</si>
  <si>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</si>
  <si>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</si>
  <si>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</si>
  <si>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</si>
  <si>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</si>
  <si>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</si>
  <si>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</si>
  <si>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</si>
  <si>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</si>
  <si>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</si>
  <si>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</si>
  <si>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</si>
  <si>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</si>
  <si>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</si>
  <si>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</si>
  <si>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</si>
  <si>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</si>
  <si>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</si>
  <si>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</si>
  <si>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</si>
  <si>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</si>
  <si>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</si>
  <si>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</si>
  <si>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</si>
  <si>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</si>
  <si>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</si>
  <si>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</si>
  <si>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</si>
  <si>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</si>
  <si>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</si>
  <si>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</si>
  <si>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</si>
  <si>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</si>
  <si>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</si>
  <si>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</si>
  <si>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</si>
  <si>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</si>
  <si>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</si>
  <si>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</si>
  <si>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</si>
  <si>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</si>
  <si>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</si>
  <si>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</si>
  <si>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</si>
  <si>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</si>
  <si>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</si>
  <si>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</si>
  <si>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</si>
  <si>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</si>
  <si>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</si>
  <si>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</si>
  <si>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</si>
  <si>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</si>
  <si>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</si>
  <si>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</si>
  <si>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</si>
  <si>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</si>
  <si>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</si>
  <si>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</si>
  <si>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</si>
  <si>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</si>
  <si>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</si>
  <si>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</si>
  <si>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</si>
  <si>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</si>
  <si>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</si>
  <si>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</si>
  <si>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</si>
  <si>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</si>
  <si>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</si>
  <si>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</si>
  <si>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</si>
  <si>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</si>
  <si>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</si>
  <si>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</si>
  <si>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</si>
  <si>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</si>
  <si>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</si>
  <si>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</si>
  <si>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</si>
  <si>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</si>
  <si>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</si>
  <si>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</si>
  <si>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</si>
  <si>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</si>
  <si>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</si>
  <si>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</si>
  <si>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</si>
  <si>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</si>
  <si>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</si>
  <si>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</si>
  <si>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</si>
  <si>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</si>
  <si>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</si>
  <si>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</si>
  <si>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</si>
  <si>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</si>
  <si>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</si>
  <si>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</si>
  <si>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</si>
  <si>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</si>
  <si>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</si>
  <si>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</si>
  <si>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</si>
  <si>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</si>
  <si>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</si>
  <si>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</si>
  <si>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</si>
  <si>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</si>
  <si>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</si>
  <si>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</si>
  <si>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</si>
  <si>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</si>
  <si>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</si>
  <si>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</si>
  <si>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</si>
  <si>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</si>
  <si>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</si>
  <si>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</si>
  <si>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</si>
  <si>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</si>
  <si>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</si>
  <si>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</si>
  <si>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</si>
  <si>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</si>
  <si>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</si>
  <si>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</si>
  <si>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</si>
  <si>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</si>
  <si>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</si>
  <si>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</si>
  <si>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</si>
  <si>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</si>
  <si>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</si>
  <si>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</si>
  <si>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</si>
  <si>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</si>
  <si>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</si>
  <si>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</si>
  <si>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</si>
  <si>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</si>
  <si>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</si>
  <si>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</si>
  <si>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</si>
  <si>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</si>
  <si>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</si>
  <si>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</si>
  <si>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</si>
  <si>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</si>
  <si>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</si>
  <si>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</si>
  <si>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</si>
  <si>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</si>
  <si>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</si>
  <si>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</si>
  <si>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</si>
  <si>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</si>
  <si>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</si>
  <si>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</si>
  <si>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</si>
  <si>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</si>
  <si>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</si>
  <si>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</si>
  <si>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</si>
  <si>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</si>
  <si>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</si>
  <si>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</si>
  <si>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</si>
  <si>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</si>
  <si>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</si>
  <si>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</si>
  <si>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</si>
  <si>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</si>
  <si>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</si>
  <si>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</si>
  <si>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</si>
  <si>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</si>
  <si>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</si>
  <si>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</si>
  <si>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</si>
  <si>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</si>
  <si>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</si>
  <si>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</si>
  <si>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</si>
  <si>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</si>
  <si>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</si>
  <si>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</si>
  <si>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</si>
  <si>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</si>
  <si>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</si>
  <si>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</si>
  <si>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</si>
  <si>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</si>
  <si>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</si>
  <si>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</si>
  <si>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</si>
  <si>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</si>
  <si>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</si>
  <si>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</si>
  <si>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</si>
  <si>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</si>
  <si>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</si>
  <si>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</si>
  <si>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</si>
  <si>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</si>
  <si>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</si>
  <si>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</si>
  <si>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</si>
  <si>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</si>
  <si>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</si>
  <si>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</si>
  <si>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</si>
  <si>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</si>
  <si>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</si>
  <si>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</si>
  <si>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</si>
  <si>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</si>
  <si>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</si>
  <si>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</si>
  <si>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</si>
  <si>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</si>
  <si>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</si>
  <si>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</si>
  <si>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</si>
  <si>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</si>
  <si>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</si>
  <si>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</si>
  <si>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</si>
  <si>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</si>
  <si>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</si>
  <si>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</si>
  <si>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</si>
  <si>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</si>
  <si>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</si>
  <si>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</si>
  <si>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</si>
  <si>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</si>
  <si>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</si>
  <si>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</si>
  <si>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</si>
  <si>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</si>
  <si>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</si>
  <si>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</si>
  <si>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</si>
  <si>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</si>
  <si>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</si>
  <si>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</si>
  <si>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</si>
  <si>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</si>
  <si>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</si>
  <si>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</si>
  <si>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</si>
  <si>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</si>
  <si>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</si>
  <si>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</si>
  <si>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</si>
  <si>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</si>
  <si>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</si>
  <si>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</si>
  <si>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</si>
  <si>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</si>
  <si>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</si>
  <si>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</si>
  <si>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</si>
  <si>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</si>
  <si>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</si>
  <si>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</si>
  <si>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</si>
  <si>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</si>
  <si>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</si>
  <si>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</si>
  <si>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</si>
  <si>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</si>
  <si>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</si>
  <si>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</si>
  <si>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</si>
  <si>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</si>
  <si>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</si>
  <si>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</si>
  <si>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</si>
  <si>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</si>
  <si>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</si>
  <si>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</si>
  <si>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</si>
  <si>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</si>
  <si>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</si>
  <si>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</si>
  <si>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</si>
  <si>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</si>
  <si>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</si>
  <si>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</si>
  <si>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</si>
  <si>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</si>
  <si>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</si>
  <si>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</si>
  <si>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</si>
  <si>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</si>
  <si>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</si>
  <si>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</si>
  <si>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</si>
  <si>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</si>
  <si>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</si>
  <si>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</si>
  <si>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</si>
  <si>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</si>
  <si>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</si>
  <si>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</si>
  <si>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</si>
  <si>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</si>
  <si>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</si>
  <si>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</si>
  <si>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</si>
  <si>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</si>
  <si>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</si>
  <si>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</si>
  <si>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</si>
  <si>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</si>
  <si>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</si>
  <si>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</si>
  <si>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</si>
  <si>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</si>
  <si>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</si>
  <si>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</si>
  <si>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</si>
  <si>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</si>
  <si>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</si>
  <si>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</si>
  <si>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</si>
  <si>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</si>
  <si>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</si>
  <si>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</si>
  <si>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</si>
  <si>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</si>
  <si>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</si>
  <si>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</si>
  <si>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</si>
  <si>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</si>
  <si>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</si>
  <si>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</si>
  <si>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</si>
  <si>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</si>
  <si>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</si>
  <si>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</si>
  <si>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</si>
  <si>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</si>
  <si>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</si>
  <si>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</si>
  <si>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</si>
  <si>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</si>
  <si>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</si>
  <si>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</si>
  <si>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</si>
  <si>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</si>
  <si>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</si>
  <si>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</si>
  <si>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</si>
  <si>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</si>
  <si>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</si>
  <si>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</si>
  <si>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</si>
  <si>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</si>
  <si>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</si>
  <si>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</si>
  <si>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</si>
  <si>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</si>
  <si>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</si>
  <si>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</si>
  <si>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</si>
  <si>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</si>
  <si>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</si>
  <si>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</si>
  <si>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</si>
  <si>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</si>
  <si>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</si>
  <si>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</si>
  <si>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</si>
  <si>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</si>
  <si>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</si>
  <si>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</si>
  <si>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</si>
  <si>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</si>
  <si>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</si>
  <si>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</si>
  <si>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</si>
  <si>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</si>
  <si>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</si>
  <si>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</si>
  <si>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</si>
  <si>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</si>
  <si>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</si>
  <si>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</si>
  <si>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</si>
  <si>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</si>
  <si>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</si>
  <si>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</si>
  <si>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</si>
  <si>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</si>
  <si>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</si>
  <si>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</si>
  <si>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</si>
  <si>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</si>
  <si>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</si>
  <si>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</si>
  <si>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</si>
  <si>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</si>
  <si>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</si>
  <si>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</si>
  <si>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</si>
  <si>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</si>
  <si>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</si>
  <si>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</si>
  <si>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</si>
  <si>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</si>
  <si>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</si>
  <si>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</si>
  <si>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</si>
  <si>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</si>
  <si>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</si>
  <si>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</si>
  <si>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</si>
  <si>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</si>
  <si>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</si>
  <si>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</si>
  <si>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</si>
  <si>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</si>
  <si>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</si>
  <si>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</si>
  <si>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</si>
  <si>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</si>
  <si>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</si>
  <si>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</si>
  <si>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</si>
  <si>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</si>
  <si>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</si>
  <si>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</si>
  <si>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</si>
  <si>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</si>
  <si>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</si>
  <si>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</si>
  <si>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</si>
  <si>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</si>
  <si>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</si>
  <si>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</si>
  <si>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</si>
  <si>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</si>
  <si>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</si>
  <si>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</si>
  <si>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</si>
  <si>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</si>
  <si>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</si>
  <si>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</si>
  <si>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</si>
  <si>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</si>
  <si>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</si>
  <si>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</si>
  <si>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</si>
  <si>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</si>
  <si>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</si>
  <si>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</si>
  <si>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</si>
  <si>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</si>
  <si>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</si>
  <si>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</si>
  <si>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</si>
  <si>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</si>
  <si>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</si>
  <si>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</si>
  <si>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</si>
  <si>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</si>
  <si>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</si>
  <si>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</si>
  <si>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</si>
  <si>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</si>
  <si>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</si>
  <si>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</si>
  <si>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</si>
  <si>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</si>
  <si>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</si>
  <si>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</si>
  <si>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</si>
  <si>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</si>
  <si>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</si>
  <si>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</si>
  <si>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</si>
  <si>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</si>
  <si>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</si>
  <si>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</si>
  <si>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</si>
  <si>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</si>
  <si>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</si>
  <si>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</si>
  <si>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</si>
  <si>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</si>
  <si>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</si>
  <si>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</si>
  <si>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</si>
  <si>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</si>
  <si>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</si>
  <si>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</si>
  <si>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</si>
  <si>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</si>
  <si>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</si>
  <si>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</si>
  <si>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</si>
  <si>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</si>
  <si>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</si>
  <si>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</si>
  <si>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</si>
  <si>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</si>
  <si>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</si>
  <si>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</si>
  <si>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</si>
  <si>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</si>
  <si>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</si>
  <si>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</si>
  <si>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</si>
  <si>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</si>
  <si>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</si>
  <si>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</si>
  <si>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</si>
  <si>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</si>
  <si>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</si>
  <si>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</si>
  <si>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</si>
  <si>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</si>
  <si>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</si>
  <si>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</si>
  <si>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</si>
  <si>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</si>
  <si>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</si>
  <si>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</si>
  <si>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</si>
  <si>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</si>
  <si>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</si>
  <si>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</si>
  <si>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</si>
  <si>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</si>
  <si>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</si>
  <si>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</si>
  <si>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</si>
  <si>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</si>
  <si>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</si>
  <si>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</si>
  <si>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</si>
  <si>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</si>
  <si>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</si>
  <si>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</si>
  <si>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</si>
  <si>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</si>
  <si>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</si>
  <si>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</si>
  <si>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</si>
  <si>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</si>
  <si>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</si>
  <si>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</si>
  <si>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</si>
  <si>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</si>
  <si>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</si>
  <si>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</si>
  <si>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</si>
  <si>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</si>
  <si>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</si>
  <si>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</si>
  <si>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</si>
  <si>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</si>
  <si>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</si>
  <si>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</si>
  <si>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</si>
  <si>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</si>
  <si>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</si>
  <si>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</si>
  <si>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</si>
  <si>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</si>
  <si>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</si>
  <si>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</si>
  <si>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</si>
  <si>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</si>
  <si>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</si>
  <si>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</si>
  <si>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</si>
  <si>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</si>
  <si>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</si>
  <si>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</si>
  <si>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</si>
  <si>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</si>
  <si>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</si>
  <si>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</si>
  <si>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</si>
  <si>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</si>
  <si>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</si>
  <si>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</si>
  <si>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</si>
  <si>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</si>
  <si>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</si>
  <si>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</si>
  <si>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</si>
  <si>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</si>
  <si>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</si>
  <si>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</si>
  <si>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</si>
  <si>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</si>
  <si>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</si>
  <si>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</si>
  <si>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</si>
  <si>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</si>
  <si>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</si>
  <si>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</si>
  <si>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</si>
  <si>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</si>
  <si>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</si>
  <si>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</si>
  <si>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</si>
  <si>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</si>
  <si>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</si>
  <si>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</si>
  <si>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</si>
  <si>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</si>
  <si>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</si>
  <si>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</si>
  <si>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</si>
  <si>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</si>
  <si>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</si>
  <si>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</si>
  <si>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</si>
  <si>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</si>
  <si>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</si>
  <si>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</si>
  <si>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</si>
  <si>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</si>
  <si>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</si>
  <si>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</si>
  <si>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</si>
  <si>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</si>
  <si>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</si>
  <si>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</si>
  <si>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</si>
  <si>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</si>
  <si>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</si>
  <si>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</si>
  <si>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</si>
  <si>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</si>
  <si>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</si>
  <si>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</si>
  <si>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</si>
  <si>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</si>
  <si>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</si>
  <si>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</si>
  <si>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</si>
  <si>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</si>
  <si>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</si>
  <si>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</si>
  <si>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</si>
  <si>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</si>
  <si>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</si>
  <si>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</si>
  <si>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</si>
  <si>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</si>
  <si>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</si>
  <si>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</si>
  <si>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</si>
  <si>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</si>
  <si>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</si>
  <si>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</si>
  <si>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</si>
  <si>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</si>
  <si>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</si>
  <si>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</si>
  <si>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</si>
  <si>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</si>
  <si>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</si>
  <si>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</si>
  <si>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</si>
  <si>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</si>
  <si>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</si>
  <si>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</si>
  <si>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</si>
  <si>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</si>
  <si>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</si>
  <si>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</si>
  <si>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</si>
  <si>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</si>
  <si>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</si>
  <si>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</si>
  <si>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</si>
  <si>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</si>
  <si>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</si>
  <si>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</si>
  <si>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</si>
  <si>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</si>
  <si>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</si>
  <si>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</si>
  <si>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</si>
  <si>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</si>
  <si>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</si>
  <si>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</si>
  <si>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</si>
  <si>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</si>
  <si>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</si>
  <si>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</si>
  <si>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</si>
  <si>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</si>
  <si>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</si>
  <si>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</si>
  <si>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</si>
  <si>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</si>
  <si>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</si>
  <si>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</si>
  <si>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</si>
  <si>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</si>
  <si>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</si>
  <si>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</si>
  <si>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</si>
  <si>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</si>
  <si>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</si>
  <si>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</si>
  <si>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</si>
  <si>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</si>
  <si>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</si>
  <si>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</si>
  <si>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</si>
  <si>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</si>
  <si>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</si>
  <si>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</si>
  <si>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</si>
  <si>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</si>
  <si>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</si>
  <si>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</si>
  <si>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</si>
  <si>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</si>
  <si>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</si>
  <si>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</si>
  <si>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</si>
  <si>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</si>
  <si>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</si>
  <si>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</si>
  <si>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</si>
  <si>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</si>
  <si>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</si>
  <si>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</si>
  <si>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</si>
  <si>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</si>
  <si>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</si>
  <si>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</si>
  <si>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</si>
  <si>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</si>
  <si>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</si>
  <si>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</si>
  <si>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</si>
  <si>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</si>
  <si>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</si>
  <si>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</si>
  <si>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</si>
  <si>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</si>
  <si>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</si>
  <si>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</si>
  <si>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</si>
  <si>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</si>
  <si>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</si>
  <si>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</si>
  <si>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</si>
  <si>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</si>
  <si>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</si>
  <si>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</si>
  <si>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</si>
  <si>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</si>
  <si>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</si>
  <si>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</si>
  <si>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</si>
  <si>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</si>
  <si>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</si>
  <si>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</si>
  <si>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</si>
  <si>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</si>
  <si>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</si>
  <si>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</si>
  <si>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</si>
  <si>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</si>
  <si>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</si>
  <si>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</si>
  <si>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</si>
  <si>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</si>
  <si>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</si>
  <si>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</si>
  <si>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</si>
  <si>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</si>
  <si>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</si>
  <si>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</si>
  <si>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</si>
  <si>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</si>
  <si>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</si>
  <si>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</si>
  <si>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</si>
  <si>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</si>
  <si>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</si>
  <si>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</si>
  <si>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</si>
  <si>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</si>
  <si>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</si>
  <si>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</si>
  <si>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</si>
  <si>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</si>
  <si>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</si>
  <si>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</si>
  <si>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</si>
  <si>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</si>
  <si>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</si>
  <si>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</si>
  <si>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</si>
  <si>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</si>
  <si>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</si>
  <si>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</si>
  <si>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</si>
  <si>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</si>
  <si>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</si>
  <si>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</si>
  <si>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</si>
  <si>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</si>
  <si>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</si>
  <si>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</si>
  <si>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</si>
  <si>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</si>
  <si>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</si>
  <si>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</si>
  <si>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</si>
  <si>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</si>
  <si>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</si>
  <si>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</si>
  <si>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</si>
  <si>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</si>
  <si>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</si>
  <si>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</si>
  <si>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</si>
  <si>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</si>
  <si>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</si>
  <si>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</si>
  <si>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</si>
  <si>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</si>
  <si>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</si>
  <si>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</si>
  <si>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</si>
  <si>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</si>
  <si>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</si>
  <si>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</si>
  <si>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</si>
  <si>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</si>
  <si>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</si>
  <si>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</si>
  <si>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</si>
  <si>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</si>
  <si>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</si>
  <si>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</si>
  <si>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</si>
  <si>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</si>
  <si>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</si>
  <si>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</si>
  <si>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</si>
  <si>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</si>
  <si>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</si>
  <si>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</si>
  <si>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</si>
  <si>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</si>
  <si>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</si>
  <si>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</si>
  <si>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</si>
  <si>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</si>
  <si>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</si>
  <si>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</si>
  <si>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</si>
  <si>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</si>
  <si>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</si>
  <si>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</si>
  <si>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</si>
  <si>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</si>
  <si>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</si>
  <si>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</si>
  <si>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</si>
  <si>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</si>
  <si>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</si>
  <si>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</si>
  <si>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</si>
  <si>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</si>
  <si>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</si>
  <si>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</si>
  <si>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</si>
  <si>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</si>
  <si>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</si>
  <si>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</si>
  <si>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</si>
  <si>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</si>
  <si>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</si>
  <si>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</si>
  <si>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</si>
  <si>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</si>
  <si>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</si>
  <si>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</si>
  <si>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</si>
  <si>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</si>
  <si>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</si>
  <si>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</si>
  <si>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</si>
  <si>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</si>
  <si>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</si>
  <si>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</si>
  <si>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</si>
  <si>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</si>
  <si>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</si>
  <si>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</si>
  <si>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</si>
  <si>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</si>
  <si>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</si>
  <si>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</si>
  <si>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</si>
  <si>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</si>
  <si>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</si>
  <si>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</si>
  <si>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</si>
  <si>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</si>
  <si>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</si>
  <si>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</si>
  <si>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</si>
  <si>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</si>
  <si>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</si>
  <si>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</si>
  <si>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</si>
  <si>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</si>
  <si>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</si>
  <si>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</si>
  <si>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</si>
  <si>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</si>
  <si>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</si>
  <si>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</si>
  <si>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</si>
  <si>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</si>
  <si>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</si>
  <si>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</si>
  <si>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</si>
  <si>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</si>
  <si>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</si>
  <si>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</si>
  <si>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</si>
  <si>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</si>
  <si>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</si>
  <si>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</si>
  <si>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</si>
  <si>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</si>
  <si>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</si>
  <si>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</si>
  <si>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</si>
  <si>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</si>
  <si>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</si>
  <si>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</si>
  <si>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</si>
  <si>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</si>
  <si>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</si>
  <si>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</si>
  <si>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</si>
  <si>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</si>
  <si>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</si>
  <si>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</si>
  <si>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</si>
  <si>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</si>
  <si>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</si>
  <si>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</si>
  <si>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</si>
  <si>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</si>
  <si>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</si>
  <si>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</si>
  <si>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</si>
  <si>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</si>
  <si>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</si>
  <si>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</si>
  <si>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</si>
  <si>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</si>
  <si>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</si>
  <si>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</si>
  <si>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</si>
  <si>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</si>
  <si>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</si>
  <si>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</si>
  <si>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</si>
  <si>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</si>
  <si>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</si>
  <si>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</si>
  <si>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</si>
  <si>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</si>
  <si>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</si>
  <si>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</si>
  <si>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</si>
  <si>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</si>
  <si>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</si>
  <si>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</si>
  <si>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</si>
  <si>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</si>
  <si>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</si>
  <si>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</si>
  <si>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</si>
  <si>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</si>
  <si>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</si>
  <si>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</si>
  <si>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</si>
  <si>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</si>
  <si>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</si>
  <si>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</si>
  <si>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</si>
  <si>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</si>
  <si>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</si>
  <si>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</si>
  <si>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</si>
  <si>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</si>
  <si>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</si>
  <si>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</si>
  <si>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</si>
  <si>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</si>
  <si>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</si>
  <si>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</si>
  <si>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</si>
  <si>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</si>
  <si>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</si>
  <si>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</si>
  <si>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</si>
  <si>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</si>
  <si>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</si>
  <si>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</si>
  <si>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</si>
  <si>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</si>
  <si>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</si>
  <si>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</si>
  <si>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</si>
  <si>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</si>
  <si>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</si>
  <si>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</si>
  <si>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</si>
  <si>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</si>
  <si>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</si>
  <si>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</si>
  <si>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</si>
  <si>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</si>
  <si>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</si>
  <si>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</si>
  <si>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</si>
  <si>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</si>
  <si>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</si>
  <si>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</si>
  <si>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</si>
  <si>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</si>
  <si>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</si>
  <si>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</si>
  <si>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</si>
  <si>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</si>
  <si>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</si>
  <si>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</si>
  <si>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</si>
  <si>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</si>
  <si>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</si>
  <si>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</si>
  <si>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</si>
  <si>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</si>
  <si>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</si>
  <si>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</si>
  <si>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</si>
  <si>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</si>
  <si>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</si>
  <si>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</si>
  <si>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</si>
  <si>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</si>
  <si>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</si>
  <si>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</si>
  <si>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</si>
  <si>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</si>
  <si>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</si>
  <si>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</si>
  <si>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</si>
  <si>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</si>
  <si>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</si>
  <si>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</si>
  <si>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</si>
  <si>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</si>
  <si>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</si>
  <si>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</si>
  <si>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</si>
  <si>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</si>
  <si>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</si>
  <si>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</si>
  <si>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</si>
  <si>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</si>
  <si>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</si>
  <si>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</si>
  <si>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</si>
  <si>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</si>
  <si>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</si>
  <si>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</si>
  <si>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</si>
  <si>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</si>
  <si>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</si>
  <si>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</si>
  <si>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</si>
  <si>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</si>
  <si>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</si>
  <si>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</si>
  <si>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</si>
  <si>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</si>
  <si>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</si>
  <si>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</si>
  <si>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</si>
  <si>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</si>
  <si>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</si>
  <si>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</si>
  <si>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</si>
  <si>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</si>
  <si>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</si>
  <si>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</si>
  <si>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</si>
  <si>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</si>
  <si>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</si>
  <si>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</si>
  <si>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</si>
  <si>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</si>
  <si>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</si>
  <si>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</si>
  <si>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</si>
  <si>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</si>
  <si>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</si>
  <si>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>ZCZS</t>
  </si>
  <si>
    <t xml:space="preserve">Substuição meia chave ZCZSUL 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</si>
  <si>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</si>
  <si>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</si>
  <si>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</si>
  <si>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</si>
  <si>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</si>
  <si>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</si>
  <si>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</si>
  <si>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</si>
  <si>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>01;30</t>
  </si>
  <si>
    <t xml:space="preserve">Meia chave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</si>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</sst>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BK325" activePane="bottomRight" state="frozen"/>
      <selection pane="bottomRight" activeCell="BP338" sqref="BP33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/>
      <c r="W343" s="105"/>
      <c r="X343" s="104" t="s">
        <v>452</v>
      </c>
      <c r="Y343" s="129" t="s">
        <v>455</v>
      </c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>
        <f>BS_CONTROLE[[#This Row],[Responsavel pelo boletim]]</f>
        <v>0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1609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1610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05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</v>
      </c>
      <c r="B351" s="181"/>
      <c r="C351" s="134" t="str">
        <f>IF(BS_CONTROLE[[#This Row],[DATA]]="","",WEEKNUM(BS_CONTROLE[[#This Row],[DATA]]))</f>
        <v/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/>
      <c r="AS351" s="108"/>
      <c r="AT351" s="108"/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0</v>
      </c>
      <c r="AZ351" s="153"/>
      <c r="BA351" s="109"/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86"/>
      <c r="BQ351" s="11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1611</v>
      </c>
      <c r="W352" s="151" t="s">
        <v>1612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1613</v>
      </c>
      <c r="J353" s="105">
        <v>73</v>
      </c>
      <c r="K353" s="105">
        <v>7</v>
      </c>
      <c r="L353" s="105">
        <v>59</v>
      </c>
      <c r="M353" s="127" t="s">
        <v>1614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1615</v>
      </c>
      <c r="W353" s="151" t="s">
        <v>1350</v>
      </c>
      <c r="X353" s="104" t="s">
        <v>452</v>
      </c>
      <c r="Y353" s="129"/>
      <c r="Z353" s="104"/>
      <c r="AA353" s="105" t="s">
        <v>1616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1615</v>
      </c>
      <c r="W354" s="151" t="s">
        <v>1617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/>
      <c r="AS354" s="108"/>
      <c r="AT354" s="108"/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86"/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1618</v>
      </c>
      <c r="O355" s="106">
        <v>0.35416666666666669</v>
      </c>
      <c r="P355" s="106" t="s">
        <v>1619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1620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e">
        <f t="shared" si="20"/>
        <v>#VALUE!</v>
      </c>
      <c r="BR355" s="18" t="e">
        <f>IF(OR(B355="",F355=""),"*",AY355/P355)</f>
        <v>#VALUE!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/>
      <c r="AS356" s="108"/>
      <c r="AT356" s="108"/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/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/>
      <c r="AS357" s="108"/>
      <c r="AT357" s="108"/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/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17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03" operator="equal">
      <formula>"NÃO"</formula>
    </cfRule>
    <cfRule type="cellIs" dxfId="189" priority="12204" operator="equal">
      <formula>"SIM"</formula>
    </cfRule>
  </conditionalFormatting>
  <conditionalFormatting sqref="AZ6:AZ1088">
    <cfRule type="expression" dxfId="188" priority="54659">
      <formula>#REF!=1</formula>
    </cfRule>
  </conditionalFormatting>
  <conditionalFormatting sqref="BE6:BE1088 AY6:AY1088 U6:U1088">
    <cfRule type="cellIs" dxfId="187" priority="54643" operator="equal">
      <formula>"ERRO"</formula>
    </cfRule>
  </conditionalFormatting>
  <conditionalFormatting sqref="BQ6:BQ1088">
    <cfRule type="cellIs" dxfId="186" priority="54638" operator="equal">
      <formula>"Produção e Intervalo"</formula>
    </cfRule>
    <cfRule type="cellIs" dxfId="185" priority="54639" operator="equal">
      <formula>"Aderente"</formula>
    </cfRule>
    <cfRule type="cellIs" dxfId="184" priority="54640" operator="equal">
      <formula>"Intervalo"</formula>
    </cfRule>
    <cfRule type="cellIs" dxfId="183" priority="54641" operator="equal">
      <formula>"Produção"</formula>
    </cfRule>
    <cfRule type="cellIs" dxfId="182" priority="54642" operator="equal">
      <formula>"ERRO"</formula>
    </cfRule>
  </conditionalFormatting>
  <conditionalFormatting sqref="BR6:BS1088">
    <cfRule type="cellIs" dxfId="181" priority="54620" operator="equal">
      <formula>"*"</formula>
    </cfRule>
    <cfRule type="cellIs" dxfId="180" priority="54621" operator="greaterThanOrEqual">
      <formula>1</formula>
    </cfRule>
    <cfRule type="cellIs" dxfId="179" priority="54622" operator="lessThan">
      <formula>1</formula>
    </cfRule>
  </conditionalFormatting>
  <conditionalFormatting sqref="BK2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0" operator="equal">
      <formula>"OPORTUNIDADE"</formula>
    </cfRule>
  </conditionalFormatting>
  <conditionalFormatting sqref="Y28:Z29">
    <cfRule type="cellIs" dxfId="177" priority="518" operator="equal">
      <formula>"NÃO"</formula>
    </cfRule>
    <cfRule type="cellIs" dxfId="176" priority="519" operator="equal">
      <formula>"SIM"</formula>
    </cfRule>
  </conditionalFormatting>
  <conditionalFormatting sqref="BK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6" operator="equal">
      <formula>"OPORTUNIDADE"</formula>
    </cfRule>
  </conditionalFormatting>
  <conditionalFormatting sqref="Z39">
    <cfRule type="cellIs" dxfId="174" priority="494" operator="equal">
      <formula>"NÃO"</formula>
    </cfRule>
    <cfRule type="cellIs" dxfId="173" priority="495" operator="equal">
      <formula>"SIM"</formula>
    </cfRule>
  </conditionalFormatting>
  <conditionalFormatting sqref="Y42:Y43">
    <cfRule type="cellIs" dxfId="172" priority="493" operator="equal">
      <formula>"OPORTUNIDADE"</formula>
    </cfRule>
  </conditionalFormatting>
  <conditionalFormatting sqref="Y42:Y43">
    <cfRule type="cellIs" dxfId="171" priority="491" operator="equal">
      <formula>"NÃO"</formula>
    </cfRule>
    <cfRule type="cellIs" dxfId="170" priority="492" operator="equal">
      <formula>"SIM"</formula>
    </cfRule>
  </conditionalFormatting>
  <conditionalFormatting sqref="BK42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4" operator="equal">
      <formula>"OPORTUNIDADE"</formula>
    </cfRule>
  </conditionalFormatting>
  <conditionalFormatting sqref="Y46:Z46 Z47:Z48 Y47:Y50">
    <cfRule type="cellIs" dxfId="168" priority="462" operator="equal">
      <formula>"NÃO"</formula>
    </cfRule>
    <cfRule type="cellIs" dxfId="167" priority="463" operator="equal">
      <formula>"SIM"</formula>
    </cfRule>
  </conditionalFormatting>
  <conditionalFormatting sqref="BK3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6" operator="equal">
      <formula>"OPORTUNIDADE"</formula>
    </cfRule>
  </conditionalFormatting>
  <conditionalFormatting sqref="Z57">
    <cfRule type="cellIs" dxfId="165" priority="434" operator="equal">
      <formula>"NÃO"</formula>
    </cfRule>
    <cfRule type="cellIs" dxfId="164" priority="435" operator="equal">
      <formula>"SIM"</formula>
    </cfRule>
  </conditionalFormatting>
  <conditionalFormatting sqref="BK3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23" operator="equal">
      <formula>"OPORTUNIDADE"</formula>
    </cfRule>
  </conditionalFormatting>
  <conditionalFormatting sqref="Y52:Y61">
    <cfRule type="cellIs" dxfId="162" priority="421" operator="equal">
      <formula>"NÃO"</formula>
    </cfRule>
    <cfRule type="cellIs" dxfId="161" priority="422" operator="equal">
      <formula>"SIM"</formula>
    </cfRule>
  </conditionalFormatting>
  <conditionalFormatting sqref="BK5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7" operator="equal">
      <formula>"OPORTUNIDADE"</formula>
    </cfRule>
  </conditionalFormatting>
  <conditionalFormatting sqref="Z73">
    <cfRule type="cellIs" dxfId="159" priority="385" operator="equal">
      <formula>"NÃO"</formula>
    </cfRule>
    <cfRule type="cellIs" dxfId="158" priority="386" operator="equal">
      <formula>"SIM"</formula>
    </cfRule>
  </conditionalFormatting>
  <conditionalFormatting sqref="Y75">
    <cfRule type="cellIs" dxfId="157" priority="381" operator="equal">
      <formula>"OPORTUNIDADE"</formula>
    </cfRule>
  </conditionalFormatting>
  <conditionalFormatting sqref="Y75">
    <cfRule type="cellIs" dxfId="156" priority="379" operator="equal">
      <formula>"NÃO"</formula>
    </cfRule>
    <cfRule type="cellIs" dxfId="155" priority="380" operator="equal">
      <formula>"SIM"</formula>
    </cfRule>
  </conditionalFormatting>
  <conditionalFormatting sqref="BK6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4" operator="equal">
      <formula>"OPORTUNIDADE"</formula>
    </cfRule>
  </conditionalFormatting>
  <conditionalFormatting sqref="Y76:Y77">
    <cfRule type="cellIs" dxfId="153" priority="372" operator="equal">
      <formula>"NÃO"</formula>
    </cfRule>
    <cfRule type="cellIs" dxfId="152" priority="373" operator="equal">
      <formula>"SIM"</formula>
    </cfRule>
  </conditionalFormatting>
  <conditionalFormatting sqref="BP7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9:BK1088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">
    <cfRule type="iconSet" priority="64527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63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01">
      <iconSet showValue="0">
        <cfvo type="percent" val="0"/>
        <cfvo type="num" val="1"/>
        <cfvo type="num" val="1" gte="0"/>
      </iconSet>
    </cfRule>
    <cfRule type="iconSet" priority="64602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07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332:BJ1088 BJ6:BJ69">
    <cfRule type="iconSet" priority="6461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1621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1622</v>
      </c>
      <c r="C4" s="159" t="s">
        <v>1623</v>
      </c>
      <c r="D4" s="159" t="s">
        <v>1624</v>
      </c>
      <c r="E4" s="159" t="s">
        <v>1625</v>
      </c>
      <c r="F4" s="159" t="s">
        <v>4</v>
      </c>
      <c r="G4" s="159" t="s">
        <v>1626</v>
      </c>
    </row>
    <row r="5" spans="2:7">
      <c r="B5" s="160" t="s">
        <v>1627</v>
      </c>
      <c r="C5" s="160">
        <v>257068</v>
      </c>
      <c r="D5" s="160" t="s">
        <v>1628</v>
      </c>
      <c r="E5" s="160" t="s">
        <v>1629</v>
      </c>
      <c r="F5" s="160" t="s">
        <v>1629</v>
      </c>
      <c r="G5" s="161">
        <v>46296</v>
      </c>
    </row>
    <row r="6" spans="2:7">
      <c r="B6" s="160" t="s">
        <v>1630</v>
      </c>
      <c r="C6" s="160" t="s">
        <v>624</v>
      </c>
      <c r="D6" s="160" t="s">
        <v>624</v>
      </c>
      <c r="E6" s="160" t="s">
        <v>624</v>
      </c>
      <c r="F6" s="160" t="s">
        <v>1631</v>
      </c>
      <c r="G6" s="161" t="s">
        <v>624</v>
      </c>
    </row>
    <row r="7" spans="2:7">
      <c r="B7" s="160" t="s">
        <v>1632</v>
      </c>
      <c r="C7" s="160">
        <v>257472</v>
      </c>
      <c r="D7" s="160" t="s">
        <v>1633</v>
      </c>
      <c r="E7" s="160" t="s">
        <v>1634</v>
      </c>
      <c r="F7" s="160" t="s">
        <v>1634</v>
      </c>
      <c r="G7" s="161">
        <v>45992</v>
      </c>
    </row>
    <row r="8" spans="2:7">
      <c r="B8" s="160" t="s">
        <v>1635</v>
      </c>
      <c r="C8" s="160">
        <v>260307</v>
      </c>
      <c r="D8" s="160" t="s">
        <v>1636</v>
      </c>
      <c r="E8" s="160" t="s">
        <v>1637</v>
      </c>
      <c r="F8" s="160" t="s">
        <v>1634</v>
      </c>
      <c r="G8" s="161">
        <v>46082</v>
      </c>
    </row>
    <row r="9" spans="2:7">
      <c r="B9" s="160" t="s">
        <v>1638</v>
      </c>
      <c r="C9" s="160">
        <v>333033</v>
      </c>
      <c r="D9" s="160" t="s">
        <v>1639</v>
      </c>
      <c r="E9" s="160" t="s">
        <v>1631</v>
      </c>
      <c r="F9" s="160" t="s">
        <v>1640</v>
      </c>
      <c r="G9" s="160" t="s">
        <v>624</v>
      </c>
    </row>
    <row r="10" spans="2:7">
      <c r="B10" s="160" t="s">
        <v>1641</v>
      </c>
      <c r="C10" s="160">
        <v>263576</v>
      </c>
      <c r="D10" s="160" t="s">
        <v>1642</v>
      </c>
      <c r="E10" s="160" t="s">
        <v>1631</v>
      </c>
      <c r="F10" s="160" t="s">
        <v>1631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1643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1644</v>
      </c>
      <c r="E3" s="193" t="s">
        <v>1645</v>
      </c>
      <c r="F3" s="193" t="s">
        <v>1646</v>
      </c>
      <c r="G3" s="193" t="s">
        <v>1647</v>
      </c>
      <c r="H3" s="193" t="s">
        <v>1648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1650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1651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1650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1652</v>
      </c>
      <c r="V1" s="276"/>
      <c r="W1" s="276"/>
    </row>
    <row r="2" spans="1:23" ht="15" customHeight="1">
      <c r="A2" s="87" t="s">
        <v>1653</v>
      </c>
      <c r="B2" s="87" t="s">
        <v>1654</v>
      </c>
      <c r="C2" s="87" t="s">
        <v>442</v>
      </c>
      <c r="D2" s="88" t="s">
        <v>1012</v>
      </c>
      <c r="E2" s="88" t="s">
        <v>4</v>
      </c>
      <c r="F2" s="88" t="s">
        <v>1655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1656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*</v>
      </c>
      <c r="T339" s="145" t="str">
        <f>IF(SP_NORTE!W343="","*",SP_NORTE!W343)</f>
        <v>*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 t="str">
        <f>IF(SP_NORTE!P355="","*",SP_NORTE!P355)</f>
        <v>01;30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1657</v>
      </c>
      <c r="C2" s="121" t="s">
        <v>997</v>
      </c>
      <c r="D2" s="76" t="s">
        <v>999</v>
      </c>
      <c r="E2" s="76" t="s">
        <v>1658</v>
      </c>
      <c r="F2" s="99" t="s">
        <v>1659</v>
      </c>
      <c r="G2" s="76" t="s">
        <v>1660</v>
      </c>
      <c r="H2" s="76" t="s">
        <v>1661</v>
      </c>
      <c r="I2" s="76" t="s">
        <v>1662</v>
      </c>
      <c r="J2" s="76" t="s">
        <v>1663</v>
      </c>
      <c r="K2" s="78" t="s">
        <v>1664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1665</v>
      </c>
      <c r="D5" s="278"/>
      <c r="E5" s="278"/>
      <c r="F5" s="278"/>
      <c r="G5" s="278"/>
      <c r="H5" s="278"/>
      <c r="I5" s="278"/>
      <c r="J5" s="279"/>
      <c r="K5" s="280" t="s">
        <v>1666</v>
      </c>
      <c r="L5" s="281"/>
      <c r="M5" s="281"/>
      <c r="N5" s="281"/>
      <c r="O5" s="282" t="s">
        <v>1667</v>
      </c>
      <c r="P5" s="283"/>
    </row>
    <row r="6" spans="1:16" s="74" customFormat="1" ht="15" customHeight="1">
      <c r="A6" s="66" t="s">
        <v>1655</v>
      </c>
      <c r="B6" s="75" t="s">
        <v>1654</v>
      </c>
      <c r="C6" s="76" t="s">
        <v>1012</v>
      </c>
      <c r="D6" s="77" t="s">
        <v>1013</v>
      </c>
      <c r="E6" s="76" t="s">
        <v>1668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1669</v>
      </c>
      <c r="M6" s="80" t="s">
        <v>642</v>
      </c>
      <c r="N6" s="81" t="s">
        <v>1007</v>
      </c>
      <c r="O6" s="156" t="s">
        <v>1050</v>
      </c>
      <c r="P6" s="132" t="s">
        <v>1670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 t="str">
        <f>IF(SP_NORTE!P355="","*",SP_NORTE!P355)</f>
        <v>01;30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*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 t="str">
        <f>IF(SP_NORTE!BH356="","*",SP_NORTE!BH356)</f>
        <v>*</v>
      </c>
      <c r="P269" s="147" t="str">
        <f>IF($A$2=1,IF(SP_NORTE!BJ356="","*",SP_NORTE!BJ356),IF(SP_NORTE!BK356="","*",SP_NORTE!BK356))</f>
        <v>*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 t="str">
        <f>IF(SP_NORTE!BH357="","*",SP_NORTE!BH357)</f>
        <v>*</v>
      </c>
      <c r="P270" s="147" t="str">
        <f>IF($A$2=1,IF(SP_NORTE!BJ357="","*",SP_NORTE!BJ357),IF(SP_NORTE!BK357="","*",SP_NORTE!BK357))</f>
        <v>*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1671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2026-02-24T09:56:25Z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