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55" documentId="8_{B6337239-1A00-434D-AAD0-422EA1FEB5AE}" xr6:coauthVersionLast="47" xr6:coauthVersionMax="47" xr10:uidLastSave="{0BB6CDE6-A14B-4B62-8676-3CF8D9AD96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" i="1" l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<sst xmlns="http://schemas.openxmlformats.org/spreadsheetml/2006/main" count="4770" uniqueCount="1333">
  <si>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</si>
  <si>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</si>
  <si>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</si>
  <si>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</si>
  <si>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</si>
  <si>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</si>
  <si>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</si>
  <si>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</si>
  <si>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</si>
  <si>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</si>
  <si>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</si>
  <si>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</si>
  <si>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</si>
  <si>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</si>
  <si>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</si>
  <si>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</si>
  <si>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</si>
  <si>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</si>
  <si>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</si>
  <si>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</si>
  <si>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</si>
  <si>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</si>
  <si>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</si>
  <si>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</si>
  <si>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</si>
  <si>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</si>
  <si>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</si>
  <si>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</si>
  <si>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</si>
  <si>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</si>
  <si>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</si>
  <si>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</si>
  <si>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</si>
  <si>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</si>
  <si>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</si>
  <si>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</si>
  <si>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</si>
  <si>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</si>
  <si>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</si>
  <si>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</si>
  <si>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</si>
  <si>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</si>
  <si>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</si>
  <si>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</si>
  <si>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</si>
  <si>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</si>
  <si>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</si>
  <si>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</si>
  <si>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</si>
  <si>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</si>
  <si>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</si>
  <si>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</si>
  <si>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</si>
  <si>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</si>
  <si>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</si>
  <si>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</si>
  <si>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</si>
  <si>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</si>
  <si>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</si>
  <si>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</si>
  <si>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</si>
  <si>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</si>
  <si>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</si>
  <si>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</si>
  <si>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</si>
  <si>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</si>
  <si>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</si>
  <si>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</si>
  <si>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</si>
  <si>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</si>
  <si>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</si>
  <si>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</si>
  <si>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</si>
  <si>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</si>
  <si>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</si>
  <si>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</si>
  <si>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</si>
  <si>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</si>
  <si>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</si>
  <si>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</si>
  <si>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</si>
  <si>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</si>
  <si>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</si>
  <si>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</si>
  <si>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</si>
  <si>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</si>
  <si>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</si>
  <si>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</si>
  <si>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</si>
  <si>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</si>
  <si>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</si>
  <si>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</si>
  <si>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</si>
  <si>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</si>
  <si>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</si>
  <si>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</si>
  <si>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</si>
  <si>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</si>
  <si>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</si>
  <si>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</si>
  <si>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</si>
  <si>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</si>
  <si>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</si>
  <si>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</si>
  <si>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</si>
  <si>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</si>
  <si>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</si>
  <si>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</si>
  <si>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</si>
  <si>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</si>
  <si>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</si>
  <si>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</si>
  <si>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</si>
  <si>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</si>
  <si>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</si>
  <si>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</si>
  <si>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</si>
  <si>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</si>
  <si>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</si>
  <si>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</si>
  <si>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</si>
  <si>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</si>
  <si>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</si>
  <si>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</si>
  <si>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</si>
  <si>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</si>
  <si>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</si>
  <si>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</si>
  <si>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</si>
  <si>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</si>
  <si>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</si>
  <si>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</si>
  <si>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</si>
  <si>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</si>
  <si>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</si>
  <si>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</si>
  <si>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</si>
  <si>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</si>
  <si>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</si>
  <si>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</si>
  <si>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</si>
  <si>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</si>
  <si>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</si>
  <si>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</si>
  <si>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</si>
  <si>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</si>
  <si>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</si>
  <si>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</si>
  <si>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</si>
  <si>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</si>
  <si>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</si>
  <si>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</si>
  <si>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</si>
  <si>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</si>
  <si>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</si>
  <si>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</si>
  <si>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</si>
  <si>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</si>
  <si>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</si>
  <si>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</si>
  <si>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</si>
  <si>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</si>
  <si>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</si>
  <si>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</si>
  <si>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</si>
  <si>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</si>
  <si>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</si>
  <si>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</si>
  <si>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</si>
  <si>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</si>
  <si>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</si>
  <si>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</si>
  <si>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</si>
  <si>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</si>
  <si>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</si>
  <si>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</si>
  <si>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</si>
  <si>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</si>
  <si>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</si>
  <si>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</si>
  <si>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</si>
  <si>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</si>
  <si>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</si>
  <si>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</si>
  <si>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</si>
  <si>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</si>
  <si>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</si>
  <si>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</si>
  <si>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</si>
  <si>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</si>
  <si>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</si>
  <si>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</si>
  <si>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</si>
  <si>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</si>
  <si>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</si>
  <si>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</si>
  <si>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</si>
  <si>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</si>
  <si>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</si>
  <si>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</si>
  <si>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</si>
  <si>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</si>
  <si>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</si>
  <si>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</si>
  <si>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</si>
  <si>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</si>
  <si>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</si>
  <si>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</si>
  <si>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</si>
  <si>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</si>
  <si>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</si>
  <si>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</si>
  <si>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</si>
  <si>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</si>
  <si>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</si>
  <si>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</si>
  <si>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</si>
  <si>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</si>
  <si>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</si>
  <si>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</si>
  <si>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</si>
  <si>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</si>
  <si>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</si>
  <si>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</si>
  <si>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</si>
  <si>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</si>
  <si>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</si>
  <si>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</si>
  <si>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</si>
  <si>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</si>
  <si>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</si>
  <si>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</si>
  <si>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</si>
  <si>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</si>
  <si>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</si>
  <si>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</si>
  <si>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</si>
  <si>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</si>
  <si>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</si>
  <si>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</si>
  <si>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</si>
  <si>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</si>
  <si>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</si>
  <si>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</si>
  <si>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</si>
  <si>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</si>
  <si>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</si>
  <si>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</si>
  <si>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</si>
  <si>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</si>
  <si>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</si>
  <si>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</si>
  <si>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</si>
  <si>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</si>
  <si>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</si>
  <si>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</si>
  <si>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</si>
  <si>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</si>
  <si>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</si>
  <si>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</si>
  <si>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</si>
  <si>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</si>
  <si>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</si>
  <si>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</si>
  <si>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</si>
  <si>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</si>
  <si>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</si>
  <si>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</si>
  <si>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</si>
  <si>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</si>
  <si>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</si>
  <si>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</si>
  <si>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</si>
  <si>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</si>
  <si>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</si>
  <si>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</si>
  <si>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</si>
  <si>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</si>
  <si>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</si>
  <si>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</si>
  <si>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</si>
  <si>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</si>
  <si>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</si>
  <si>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</si>
  <si>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</si>
  <si>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</si>
  <si>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</si>
  <si>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</si>
  <si>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</si>
  <si>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</si>
  <si>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</si>
  <si>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</si>
  <si>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</si>
  <si>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</si>
  <si>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</si>
  <si>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</si>
  <si>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</si>
  <si>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</si>
  <si>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</si>
  <si>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</si>
  <si>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</si>
  <si>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</si>
  <si>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</si>
  <si>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</si>
  <si>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</si>
  <si>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</si>
  <si>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</si>
  <si>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</si>
  <si>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</si>
  <si>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</si>
  <si>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</si>
  <si>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</si>
  <si>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</si>
  <si>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</si>
  <si>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</si>
  <si>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</si>
  <si>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</si>
  <si>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</si>
  <si>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</si>
  <si>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</si>
  <si>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</si>
  <si>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</si>
  <si>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</si>
  <si>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</si>
  <si>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</si>
  <si>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</si>
  <si>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</si>
  <si>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</si>
  <si>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</si>
  <si>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</si>
  <si>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</si>
  <si>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</si>
  <si>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</si>
  <si>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</si>
  <si>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</si>
  <si>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</si>
  <si>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</si>
  <si>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</si>
  <si>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</si>
  <si>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</si>
  <si>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</si>
  <si>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</si>
  <si>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</si>
  <si>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</si>
  <si>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</si>
  <si>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</si>
  <si>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</si>
  <si>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</si>
  <si>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</si>
  <si>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</si>
  <si>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</si>
  <si>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</si>
  <si>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</si>
  <si>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</si>
  <si>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</si>
  <si>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</si>
  <si>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</si>
  <si>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</si>
  <si>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</si>
  <si>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</si>
  <si>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</si>
  <si>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</si>
  <si>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</si>
  <si>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</si>
  <si>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</si>
  <si>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</si>
  <si>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</si>
  <si>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</si>
  <si>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</si>
  <si>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</si>
  <si>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</si>
  <si>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</si>
  <si>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</si>
  <si>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</si>
  <si>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</si>
  <si>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</si>
  <si>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</si>
  <si>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</si>
  <si>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</si>
  <si>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</si>
  <si>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</si>
  <si>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</si>
  <si>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</si>
  <si>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</si>
  <si>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</si>
  <si>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</si>
  <si>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</si>
  <si>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</si>
  <si>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</si>
  <si>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</si>
  <si>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</si>
  <si>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</si>
  <si>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</si>
  <si>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</si>
  <si>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</si>
  <si>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</si>
  <si>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</si>
  <si>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</si>
  <si>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</si>
  <si>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</si>
  <si>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</si>
  <si>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</si>
  <si>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</si>
  <si>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</si>
  <si>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</si>
  <si>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</si>
  <si>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</si>
  <si>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</si>
  <si>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</si>
  <si>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</si>
  <si>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</si>
  <si>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</si>
  <si>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</si>
  <si>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</si>
  <si>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</si>
  <si>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</si>
  <si>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</si>
  <si>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</si>
  <si>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</si>
  <si>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</si>
  <si>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</si>
  <si>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</si>
  <si>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</si>
  <si>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</si>
  <si>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</si>
  <si>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</si>
  <si>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</si>
  <si>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</si>
  <si>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</si>
  <si>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</si>
  <si>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</si>
  <si>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</si>
  <si>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</si>
  <si>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</si>
  <si>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</si>
  <si>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</si>
  <si>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</si>
  <si>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</si>
  <si>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</si>
  <si>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</si>
  <si>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</si>
  <si>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</si>
  <si>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</si>
  <si>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</si>
  <si>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</si>
  <si>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</si>
  <si>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</si>
  <si>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</si>
  <si>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</si>
  <si>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</si>
  <si>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</si>
  <si>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</si>
  <si>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</si>
  <si>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</si>
  <si>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</si>
  <si>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</si>
  <si>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</si>
  <si>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</si>
  <si>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</si>
  <si>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</si>
  <si>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</si>
  <si>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</si>
  <si>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</si>
  <si>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</si>
  <si>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</si>
  <si>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</si>
  <si>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</si>
  <si>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</si>
  <si>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</si>
  <si>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</si>
  <si>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</si>
  <si>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</si>
  <si>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</si>
  <si>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</si>
  <si>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</si>
  <si>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</si>
  <si>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</si>
  <si>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</si>
  <si>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</si>
  <si>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</si>
  <si>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</si>
  <si>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</si>
  <si>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</si>
  <si>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</si>
  <si>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</si>
  <si>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</si>
  <si>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</si>
  <si>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</si>
  <si>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</si>
  <si>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</si>
  <si>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</si>
  <si>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</si>
  <si>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</si>
  <si>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</si>
  <si>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</si>
  <si>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</si>
  <si>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</si>
  <si>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</si>
  <si>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</si>
  <si>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</si>
  <si>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</si>
  <si>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</si>
  <si>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</si>
  <si>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</si>
  <si>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</si>
  <si>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</si>
  <si>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</si>
  <si>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</si>
  <si>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</si>
  <si>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</si>
  <si>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</si>
  <si>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</si>
  <si>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</si>
  <si>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</si>
  <si>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</si>
  <si>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</si>
  <si>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</si>
  <si>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</si>
  <si>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</si>
  <si>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</si>
  <si>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</si>
  <si>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</si>
  <si>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</si>
  <si>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</si>
  <si>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</si>
  <si>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</si>
  <si>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</si>
  <si>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</si>
  <si>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</si>
  <si>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</si>
  <si>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</si>
  <si>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</si>
  <si>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</si>
  <si>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</si>
  <si>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</si>
  <si>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</si>
  <si>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</si>
  <si>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</si>
  <si>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</si>
  <si>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</si>
  <si>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</si>
  <si>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</si>
  <si>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</si>
  <si>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</si>
  <si>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</si>
  <si>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</si>
  <si>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</si>
  <si>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</si>
  <si>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</si>
  <si>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</si>
  <si>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</si>
  <si>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</si>
  <si>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</si>
  <si>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</si>
  <si>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</si>
  <si>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</si>
  <si>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</si>
  <si>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</si>
  <si>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</si>
  <si>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</si>
  <si>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</si>
  <si>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</si>
  <si>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</si>
  <si>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</si>
  <si>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</si>
  <si>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</si>
  <si>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</si>
  <si>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</si>
  <si>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</si>
  <si>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</si>
  <si>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</si>
  <si>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</si>
  <si>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</si>
  <si>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</si>
  <si>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</si>
  <si>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</si>
  <si>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</si>
  <si>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</si>
  <si>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</si>
  <si>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</si>
  <si>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</si>
  <si>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</si>
  <si>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</si>
  <si>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</si>
  <si>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</si>
  <si>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</si>
  <si>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</si>
  <si>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</si>
  <si>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</si>
  <si>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</si>
  <si>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</si>
  <si>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</si>
  <si>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</si>
  <si>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</si>
  <si>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</si>
  <si>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</si>
  <si>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</si>
  <si>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</si>
  <si>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</si>
  <si>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</si>
  <si>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</si>
  <si>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</si>
  <si>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</si>
  <si>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</si>
  <si>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</si>
  <si>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</si>
  <si>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</si>
  <si>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</si>
  <si>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</si>
  <si>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</si>
  <si>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</si>
  <si>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</si>
  <si>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</si>
  <si>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</si>
  <si>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</si>
  <si>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</si>
  <si>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</si>
  <si>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</si>
  <si>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</si>
  <si>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</si>
  <si>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</si>
  <si>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</si>
  <si>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</si>
  <si>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</si>
  <si>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</si>
  <si>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</si>
  <si>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</si>
  <si>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</si>
  <si>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</si>
  <si>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</si>
  <si>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</si>
  <si>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</si>
  <si>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</si>
  <si>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</si>
  <si>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</si>
  <si>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</si>
  <si>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</si>
  <si>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</si>
  <si>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</si>
  <si>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</si>
  <si>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</si>
  <si>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</si>
  <si>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</si>
  <si>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</si>
  <si>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</si>
  <si>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</si>
  <si>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</si>
  <si>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</si>
  <si>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</si>
  <si>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</si>
  <si>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</si>
  <si>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</si>
  <si>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</si>
  <si>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</si>
  <si>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</si>
  <si>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</si>
  <si>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</si>
  <si>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</si>
  <si>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</si>
  <si>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</si>
  <si>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</si>
  <si>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</si>
  <si>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</si>
  <si>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</si>
  <si>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</si>
  <si>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</si>
  <si>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</si>
  <si>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</si>
  <si>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</si>
  <si>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</si>
  <si>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</si>
  <si>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</si>
  <si>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</si>
  <si>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</si>
  <si>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</si>
  <si>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</si>
  <si>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</si>
  <si>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</si>
  <si>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</si>
  <si>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</si>
  <si>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</si>
  <si>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</si>
  <si>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</si>
  <si>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</si>
  <si>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</si>
  <si>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</si>
  <si>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</si>
  <si>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</si>
  <si>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</si>
  <si>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</si>
  <si>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</si>
  <si>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</si>
  <si>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</si>
  <si>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</si>
  <si>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</si>
  <si>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</si>
  <si>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</si>
  <si>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</si>
  <si>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</si>
  <si>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</si>
  <si>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</si>
  <si>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</si>
  <si>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</si>
  <si>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</si>
  <si>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</si>
  <si>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</si>
  <si>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</si>
  <si>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</si>
  <si>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</si>
  <si>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</si>
  <si>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</si>
  <si>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</si>
  <si>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</si>
  <si>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</si>
  <si>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</si>
  <si>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</si>
  <si>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</si>
  <si>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</si>
  <si>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</si>
  <si>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</si>
  <si>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</si>
  <si>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</si>
  <si>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</si>
  <si>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</si>
  <si>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</si>
  <si>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</si>
  <si>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</si>
  <si>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</si>
  <si>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</si>
  <si>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</si>
  <si>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</si>
  <si>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</si>
  <si>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</si>
  <si>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</si>
  <si>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</si>
  <si>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</si>
  <si>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</si>
  <si>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</si>
  <si>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</si>
  <si>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</si>
  <si>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</si>
  <si>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</si>
  <si>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</si>
  <si>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</si>
  <si>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</si>
  <si>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</si>
  <si>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</si>
  <si>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</si>
  <si>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</si>
  <si>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</si>
  <si>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</si>
  <si>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</si>
  <si>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</si>
  <si>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</si>
  <si>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</si>
  <si>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</si>
  <si>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</si>
  <si>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</si>
  <si>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</si>
  <si>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</si>
  <si>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</si>
  <si>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</si>
  <si>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</si>
  <si>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</si>
  <si>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</si>
  <si>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</si>
  <si>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</si>
  <si>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</si>
  <si>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</si>
  <si>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</si>
  <si>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</si>
  <si>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</si>
  <si>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</si>
  <si>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</si>
  <si>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</si>
  <si>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</si>
  <si>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</si>
  <si>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</si>
  <si>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</si>
  <si>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</si>
  <si>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</si>
  <si>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</si>
  <si>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</si>
  <si>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</si>
  <si>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</si>
  <si>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</si>
  <si>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</si>
  <si>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</si>
  <si>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</si>
  <si>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</si>
  <si>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</si>
  <si>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</si>
  <si>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</si>
  <si>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</si>
  <si>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</si>
  <si>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</si>
  <si>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</si>
  <si>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</si>
  <si>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</si>
  <si>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</si>
  <si>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</si>
  <si>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</si>
  <si>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</si>
  <si>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</si>
  <si>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</si>
  <si>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</si>
  <si>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</si>
  <si>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</si>
  <si>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</si>
  <si>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</si>
  <si>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</si>
  <si>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</si>
  <si>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</si>
  <si>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</si>
  <si>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</si>
  <si>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</si>
  <si>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</si>
  <si>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</si>
  <si>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</si>
  <si>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</si>
  <si>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</si>
  <si>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</si>
  <si>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</si>
  <si>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</si>
  <si>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</si>
  <si>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</si>
  <si>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</si>
  <si>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</si>
  <si>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</si>
  <si>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</si>
  <si>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</si>
  <si>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</si>
  <si>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</si>
  <si>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</si>
  <si>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</si>
  <si>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</si>
  <si>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</si>
  <si>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</si>
  <si>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</si>
  <si>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</si>
  <si>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</si>
  <si>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</si>
  <si>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</si>
  <si>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</si>
  <si>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</si>
  <si>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</si>
  <si>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</si>
  <si>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</si>
  <si>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</si>
  <si>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</si>
  <si>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</si>
  <si>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</si>
  <si>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</si>
  <si>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</si>
  <si>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</si>
  <si>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</si>
  <si>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</si>
  <si>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</si>
  <si>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</si>
  <si>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</si>
  <si>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</si>
  <si>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</si>
  <si>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</si>
  <si>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</si>
  <si>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</si>
  <si>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</si>
  <si>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</si>
  <si>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</si>
  <si>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</si>
  <si>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</si>
  <si>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</si>
  <si>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</si>
  <si>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</si>
  <si>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</si>
  <si>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</si>
  <si>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</si>
  <si>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</si>
  <si>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</si>
  <si>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</si>
  <si>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</si>
  <si>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</si>
  <si>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</si>
  <si>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</si>
  <si>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</si>
  <si>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</si>
  <si>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</si>
  <si>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</si>
  <si>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</si>
  <si>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</si>
  <si>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</si>
  <si>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</si>
  <si>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</si>
  <si>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</si>
  <si>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</si>
  <si>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</si>
  <si>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</si>
  <si>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</si>
  <si>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</si>
  <si>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</si>
  <si>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</si>
  <si>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</si>
  <si>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</si>
  <si>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</si>
  <si>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</si>
  <si>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</si>
  <si>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</si>
  <si>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</si>
  <si>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</si>
  <si>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</si>
  <si>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</si>
  <si>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</si>
  <si>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</si>
  <si>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</si>
  <si>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</si>
  <si>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</si>
  <si>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</si>
  <si>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</si>
  <si>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</si>
  <si>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</si>
  <si>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</si>
  <si>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</si>
  <si>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</si>
  <si>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</si>
  <si>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</si>
  <si>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</si>
  <si>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</si>
  <si>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</si>
  <si>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</si>
  <si>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</si>
  <si>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</si>
  <si>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</si>
  <si>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</si>
  <si>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</si>
  <si>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</si>
  <si>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</si>
  <si>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</si>
  <si>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</si>
  <si>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</si>
  <si>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</si>
  <si>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</si>
  <si>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</si>
  <si>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</si>
  <si>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</si>
  <si>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</si>
  <si>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</si>
  <si>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</si>
  <si>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</si>
  <si>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</si>
  <si>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</si>
  <si>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</si>
  <si>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</si>
  <si>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</si>
  <si>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</si>
  <si>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</si>
  <si>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</si>
  <si>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</si>
  <si>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</si>
  <si>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</si>
  <si>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</si>
  <si>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</si>
  <si>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</si>
  <si>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</si>
  <si>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</si>
  <si>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</si>
  <si>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</si>
  <si>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</si>
  <si>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</si>
  <si>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</si>
  <si>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</si>
  <si>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</si>
  <si>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</si>
  <si>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</si>
  <si>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</si>
  <si>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</si>
  <si>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</si>
  <si>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</si>
  <si>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</si>
  <si>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</si>
  <si>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</si>
  <si>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</si>
  <si>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</si>
  <si>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</si>
  <si>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</si>
  <si>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</si>
  <si>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</si>
  <si>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</si>
  <si>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</si>
  <si>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</si>
  <si>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</si>
  <si>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</si>
  <si>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</si>
  <si>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</si>
  <si>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</si>
  <si>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</si>
  <si>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</si>
  <si>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</si>
  <si>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</si>
  <si>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</si>
  <si>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</si>
  <si>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</si>
  <si>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</si>
  <si>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</si>
  <si>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</si>
  <si>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</si>
  <si>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</si>
  <si>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</si>
  <si>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</si>
  <si>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</si>
  <si>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</si>
  <si>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</si>
  <si>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</si>
  <si>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</si>
  <si>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</si>
  <si>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</si>
  <si>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</si>
  <si>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</si>
  <si>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</si>
  <si>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</si>
  <si>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</si>
  <si>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</si>
  <si>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</si>
  <si>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</si>
  <si>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</si>
  <si>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</si>
  <si>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</si>
  <si>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</si>
  <si>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</si>
  <si>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</si>
  <si>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</si>
  <si>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</si>
  <si>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</si>
  <si>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</si>
  <si>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</si>
  <si>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</si>
  <si>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</si>
  <si>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</si>
  <si>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</si>
  <si>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</si>
  <si>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</si>
  <si>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</si>
  <si>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</si>
  <si>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</si>
  <si>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</si>
  <si>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</si>
  <si>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</si>
  <si>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</si>
  <si>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</si>
  <si>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</si>
  <si>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</si>
  <si>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</si>
  <si>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</si>
  <si>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</si>
  <si>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</si>
  <si>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</si>
  <si>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</si>
  <si>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</si>
  <si>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</si>
  <si>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</si>
  <si>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</si>
  <si>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</si>
  <si>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</si>
  <si>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</si>
  <si>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</si>
  <si>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</si>
  <si>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</si>
  <si>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</si>
  <si>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</si>
  <si>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</si>
  <si>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</si>
  <si>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</si>
  <si>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</si>
  <si>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</si>
  <si>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</si>
  <si>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</si>
  <si>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</si>
  <si>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</si>
  <si>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</si>
  <si>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</si>
  <si>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</si>
  <si>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</si>
  <si>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</si>
  <si>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</si>
  <si>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</si>
  <si>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</si>
  <si>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</si>
  <si>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</si>
  <si>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</si>
  <si>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</si>
  <si>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</si>
  <si>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</si>
  <si>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</si>
  <si>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</si>
  <si>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</si>
  <si>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</si>
  <si>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</si>
  <si>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</si>
  <si>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</si>
  <si>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</si>
  <si>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</si>
  <si>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</si>
  <si>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</si>
  <si>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</si>
  <si>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</si>
  <si>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</si>
  <si>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</si>
  <si>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</si>
  <si>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</si>
  <si>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</si>
  <si>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</si>
  <si>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</si>
  <si>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</si>
  <si>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</si>
  <si>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</si>
  <si>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</si>
  <si>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</si>
  <si>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</si>
  <si>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</si>
  <si>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</si>
  <si>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</si>
  <si>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</si>
  <si>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</si>
  <si>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</si>
  <si>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</si>
  <si>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</si>
  <si>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</si>
  <si>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</si>
  <si>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</si>
  <si>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</si>
  <si>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</si>
  <si>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</si>
  <si>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</si>
  <si>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</si>
  <si>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</si>
  <si>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</si>
  <si>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</si>
  <si>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</si>
  <si>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</si>
  <si>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</si>
  <si>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</si>
  <si>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</si>
  <si>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</si>
  <si>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</si>
  <si>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</si>
  <si>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</si>
  <si>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</si>
  <si>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</si>
  <si>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</si>
  <si>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</si>
  <si>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</si>
  <si>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</si>
  <si>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</si>
  <si>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</si>
  <si>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</si>
  <si>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</si>
  <si>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</si>
  <si>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</si>
  <si>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</si>
  <si>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</si>
  <si>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</si>
  <si>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</si>
  <si>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</si>
  <si>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</si>
  <si>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</si>
  <si>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</si>
  <si>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</si>
  <si>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</si>
  <si>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</si>
  <si>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</si>
  <si>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</si>
  <si>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</si>
  <si>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</si>
  <si>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</si>
  <si>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</si>
  <si>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</si>
  <si>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</si>
  <si>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</si>
  <si>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</si>
  <si>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</si>
  <si>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</si>
  <si>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</si>
  <si>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</si>
  <si>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</si>
  <si>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</si>
  <si>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</si>
  <si>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</si>
  <si>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</si>
  <si>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</si>
  <si>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</si>
  <si>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</si>
  <si>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</si>
  <si>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</si>
  <si>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</si>
  <si>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</si>
  <si>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</si>
  <si>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</si>
  <si>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</si>
  <si>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</si>
  <si>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</si>
  <si>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</si>
  <si>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</si>
  <si>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</si>
  <si>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</si>
  <si>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</si>
  <si>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</si>
  <si>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</si>
  <si>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</si>
  <si>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</si>
  <si>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</si>
  <si>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</si>
  <si>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</si>
  <si>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</si>
  <si>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</si>
  <si>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</si>
  <si>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</si>
  <si>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</si>
  <si>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</si>
  <si>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</si>
  <si>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</si>
  <si>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</si>
  <si>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</si>
  <si>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</si>
  <si>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</si>
  <si>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</si>
  <si>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</si>
  <si>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</si>
  <si>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</si>
  <si>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</si>
  <si>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</si>
  <si>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</si>
  <si>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</si>
  <si>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</si>
  <si>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</si>
  <si>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</si>
  <si>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</si>
  <si>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</si>
  <si>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</si>
  <si>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</si>
  <si>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</si>
  <si>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</si>
  <si>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</si>
  <si>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</si>
  <si>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</si>
  <si>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</si>
  <si>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</si>
  <si>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</si>
  <si>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</si>
  <si>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</si>
  <si>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</si>
  <si>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</si>
  <si>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</si>
  <si>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</si>
  <si>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</si>
  <si>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</si>
  <si>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</si>
  <si>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</si>
  <si>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</si>
  <si>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</si>
  <si>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</si>
  <si>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</si>
  <si>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</si>
  <si>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</si>
  <si>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</si>
  <si>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</si>
  <si>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</si>
  <si>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</si>
  <si>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</si>
  <si>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</si>
  <si>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</si>
  <si>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</si>
  <si>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</si>
  <si>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</si>
  <si>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</si>
  <si>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</si>
  <si>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</si>
  <si>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</si>
  <si>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</si>
  <si>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</si>
  <si>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</si>
  <si>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</si>
  <si>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</si>
  <si>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TVITJA</t>
  </si>
  <si>
    <t>TP-492</t>
  </si>
  <si>
    <t>Augusto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</si>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</sst>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Z66" activePane="bottomRight" state="frozen"/>
      <selection pane="bottomRight" activeCell="AB71" sqref="AB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ERRO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e">
        <f t="shared" si="2"/>
        <v>#VALUE!</v>
      </c>
      <c r="BR63" s="18" t="e">
        <f t="shared" si="3"/>
        <v>#VALUE!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735</v>
      </c>
      <c r="L69" s="83">
        <v>732</v>
      </c>
      <c r="M69" s="204" t="s">
        <v>1277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1220</v>
      </c>
      <c r="W69" s="173" t="s">
        <v>1278</v>
      </c>
      <c r="X69" s="218" t="s">
        <v>952</v>
      </c>
      <c r="Y69" s="158"/>
      <c r="Z69" s="158"/>
      <c r="AA69" s="83" t="s">
        <v>1279</v>
      </c>
      <c r="AB69" s="70" t="s">
        <v>959</v>
      </c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>
        <f>IF(BS_CONTROLE[[#This Row],[SB]]=0, "-", BS_CONTROLE[[#This Row],[SB]])</f>
        <v>732744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735</v>
      </c>
      <c r="AQ69" s="286">
        <f>IF(BS_CONTROLE[[#This Row],[KM - Fim]]=0, "-", BS_CONTROLE[[#This Row],[KM - Fim]])</f>
        <v>732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Heldo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1280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1281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0.39583333333333331</v>
      </c>
      <c r="P77" s="173">
        <v>8.3333333333333329E-2</v>
      </c>
      <c r="Q77" s="83"/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1282</v>
      </c>
      <c r="W77" s="173" t="s">
        <v>1283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>
        <f t="shared" si="9"/>
        <v>0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1284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1285</v>
      </c>
      <c r="E3" s="322" t="s">
        <v>1286</v>
      </c>
      <c r="F3" s="322" t="s">
        <v>1287</v>
      </c>
      <c r="G3" s="322" t="s">
        <v>1288</v>
      </c>
      <c r="H3" s="322" t="s">
        <v>1289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1290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1291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1292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1293</v>
      </c>
      <c r="C4" s="327" t="s">
        <v>1294</v>
      </c>
      <c r="D4" s="327" t="s">
        <v>1295</v>
      </c>
      <c r="E4" s="327" t="s">
        <v>1296</v>
      </c>
      <c r="F4" s="327" t="s">
        <v>351</v>
      </c>
      <c r="G4" s="327" t="s">
        <v>1297</v>
      </c>
      <c r="H4" s="192"/>
    </row>
    <row r="5" spans="1:8" ht="43.5">
      <c r="A5" s="192"/>
      <c r="B5" s="328" t="s">
        <v>1298</v>
      </c>
      <c r="C5" s="328">
        <v>309525</v>
      </c>
      <c r="D5" s="328" t="s">
        <v>1299</v>
      </c>
      <c r="E5" s="328" t="s">
        <v>239</v>
      </c>
      <c r="F5" s="328" t="s">
        <v>1300</v>
      </c>
      <c r="G5" s="329">
        <v>46296</v>
      </c>
      <c r="H5" s="192"/>
    </row>
    <row r="6" spans="1:8" ht="43.5">
      <c r="A6" s="192"/>
      <c r="B6" s="328" t="s">
        <v>1301</v>
      </c>
      <c r="C6" s="328">
        <v>256875</v>
      </c>
      <c r="D6" s="328" t="s">
        <v>1302</v>
      </c>
      <c r="E6" s="328" t="s">
        <v>239</v>
      </c>
      <c r="F6" s="328" t="s">
        <v>1300</v>
      </c>
      <c r="G6" s="329">
        <v>46296</v>
      </c>
      <c r="H6" s="192"/>
    </row>
    <row r="7" spans="1:8" ht="43.5">
      <c r="A7" s="192"/>
      <c r="B7" s="328" t="s">
        <v>1303</v>
      </c>
      <c r="C7" s="328">
        <v>257278</v>
      </c>
      <c r="D7" s="328" t="s">
        <v>1304</v>
      </c>
      <c r="E7" s="328" t="s">
        <v>230</v>
      </c>
      <c r="F7" s="328" t="s">
        <v>1305</v>
      </c>
      <c r="G7" s="329">
        <v>46235</v>
      </c>
      <c r="H7" s="192"/>
    </row>
    <row r="8" spans="1:8" ht="43.5">
      <c r="A8" s="192"/>
      <c r="B8" s="328" t="s">
        <v>1306</v>
      </c>
      <c r="C8" s="328">
        <v>261794</v>
      </c>
      <c r="D8" s="328" t="s">
        <v>1307</v>
      </c>
      <c r="E8" s="328" t="s">
        <v>230</v>
      </c>
      <c r="F8" s="328" t="s">
        <v>1305</v>
      </c>
      <c r="G8" s="329">
        <v>46082</v>
      </c>
      <c r="H8" s="192"/>
    </row>
    <row r="9" spans="1:8" ht="43.5">
      <c r="A9" s="192"/>
      <c r="B9" s="328" t="s">
        <v>1308</v>
      </c>
      <c r="C9" s="328">
        <v>257033</v>
      </c>
      <c r="D9" s="328" t="s">
        <v>1309</v>
      </c>
      <c r="E9" s="328" t="s">
        <v>230</v>
      </c>
      <c r="F9" s="328" t="s">
        <v>538</v>
      </c>
      <c r="G9" s="328" t="s">
        <v>1310</v>
      </c>
      <c r="H9" s="192"/>
    </row>
    <row r="10" spans="1:8" ht="43.5">
      <c r="A10" s="192"/>
      <c r="B10" s="328" t="s">
        <v>1311</v>
      </c>
      <c r="C10" s="328">
        <v>396578</v>
      </c>
      <c r="D10" s="328" t="s">
        <v>1312</v>
      </c>
      <c r="E10" s="328" t="s">
        <v>230</v>
      </c>
      <c r="F10" s="328" t="s">
        <v>538</v>
      </c>
      <c r="G10" s="328" t="s">
        <v>1310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1313</v>
      </c>
      <c r="D5" s="361"/>
      <c r="E5" s="361"/>
      <c r="F5" s="361"/>
      <c r="G5" s="361"/>
      <c r="H5" s="361"/>
      <c r="I5" s="361"/>
      <c r="J5" s="362"/>
      <c r="K5" s="363" t="s">
        <v>1314</v>
      </c>
      <c r="L5" s="364"/>
      <c r="M5" s="364"/>
      <c r="N5" s="364"/>
      <c r="O5" s="365" t="s">
        <v>1315</v>
      </c>
      <c r="P5" s="366"/>
      <c r="Q5" s="367"/>
    </row>
    <row r="6" spans="1:17" s="93" customFormat="1" ht="15.75" customHeight="1">
      <c r="A6" s="87" t="s">
        <v>1316</v>
      </c>
      <c r="B6" s="94" t="s">
        <v>1317</v>
      </c>
      <c r="C6" s="95" t="s">
        <v>1163</v>
      </c>
      <c r="D6" s="96" t="s">
        <v>1164</v>
      </c>
      <c r="E6" s="95" t="s">
        <v>1318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1319</v>
      </c>
      <c r="M6" s="139" t="s">
        <v>30</v>
      </c>
      <c r="N6" s="140" t="s">
        <v>1158</v>
      </c>
      <c r="O6" s="246" t="s">
        <v>1201</v>
      </c>
      <c r="P6" s="157"/>
      <c r="Q6" s="193" t="s">
        <v>1320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Contrato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735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735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0.39583333333333331</v>
      </c>
      <c r="J79" s="132">
        <f>IF(FN_MC!P77="","*",FN_MC!P77)</f>
        <v>8.3333333333333329E-2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1321</v>
      </c>
      <c r="W1" s="373"/>
      <c r="X1" s="373"/>
      <c r="Y1" s="104"/>
    </row>
    <row r="2" spans="1:25" s="100" customFormat="1" ht="11.25" customHeight="1">
      <c r="A2" s="105" t="s">
        <v>1322</v>
      </c>
      <c r="B2" s="105" t="s">
        <v>1317</v>
      </c>
      <c r="C2" s="105" t="s">
        <v>7</v>
      </c>
      <c r="D2" s="106" t="s">
        <v>1163</v>
      </c>
      <c r="E2" s="106" t="s">
        <v>1164</v>
      </c>
      <c r="F2" s="106" t="s">
        <v>1316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1323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Contrato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>
        <f>IF(FN_MC!N69="","*",FN_MC!N69)</f>
        <v>732744</v>
      </c>
      <c r="M67" s="111">
        <f>IF(FN_MC!J69="","*",FN_MC!J69)</f>
        <v>98</v>
      </c>
      <c r="N67" s="296">
        <f>IF(FN_MC!K69="","*",FN_MC!K69)</f>
        <v>735</v>
      </c>
      <c r="O67" s="296">
        <f>IF(FN_MC!L69="","*",FN_MC!L69)</f>
        <v>732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Heldo</v>
      </c>
      <c r="U67" s="110" t="str">
        <f>IF(FN_MC!W69="","*",FN_MC!W69)</f>
        <v>Descarga de pedra do km 735 ao 732 - retorna para TGR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0.39583333333333331</v>
      </c>
      <c r="R75" s="128">
        <f>IF(FN_MC!P77="","*",FN_MC!P77)</f>
        <v>8.3333333333333329E-2</v>
      </c>
      <c r="S75" s="110" t="str">
        <f>IF(FN_MC!Q77="","*",CONCATENATE(FN_MC!Q77," ",FN_MC!R77))</f>
        <v>*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1324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1325</v>
      </c>
      <c r="C2" s="95" t="s">
        <v>1148</v>
      </c>
      <c r="D2" s="95" t="s">
        <v>1150</v>
      </c>
      <c r="E2" s="95" t="s">
        <v>1326</v>
      </c>
      <c r="F2" s="95" t="s">
        <v>1327</v>
      </c>
      <c r="G2" s="95" t="s">
        <v>1328</v>
      </c>
      <c r="H2" s="95" t="s">
        <v>1329</v>
      </c>
      <c r="I2" s="95" t="s">
        <v>1330</v>
      </c>
      <c r="J2" s="95" t="s">
        <v>1331</v>
      </c>
      <c r="K2" s="131" t="s">
        <v>1332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FIXO + ESCALA</v>
      </c>
      <c r="I67" s="121" t="str">
        <f>IF(FN_MC!AC69="","*",FN_MC!AC69)</f>
        <v>*</v>
      </c>
      <c r="J67" s="122" t="str">
        <f>IF(FN_MC!AA69="","*",FN_MC!AA69)</f>
        <v>2(Enio + Daniel) +2 escala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2026-01-05T17:05:21Z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