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3" documentId="120_S{118792C3-22EF-5104-A093-F22BFE3913F3}" xr6:coauthVersionLast="47" xr6:coauthVersionMax="47" xr10:uidLastSave="{90204D04-4825-4771-B633-67BFD4EAAAB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<sst xmlns="http://schemas.openxmlformats.org/spreadsheetml/2006/main" count="5682" uniqueCount="1331">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</sst>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BF1" activePane="topRight" state="frozen"/>
      <selection pane="topRight" activeCell="BK88" sqref="BK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303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30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30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307">
        <f>IF(BS_CONTROLE[[#This Row],[SUB]]=0, "-", BS_CONTROLE[[#This Row],[SUB]])</f>
        <v>71</v>
      </c>
      <c r="AP95" s="117">
        <f>BS_CONTROLE[[#This Row],[KM - Inicio]]</f>
        <v>205.2</v>
      </c>
      <c r="AQ95" s="307">
        <f>BS_CONTROLE[[#This Row],[KM - Inicio]]</f>
        <v>205.2</v>
      </c>
      <c r="AR95" s="120">
        <v>0.54513888888888884</v>
      </c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BINÁRIO</v>
      </c>
      <c r="BC95" s="308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308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/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303"/>
      <c r="F101" s="304"/>
      <c r="G101" s="177" t="str">
        <f>IF(D101="","*",VLOOKUP(F101,BS_ATIVIDADE[],3,FALSE))</f>
        <v>*</v>
      </c>
      <c r="H101" s="200"/>
      <c r="I101" s="158"/>
      <c r="J101" s="305"/>
      <c r="K101" s="305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30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30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307" t="str">
        <f>IF(BS_CONTROLE[[#This Row],[SUB]]=0, "-", BS_CONTROLE[[#This Row],[SUB]])</f>
        <v>-</v>
      </c>
      <c r="AP101" s="117">
        <f>BS_CONTROLE[[#This Row],[KM - Inicio]]</f>
        <v>0</v>
      </c>
      <c r="AQ101" s="30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308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308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305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30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30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/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307">
        <f>IF(BS_CONTROLE[[#This Row],[SUB]]=0, "-", BS_CONTROLE[[#This Row],[SUB]])</f>
        <v>73</v>
      </c>
      <c r="AP106" s="117">
        <f>BS_CONTROLE[[#This Row],[KM - Inicio]]</f>
        <v>56.296999999999997</v>
      </c>
      <c r="AQ106" s="30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308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308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305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/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/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30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30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/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307">
        <f>IF(BS_CONTROLE[[#This Row],[SUB]]=0, "-", BS_CONTROLE[[#This Row],[SUB]])</f>
        <v>71</v>
      </c>
      <c r="AP109" s="117">
        <f>BS_CONTROLE[[#This Row],[KM - Inicio]]</f>
        <v>230</v>
      </c>
      <c r="AQ109" s="30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308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308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303"/>
      <c r="F110" s="304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305">
        <v>71</v>
      </c>
      <c r="K110" s="305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30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30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/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304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307">
        <f>IF(BS_CONTROLE[[#This Row],[SUB]]=0, "-", BS_CONTROLE[[#This Row],[SUB]])</f>
        <v>71</v>
      </c>
      <c r="AP110" s="117">
        <f>BS_CONTROLE[[#This Row],[KM - Inicio]]</f>
        <v>214.41399999999999</v>
      </c>
      <c r="AQ110" s="30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308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308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303"/>
      <c r="F111" s="304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305">
        <v>70</v>
      </c>
      <c r="K111" s="305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30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30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/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304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307">
        <f>IF(BS_CONTROLE[[#This Row],[SUB]]=0, "-", BS_CONTROLE[[#This Row],[SUB]])</f>
        <v>70</v>
      </c>
      <c r="AP111" s="117">
        <f>BS_CONTROLE[[#This Row],[KM - Inicio]]</f>
        <v>168</v>
      </c>
      <c r="AQ111" s="30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308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308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/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/>
      </c>
      <c r="B113" s="155"/>
      <c r="C113" s="156" t="str">
        <f>IF(BS_CONTROLE[[#This Row],[DATA]]="","",WEEKNUM(BS_CONTROLE[[#This Row],[DATA]]))</f>
        <v/>
      </c>
      <c r="D113" s="161"/>
      <c r="E113" s="239">
        <v>91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10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1311</v>
      </c>
      <c r="V1" s="295"/>
      <c r="W1" s="295"/>
    </row>
    <row r="2" spans="1:23" s="91" customFormat="1">
      <c r="A2" s="94" t="s">
        <v>1312</v>
      </c>
      <c r="B2" s="94" t="s">
        <v>1313</v>
      </c>
      <c r="C2" s="94" t="s">
        <v>511</v>
      </c>
      <c r="D2" s="95" t="s">
        <v>1064</v>
      </c>
      <c r="E2" s="95" t="s">
        <v>1065</v>
      </c>
      <c r="F2" s="95" t="s">
        <v>1314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1315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H3009" sqref="G3009:H30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1317</v>
      </c>
      <c r="D5" s="297"/>
      <c r="E5" s="297"/>
      <c r="F5" s="297"/>
      <c r="G5" s="297"/>
      <c r="H5" s="297"/>
      <c r="I5" s="297"/>
      <c r="J5" s="298"/>
      <c r="K5" s="299" t="s">
        <v>1318</v>
      </c>
      <c r="L5" s="300"/>
      <c r="M5" s="300"/>
      <c r="N5" s="300"/>
      <c r="O5" s="301" t="s">
        <v>1319</v>
      </c>
      <c r="P5" s="302"/>
    </row>
    <row r="6" spans="1:16" s="81" customFormat="1" ht="15" customHeight="1">
      <c r="A6" s="73" t="s">
        <v>1314</v>
      </c>
      <c r="B6" s="82" t="s">
        <v>1313</v>
      </c>
      <c r="C6" s="83" t="s">
        <v>1064</v>
      </c>
      <c r="D6" s="84" t="s">
        <v>1065</v>
      </c>
      <c r="E6" s="83" t="s">
        <v>1320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1321</v>
      </c>
      <c r="M6" s="87" t="s">
        <v>710</v>
      </c>
      <c r="N6" s="88" t="s">
        <v>1059</v>
      </c>
      <c r="O6" s="204" t="s">
        <v>1102</v>
      </c>
      <c r="P6" s="149" t="s">
        <v>1322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1323</v>
      </c>
      <c r="C2" s="134" t="s">
        <v>1049</v>
      </c>
      <c r="D2" s="83" t="s">
        <v>1051</v>
      </c>
      <c r="E2" s="83" t="s">
        <v>1324</v>
      </c>
      <c r="F2" s="111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85" t="s">
        <v>1330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*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*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*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*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*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*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*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*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2025-11-06T18:50:27Z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