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90" documentId="120_S{118792C3-22EF-5104-A093-F22BFE3913F3}" xr6:coauthVersionLast="47" xr6:coauthVersionMax="47" xr10:uidLastSave="{B5492703-7B7A-4D63-A871-5D219F95D9A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3" i="1" l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5" i="15" s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A193" i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A194" i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2" i="1"/>
  <c r="BS203" i="1"/>
  <c r="BS204" i="1"/>
  <c r="BS205" i="1"/>
  <c r="BS206" i="1"/>
  <c r="BS208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4" i="1"/>
  <c r="Q205" i="1"/>
  <c r="R202" i="15" s="1"/>
  <c r="Q206" i="1"/>
  <c r="R203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8" i="15" s="1"/>
  <c r="Q222" i="1"/>
  <c r="R219" i="15" s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<sst xmlns="http://schemas.openxmlformats.org/spreadsheetml/2006/main" count="5667" uniqueCount="1430">
  <si>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</si>
  <si>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</si>
  <si>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</si>
  <si>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</si>
  <si>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</si>
  <si>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</si>
  <si>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</si>
  <si>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</si>
  <si>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</si>
  <si>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</si>
  <si>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</si>
  <si>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</si>
  <si>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</si>
  <si>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</si>
  <si>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</si>
  <si>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</si>
  <si>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</si>
  <si>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</si>
  <si>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</si>
  <si>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</si>
  <si>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</si>
  <si>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</si>
  <si>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</si>
  <si>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</si>
  <si>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</si>
  <si>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</si>
  <si>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</si>
  <si>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</si>
  <si>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</si>
  <si>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</si>
  <si>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</si>
  <si>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</si>
  <si>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</si>
  <si>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</si>
  <si>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</si>
  <si>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</si>
  <si>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</si>
  <si>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</si>
  <si>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</si>
  <si>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</si>
  <si>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</si>
  <si>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</si>
  <si>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</si>
  <si>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</si>
  <si>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</si>
  <si>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</si>
  <si>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</si>
  <si>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</si>
  <si>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</si>
  <si>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</si>
  <si>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</si>
  <si>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</si>
  <si>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</si>
  <si>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</si>
  <si>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</si>
  <si>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</si>
  <si>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</si>
  <si>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</si>
  <si>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</si>
  <si>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</si>
  <si>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</si>
  <si>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</si>
  <si>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</si>
  <si>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</si>
  <si>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</si>
  <si>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</si>
  <si>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</si>
  <si>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</si>
  <si>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</si>
  <si>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</si>
  <si>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</si>
  <si>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</si>
  <si>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</si>
  <si>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</si>
  <si>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</si>
  <si>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</si>
  <si>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</si>
  <si>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</si>
  <si>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</si>
  <si>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</si>
  <si>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</si>
  <si>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</si>
  <si>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</si>
  <si>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</si>
  <si>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</si>
  <si>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</si>
  <si>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</si>
  <si>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</si>
  <si>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</si>
  <si>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</si>
  <si>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</si>
  <si>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</si>
  <si>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</si>
  <si>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</si>
  <si>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</si>
  <si>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</si>
  <si>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</si>
  <si>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</si>
  <si>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</si>
  <si>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</si>
  <si>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</si>
  <si>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</si>
  <si>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</si>
  <si>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</si>
  <si>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</si>
  <si>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</si>
  <si>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</si>
  <si>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</si>
  <si>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</si>
  <si>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</si>
  <si>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</si>
  <si>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</si>
  <si>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</si>
  <si>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</si>
  <si>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</si>
  <si>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</si>
  <si>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</si>
  <si>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</si>
  <si>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</si>
  <si>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</si>
  <si>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</si>
  <si>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</si>
  <si>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</si>
  <si>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</si>
  <si>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</si>
  <si>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</si>
  <si>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</si>
  <si>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</si>
  <si>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</si>
  <si>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</si>
  <si>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</si>
  <si>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</si>
  <si>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</si>
  <si>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</si>
  <si>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</si>
  <si>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</si>
  <si>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</si>
  <si>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</si>
  <si>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</si>
  <si>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</si>
  <si>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</si>
  <si>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</si>
  <si>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</si>
  <si>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</si>
  <si>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</si>
  <si>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</si>
  <si>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</si>
  <si>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</si>
  <si>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</si>
  <si>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</si>
  <si>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</si>
  <si>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</si>
  <si>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</si>
  <si>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</si>
  <si>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</si>
  <si>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</si>
  <si>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</si>
  <si>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</si>
  <si>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</si>
  <si>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</si>
  <si>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</si>
  <si>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</si>
  <si>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</si>
  <si>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</si>
  <si>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</si>
  <si>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</si>
  <si>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</si>
  <si>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</si>
  <si>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</si>
  <si>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</si>
  <si>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</si>
  <si>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</si>
  <si>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</si>
  <si>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</si>
  <si>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</si>
  <si>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</si>
  <si>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</si>
  <si>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</si>
  <si>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</si>
  <si>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</si>
  <si>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</si>
  <si>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</si>
  <si>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</si>
  <si>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</si>
  <si>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</si>
  <si>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</si>
  <si>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</si>
  <si>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</si>
  <si>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</si>
  <si>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</si>
  <si>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</si>
  <si>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</si>
  <si>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</si>
  <si>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</si>
  <si>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</si>
  <si>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</si>
  <si>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</si>
  <si>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</si>
  <si>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</si>
  <si>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</si>
  <si>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</si>
  <si>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</si>
  <si>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</si>
  <si>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</si>
  <si>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</si>
  <si>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</si>
  <si>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</si>
  <si>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</si>
  <si>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</si>
  <si>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</si>
  <si>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</si>
  <si>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</si>
  <si>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</si>
  <si>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</si>
  <si>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</si>
  <si>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</si>
  <si>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</si>
  <si>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</si>
  <si>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</si>
  <si>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</si>
  <si>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</si>
  <si>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</si>
  <si>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</si>
  <si>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</si>
  <si>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</si>
  <si>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</si>
  <si>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</si>
  <si>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</si>
  <si>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</si>
  <si>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</si>
  <si>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</si>
  <si>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</si>
  <si>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</si>
  <si>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</si>
  <si>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</si>
  <si>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</si>
  <si>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</si>
  <si>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</si>
  <si>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</si>
  <si>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</si>
  <si>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</si>
  <si>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</si>
  <si>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</si>
  <si>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</si>
  <si>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</si>
  <si>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</si>
  <si>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</si>
  <si>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</si>
  <si>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</si>
  <si>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</si>
  <si>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</si>
  <si>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</si>
  <si>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</si>
  <si>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</si>
  <si>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</si>
  <si>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</si>
  <si>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</si>
  <si>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</si>
  <si>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</si>
  <si>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</si>
  <si>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</si>
  <si>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</si>
  <si>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</si>
  <si>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</si>
  <si>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</si>
  <si>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</si>
  <si>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</si>
  <si>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</si>
  <si>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</si>
  <si>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</si>
  <si>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</si>
  <si>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</si>
  <si>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</si>
  <si>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</si>
  <si>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</si>
  <si>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</si>
  <si>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</si>
  <si>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</si>
  <si>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</si>
  <si>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</si>
  <si>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</si>
  <si>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</si>
  <si>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</si>
  <si>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</si>
  <si>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</si>
  <si>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</si>
  <si>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</si>
  <si>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</si>
  <si>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</si>
  <si>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</si>
  <si>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</si>
  <si>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</si>
  <si>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</si>
  <si>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</si>
  <si>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</si>
  <si>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</si>
  <si>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</si>
  <si>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</si>
  <si>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</si>
  <si>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</si>
  <si>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</si>
  <si>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</si>
  <si>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</si>
  <si>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</si>
  <si>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</si>
  <si>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</si>
  <si>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</si>
  <si>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</si>
  <si>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</si>
  <si>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</si>
  <si>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</si>
  <si>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</si>
  <si>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</si>
  <si>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</si>
  <si>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</si>
  <si>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</si>
  <si>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</si>
  <si>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</si>
  <si>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</si>
  <si>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</si>
  <si>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</si>
  <si>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</si>
  <si>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</si>
  <si>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</si>
  <si>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</si>
  <si>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</si>
  <si>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</si>
  <si>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</si>
  <si>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</si>
  <si>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</si>
  <si>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</si>
  <si>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</si>
  <si>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</si>
  <si>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</si>
  <si>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</si>
  <si>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</si>
  <si>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</si>
  <si>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</si>
  <si>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</si>
  <si>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</si>
  <si>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</si>
  <si>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</si>
  <si>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</si>
  <si>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</si>
  <si>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</si>
  <si>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</si>
  <si>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</si>
  <si>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</si>
  <si>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</si>
  <si>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</si>
  <si>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</si>
  <si>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</si>
  <si>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</si>
  <si>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</si>
  <si>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</si>
  <si>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</si>
  <si>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</si>
  <si>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</si>
  <si>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</si>
  <si>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</si>
  <si>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</si>
  <si>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</si>
  <si>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</si>
  <si>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</si>
  <si>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</si>
  <si>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</si>
  <si>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</si>
  <si>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</si>
  <si>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</si>
  <si>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</si>
  <si>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</si>
  <si>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</si>
  <si>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</si>
  <si>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</si>
  <si>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</si>
  <si>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</si>
  <si>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</si>
  <si>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</si>
  <si>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</si>
  <si>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</si>
  <si>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</si>
  <si>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</si>
  <si>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</si>
  <si>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</si>
  <si>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</si>
  <si>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</si>
  <si>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</si>
  <si>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</si>
  <si>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</si>
  <si>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</si>
  <si>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</si>
  <si>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</si>
  <si>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</si>
  <si>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</si>
  <si>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</si>
  <si>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</si>
  <si>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</si>
  <si>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</si>
  <si>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</si>
  <si>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</si>
  <si>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</si>
  <si>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</si>
  <si>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</si>
  <si>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</si>
  <si>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</si>
  <si>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</si>
  <si>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</si>
  <si>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</si>
  <si>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</si>
  <si>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</si>
  <si>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</si>
  <si>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</si>
  <si>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</si>
  <si>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</si>
  <si>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</si>
  <si>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</si>
  <si>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</si>
  <si>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</si>
  <si>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</si>
  <si>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</si>
  <si>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</si>
  <si>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</si>
  <si>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</si>
  <si>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</si>
  <si>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</si>
  <si>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</si>
  <si>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</si>
  <si>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</si>
  <si>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</si>
  <si>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</si>
  <si>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</si>
  <si>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</si>
  <si>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</si>
  <si>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</si>
  <si>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</si>
  <si>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</si>
  <si>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</si>
  <si>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</si>
  <si>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</si>
  <si>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</si>
  <si>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</si>
  <si>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</si>
  <si>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</si>
  <si>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</si>
  <si>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</si>
  <si>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</si>
  <si>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</si>
  <si>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</si>
  <si>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</si>
  <si>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</si>
  <si>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</si>
  <si>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</si>
  <si>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</si>
  <si>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</si>
  <si>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</si>
  <si>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</si>
  <si>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</si>
  <si>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</si>
  <si>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</si>
  <si>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</si>
  <si>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</si>
  <si>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</si>
  <si>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</si>
  <si>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</si>
  <si>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</si>
  <si>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</si>
  <si>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</si>
  <si>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</si>
  <si>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</si>
  <si>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</si>
  <si>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</si>
  <si>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</si>
  <si>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</si>
  <si>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</si>
  <si>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</si>
  <si>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</si>
  <si>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</si>
  <si>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</si>
  <si>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</si>
  <si>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</si>
  <si>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</si>
  <si>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</si>
  <si>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</si>
  <si>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</si>
  <si>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</si>
  <si>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</si>
  <si>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</si>
  <si>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</si>
  <si>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</si>
  <si>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</si>
  <si>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</si>
  <si>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</si>
  <si>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</si>
  <si>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</si>
  <si>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</si>
  <si>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</si>
  <si>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</si>
  <si>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</si>
  <si>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</si>
  <si>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</si>
  <si>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</si>
  <si>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</si>
  <si>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</si>
  <si>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</si>
  <si>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</si>
  <si>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</si>
  <si>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</si>
  <si>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</si>
  <si>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</si>
  <si>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</si>
  <si>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</si>
  <si>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</si>
  <si>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</si>
  <si>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</si>
  <si>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</si>
  <si>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</si>
  <si>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</si>
  <si>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</si>
  <si>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</si>
  <si>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</si>
  <si>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</si>
  <si>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</si>
  <si>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</si>
  <si>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</si>
  <si>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</si>
  <si>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</si>
  <si>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</si>
  <si>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</si>
  <si>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</si>
  <si>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</si>
  <si>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</si>
  <si>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</si>
  <si>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</si>
  <si>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</si>
  <si>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</si>
  <si>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</si>
  <si>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</si>
  <si>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</si>
  <si>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</si>
  <si>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</si>
  <si>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</si>
  <si>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</si>
  <si>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</si>
  <si>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</si>
  <si>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</si>
  <si>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</si>
  <si>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</si>
  <si>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</si>
  <si>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</si>
  <si>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</si>
  <si>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</si>
  <si>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</si>
  <si>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</si>
  <si>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</si>
  <si>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</si>
  <si>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</si>
  <si>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</si>
  <si>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</si>
  <si>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</si>
  <si>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</si>
  <si>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</si>
  <si>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</si>
  <si>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</si>
  <si>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</si>
  <si>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</si>
  <si>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</si>
  <si>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</si>
  <si>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</si>
  <si>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</si>
  <si>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</si>
  <si>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</si>
  <si>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</si>
  <si>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</si>
  <si>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</si>
  <si>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</si>
  <si>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</si>
  <si>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</si>
  <si>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</si>
  <si>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</si>
  <si>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</si>
  <si>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</si>
  <si>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</si>
  <si>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</si>
  <si>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</si>
  <si>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</si>
  <si>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</si>
  <si>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</si>
  <si>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</si>
  <si>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</si>
  <si>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</si>
  <si>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</si>
  <si>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</si>
  <si>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</si>
  <si>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</si>
  <si>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</si>
  <si>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</si>
  <si>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</si>
  <si>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</si>
  <si>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</si>
  <si>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</si>
  <si>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</si>
  <si>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</si>
  <si>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</si>
  <si>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</si>
  <si>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</si>
  <si>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</si>
  <si>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</si>
  <si>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</si>
  <si>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</si>
  <si>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</si>
  <si>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</si>
  <si>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</si>
  <si>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</si>
  <si>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</si>
  <si>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</si>
  <si>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</si>
  <si>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</si>
  <si>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</si>
  <si>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</si>
  <si>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</si>
  <si>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</si>
  <si>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</si>
  <si>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</si>
  <si>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</si>
  <si>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</si>
  <si>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</si>
  <si>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</si>
  <si>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</si>
  <si>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</si>
  <si>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</si>
  <si>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</si>
  <si>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</si>
  <si>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</si>
  <si>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</si>
  <si>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</si>
  <si>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</si>
  <si>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</si>
  <si>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</si>
  <si>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</si>
  <si>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</si>
  <si>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</si>
  <si>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</si>
  <si>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</si>
  <si>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</si>
  <si>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</si>
  <si>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</si>
  <si>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</si>
  <si>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</si>
  <si>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</si>
  <si>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</si>
  <si>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</si>
  <si>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</si>
  <si>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</si>
  <si>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</si>
  <si>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</si>
  <si>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</si>
  <si>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</si>
  <si>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</si>
  <si>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</si>
  <si>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</si>
  <si>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</si>
  <si>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</si>
  <si>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</si>
  <si>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</si>
  <si>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</si>
  <si>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</si>
  <si>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</si>
  <si>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</si>
  <si>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</si>
  <si>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</si>
  <si>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</si>
  <si>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</si>
  <si>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</si>
  <si>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</si>
  <si>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</si>
  <si>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</si>
  <si>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</si>
  <si>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</si>
  <si>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</si>
  <si>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</si>
  <si>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</si>
  <si>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</si>
  <si>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</si>
  <si>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</si>
  <si>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</si>
  <si>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</si>
  <si>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</si>
  <si>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</si>
  <si>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</si>
  <si>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</si>
  <si>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</si>
  <si>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</si>
  <si>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</si>
  <si>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</si>
  <si>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</si>
  <si>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</si>
  <si>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</si>
  <si>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</si>
  <si>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</si>
  <si>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</si>
  <si>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</si>
  <si>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</si>
  <si>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</si>
  <si>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</si>
  <si>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</si>
  <si>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</si>
  <si>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</si>
  <si>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</si>
  <si>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</si>
  <si>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</si>
  <si>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</si>
  <si>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</si>
  <si>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</si>
  <si>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</si>
  <si>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</si>
  <si>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</si>
  <si>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</si>
  <si>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</si>
  <si>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</si>
  <si>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</si>
  <si>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</si>
  <si>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</si>
  <si>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</si>
  <si>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</si>
  <si>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</si>
  <si>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</si>
  <si>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</si>
  <si>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</si>
  <si>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</si>
  <si>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</si>
  <si>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</si>
  <si>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</si>
  <si>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</si>
  <si>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</si>
  <si>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</si>
  <si>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</si>
  <si>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</si>
  <si>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</si>
  <si>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</si>
  <si>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</si>
  <si>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</si>
  <si>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</si>
  <si>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</si>
  <si>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</si>
  <si>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</si>
  <si>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</si>
  <si>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</si>
  <si>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</si>
  <si>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</si>
  <si>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</si>
  <si>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</si>
  <si>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</si>
  <si>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</si>
  <si>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</si>
  <si>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</si>
  <si>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</si>
  <si>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</si>
  <si>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</si>
  <si>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</si>
  <si>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</si>
  <si>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</si>
  <si>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</si>
  <si>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</si>
  <si>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</si>
  <si>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</si>
  <si>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</si>
  <si>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</si>
  <si>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</si>
  <si>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</si>
  <si>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</si>
  <si>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</si>
  <si>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</si>
  <si>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</si>
  <si>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</si>
  <si>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</si>
  <si>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</si>
  <si>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</si>
  <si>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</si>
  <si>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</si>
  <si>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</si>
  <si>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</si>
  <si>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</si>
  <si>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</si>
  <si>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</si>
  <si>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</si>
  <si>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</si>
  <si>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</si>
  <si>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</si>
  <si>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</si>
  <si>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</si>
  <si>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</si>
  <si>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</si>
  <si>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</si>
  <si>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</si>
  <si>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</si>
  <si>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</si>
  <si>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</si>
  <si>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</si>
  <si>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</si>
  <si>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</si>
  <si>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</si>
  <si>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</si>
  <si>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</si>
  <si>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</si>
  <si>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</si>
  <si>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</si>
  <si>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</si>
  <si>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</si>
  <si>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</si>
  <si>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</si>
  <si>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</si>
  <si>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</si>
  <si>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</si>
  <si>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</si>
  <si>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</si>
  <si>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</si>
  <si>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</si>
  <si>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</si>
  <si>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</si>
  <si>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</si>
  <si>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</si>
  <si>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</si>
  <si>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</si>
  <si>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</si>
  <si>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</si>
  <si>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</si>
  <si>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</si>
  <si>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</si>
  <si>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</si>
  <si>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</si>
  <si>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</si>
  <si>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</si>
  <si>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</si>
  <si>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</si>
  <si>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</si>
  <si>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</si>
  <si>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</si>
  <si>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</si>
  <si>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</si>
  <si>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</si>
  <si>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</si>
  <si>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</si>
  <si>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</si>
  <si>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</si>
  <si>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</si>
  <si>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</si>
  <si>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</si>
  <si>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</si>
  <si>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</si>
  <si>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</si>
  <si>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</si>
  <si>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</si>
  <si>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</si>
  <si>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</si>
  <si>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</si>
  <si>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</si>
  <si>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</si>
  <si>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</si>
  <si>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</si>
  <si>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</si>
  <si>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</si>
  <si>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</si>
  <si>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</si>
  <si>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</si>
  <si>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</si>
  <si>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</si>
  <si>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</si>
  <si>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</si>
  <si>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</si>
  <si>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</si>
  <si>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</si>
  <si>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</si>
  <si>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</si>
  <si>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</si>
  <si>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</si>
  <si>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</si>
  <si>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</si>
  <si>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</si>
  <si>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</si>
  <si>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</si>
  <si>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</si>
  <si>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</si>
  <si>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</si>
  <si>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</si>
  <si>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</si>
  <si>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</si>
  <si>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</si>
  <si>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</si>
  <si>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</si>
  <si>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</si>
  <si>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</si>
  <si>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</si>
  <si>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</si>
  <si>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</si>
  <si>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</si>
  <si>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</si>
  <si>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</si>
  <si>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</si>
  <si>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</si>
  <si>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</si>
  <si>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</si>
  <si>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</si>
  <si>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</si>
  <si>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</si>
  <si>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</si>
  <si>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</si>
  <si>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</si>
  <si>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</si>
  <si>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</si>
  <si>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</si>
  <si>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</si>
  <si>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</si>
  <si>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</si>
  <si>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</si>
  <si>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</si>
  <si>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</si>
  <si>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</si>
  <si>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</si>
  <si>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</si>
  <si>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</si>
  <si>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</si>
  <si>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</si>
  <si>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</si>
  <si>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</si>
  <si>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</si>
  <si>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</si>
  <si>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</si>
  <si>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</si>
  <si>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</si>
  <si>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</si>
  <si>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</si>
  <si>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</si>
  <si>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</si>
  <si>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</si>
  <si>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</si>
  <si>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</si>
  <si>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</si>
  <si>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</si>
  <si>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</si>
  <si>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</si>
  <si>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</si>
  <si>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</si>
  <si>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</si>
  <si>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</si>
  <si>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</si>
  <si>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</si>
  <si>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</si>
  <si>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</si>
  <si>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</si>
  <si>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</si>
  <si>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</si>
  <si>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</si>
  <si>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</si>
  <si>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</si>
  <si>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</si>
  <si>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</si>
  <si>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</si>
  <si>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</si>
  <si>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</si>
  <si>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</si>
  <si>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</si>
  <si>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</si>
  <si>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</si>
  <si>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</si>
  <si>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</si>
  <si>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</si>
  <si>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</si>
  <si>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</si>
  <si>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</si>
  <si>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</si>
  <si>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</si>
  <si>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</si>
  <si>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</si>
  <si>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</si>
  <si>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</si>
  <si>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</si>
  <si>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</si>
  <si>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</si>
  <si>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</si>
  <si>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</si>
  <si>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</si>
  <si>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</si>
  <si>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</si>
  <si>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</si>
  <si>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</si>
  <si>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</si>
  <si>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</si>
  <si>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</si>
  <si>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</si>
  <si>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</si>
  <si>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</si>
  <si>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</si>
  <si>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</si>
  <si>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</si>
  <si>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</si>
  <si>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</si>
  <si>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</si>
  <si>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</si>
  <si>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</si>
  <si>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</si>
  <si>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</si>
  <si>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</si>
  <si>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</si>
  <si>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</si>
  <si>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</si>
  <si>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</si>
  <si>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</si>
  <si>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</si>
  <si>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</si>
  <si>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</si>
  <si>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</si>
  <si>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</si>
  <si>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</si>
  <si>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</si>
  <si>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</si>
  <si>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</si>
  <si>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</si>
  <si>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</si>
  <si>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</si>
  <si>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</si>
  <si>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</si>
  <si>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</si>
  <si>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</si>
  <si>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</si>
  <si>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</si>
  <si>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</si>
  <si>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</si>
  <si>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</si>
  <si>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</si>
  <si>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</si>
  <si>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</si>
  <si>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</si>
  <si>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</si>
  <si>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</si>
  <si>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</si>
  <si>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</si>
  <si>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</si>
  <si>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</si>
  <si>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</si>
  <si>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</si>
  <si>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</si>
  <si>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</si>
  <si>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</si>
  <si>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</si>
  <si>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</si>
  <si>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</si>
  <si>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</si>
  <si>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</si>
  <si>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</si>
  <si>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</si>
  <si>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</si>
  <si>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</si>
  <si>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</si>
  <si>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</si>
  <si>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</si>
  <si>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</si>
  <si>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</si>
  <si>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</si>
  <si>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</si>
  <si>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</si>
  <si>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</si>
  <si>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</si>
  <si>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</si>
  <si>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</si>
  <si>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</si>
  <si>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</si>
  <si>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</si>
  <si>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</si>
  <si>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</si>
  <si>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</si>
  <si>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</si>
  <si>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</si>
  <si>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</si>
  <si>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</si>
  <si>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</si>
  <si>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</si>
  <si>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</si>
  <si>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</si>
  <si>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</si>
  <si>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</si>
  <si>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</si>
  <si>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</si>
  <si>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</si>
  <si>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</si>
  <si>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</si>
  <si>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</si>
  <si>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</si>
  <si>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</si>
  <si>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</si>
  <si>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</si>
  <si>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</si>
  <si>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</si>
  <si>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</si>
  <si>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</si>
  <si>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</si>
  <si>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</si>
  <si>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</si>
  <si>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</si>
  <si>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</si>
  <si>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</si>
  <si>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</si>
  <si>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</si>
  <si>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</si>
  <si>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</si>
  <si>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</si>
  <si>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</si>
  <si>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</si>
  <si>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</si>
  <si>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</si>
  <si>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</si>
  <si>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</si>
  <si>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</si>
  <si>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</si>
  <si>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</si>
  <si>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</si>
  <si>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</si>
  <si>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</si>
  <si>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</si>
  <si>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</si>
  <si>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</si>
  <si>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</si>
  <si>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</si>
  <si>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</si>
  <si>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</si>
  <si>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</si>
  <si>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</si>
  <si>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</si>
  <si>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</si>
  <si>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</si>
  <si>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</si>
  <si>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</si>
  <si>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</si>
  <si>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</si>
  <si>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</si>
  <si>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</si>
  <si>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</si>
  <si>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</si>
  <si>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</si>
  <si>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</si>
  <si>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</si>
  <si>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</si>
  <si>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</si>
  <si>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</si>
  <si>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</si>
  <si>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</si>
  <si>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</si>
  <si>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</si>
  <si>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</si>
  <si>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</si>
  <si>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</si>
  <si>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</si>
  <si>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</si>
  <si>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</si>
  <si>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</si>
  <si>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</si>
  <si>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</si>
  <si>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</si>
  <si>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</si>
  <si>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</si>
  <si>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</si>
  <si>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</si>
  <si>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</si>
  <si>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</si>
  <si>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</si>
  <si>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</si>
  <si>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</si>
  <si>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</si>
  <si>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</si>
  <si>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</si>
  <si>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</si>
  <si>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</si>
  <si>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</si>
  <si>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</si>
  <si>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</si>
  <si>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</si>
  <si>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</si>
  <si>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</si>
  <si>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</si>
  <si>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</si>
  <si>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</si>
  <si>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</si>
  <si>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</si>
  <si>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</si>
  <si>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</si>
  <si>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</si>
  <si>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</si>
  <si>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</si>
  <si>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</si>
  <si>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</si>
  <si>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</si>
  <si>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</si>
  <si>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</si>
  <si>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</si>
  <si>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</si>
  <si>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</si>
  <si>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</si>
  <si>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</si>
  <si>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</si>
  <si>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</si>
  <si>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</si>
  <si>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</si>
  <si>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</si>
  <si>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</si>
  <si>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</si>
  <si>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</si>
  <si>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</si>
  <si>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</si>
  <si>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</si>
  <si>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</si>
  <si>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</si>
  <si>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</si>
  <si>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</si>
  <si>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</si>
  <si>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</si>
  <si>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</si>
  <si>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</si>
  <si>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</si>
  <si>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</si>
  <si>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</si>
  <si>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</si>
  <si>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</si>
  <si>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</si>
  <si>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</si>
  <si>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</si>
  <si>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</si>
  <si>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</si>
  <si>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</si>
  <si>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</si>
  <si>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</si>
  <si>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</si>
  <si>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</si>
  <si>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</si>
  <si>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</si>
  <si>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</si>
  <si>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</si>
  <si>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</si>
  <si>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</si>
  <si>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</si>
  <si>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</si>
  <si>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</si>
  <si>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</si>
  <si>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</si>
  <si>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</si>
  <si>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</si>
  <si>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</si>
  <si>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</si>
  <si>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</si>
  <si>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</si>
  <si>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</si>
  <si>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</si>
  <si>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</si>
  <si>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</si>
  <si>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</si>
  <si>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</si>
  <si>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</si>
  <si>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</si>
  <si>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</si>
  <si>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</si>
  <si>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</si>
  <si>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</si>
  <si>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</si>
  <si>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</si>
  <si>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</si>
  <si>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</si>
  <si>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</si>
  <si>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</si>
  <si>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</si>
  <si>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</si>
  <si>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</si>
  <si>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</si>
  <si>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</si>
  <si>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</si>
  <si>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</si>
  <si>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</si>
  <si>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</si>
  <si>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</si>
  <si>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</si>
  <si>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</si>
  <si>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</si>
  <si>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</si>
  <si>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</si>
  <si>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</si>
  <si>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</si>
  <si>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</si>
  <si>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</si>
  <si>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</si>
  <si>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</si>
  <si>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</si>
  <si>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</si>
  <si>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</si>
  <si>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</si>
  <si>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</si>
  <si>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</si>
  <si>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</si>
  <si>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</si>
  <si>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</si>
  <si>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</si>
  <si>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</si>
  <si>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</si>
  <si>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</si>
  <si>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</si>
  <si>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</si>
  <si>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</si>
  <si>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</si>
  <si>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</si>
  <si>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</si>
  <si>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</si>
  <si>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</si>
  <si>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</si>
  <si>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</si>
  <si>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</si>
  <si>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</si>
  <si>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</si>
  <si>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</si>
  <si>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</si>
  <si>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</si>
  <si>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</si>
  <si>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</si>
  <si>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</si>
  <si>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</si>
  <si>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</si>
  <si>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</si>
  <si>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</si>
  <si>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</si>
  <si>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</si>
  <si>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</si>
  <si>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</si>
  <si>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</si>
  <si>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</si>
  <si>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</si>
  <si>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</si>
  <si>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</si>
  <si>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</si>
  <si>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</si>
  <si>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</si>
  <si>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</si>
  <si>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</si>
  <si>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</si>
  <si>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</si>
  <si>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</si>
  <si>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</si>
  <si>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</si>
  <si>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</si>
  <si>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</si>
  <si>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</si>
  <si>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</si>
  <si>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</si>
  <si>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</si>
  <si>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</si>
  <si>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</si>
  <si>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</si>
  <si>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</si>
  <si>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</si>
  <si>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</si>
  <si>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</si>
  <si>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</si>
  <si>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</si>
  <si>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</si>
  <si>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</si>
  <si>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</si>
  <si>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</si>
  <si>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</si>
  <si>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</si>
  <si>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</si>
  <si>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</si>
  <si>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Sem previsão de faixa</t>
  </si>
  <si>
    <t>ZEC-ZFN</t>
  </si>
  <si>
    <t>ZECZFN</t>
  </si>
  <si>
    <t>Deslocamento ZEC-ZFN</t>
  </si>
  <si>
    <t xml:space="preserve">Execução de solda - Condicionado à temperatura ( linha principal </t>
  </si>
  <si>
    <t xml:space="preserve">Conferir cauda do I98 </t>
  </si>
  <si>
    <t>ZJCS</t>
  </si>
  <si>
    <t>Troca de meia chave (devido ponta de agulha fraturada )</t>
  </si>
  <si>
    <t>wagner 16 97603-6032</t>
  </si>
  <si>
    <t>Mauro 11 92184-9032</t>
  </si>
  <si>
    <t>Deslocamento de ZTO-ZMA</t>
  </si>
  <si>
    <t>Jose Carlos + Carlos Alberto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</si>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</sst>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4" fillId="3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4" dateTimeGrouping="day"/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BJ1" activePane="topRight" state="frozen"/>
      <selection pane="topRight" activeCell="BN189" sqref="BN1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26.2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/>
      <c r="AR191" s="108"/>
      <c r="AS191" s="108"/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/>
      <c r="BH191" s="16"/>
      <c r="BI191" s="16" t="s">
        <v>1365</v>
      </c>
      <c r="BJ191" s="17"/>
      <c r="BK191" s="15"/>
      <c r="BL191" s="130"/>
      <c r="BM191" s="130"/>
      <c r="BN191" s="130"/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/>
      </c>
    </row>
    <row r="192" spans="1:7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1366</v>
      </c>
      <c r="M192" s="127" t="s">
        <v>1367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1368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1369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/>
      <c r="BH193" s="16"/>
      <c r="BI193" s="16" t="s">
        <v>1370</v>
      </c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1371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1372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1373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1374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1375</v>
      </c>
      <c r="W200" s="104" t="s">
        <v>452</v>
      </c>
      <c r="X200" s="129" t="s">
        <v>455</v>
      </c>
      <c r="Y200" s="104"/>
      <c r="Z200" s="189" t="s">
        <v>1376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1377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/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/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0"/>
        <v/>
      </c>
    </row>
    <row r="203" spans="1:71" hidden="1">
      <c r="A203" s="45" t="str">
        <f t="shared" si="11"/>
        <v>EXPANSÃO TURMA 1</v>
      </c>
      <c r="B203" s="102"/>
      <c r="C203" s="134" t="str">
        <f>IF(BS_CONTROLE[[#This Row],[DATA]]="","",WEEKNUM(BS_CONTROLE[[#This Row],[DATA]]))</f>
        <v/>
      </c>
      <c r="D203" s="258" t="s">
        <v>625</v>
      </c>
      <c r="E203" s="126" t="s">
        <v>685</v>
      </c>
      <c r="F203" s="142" t="str">
        <f>IF(D203="","*",VLOOKUP(E203,BS_ATIVIDADE[],3,FALSE))</f>
        <v>EXPANSÃO</v>
      </c>
      <c r="G203" s="106"/>
      <c r="H203" s="106"/>
      <c r="I203" s="105">
        <v>70</v>
      </c>
      <c r="J203" s="105">
        <v>113</v>
      </c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Nº DE SOLDA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EXPANSÃO - SOLDA</v>
      </c>
      <c r="AI203" s="8" t="str">
        <f>IF(BS_CONTROLE[[#This Row],[Atividade]]=0, "-", BS_CONTROLE[[#This Row],[Atividade]])</f>
        <v>EXPANSÃO - SOLDA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>
        <f>IF(BS_CONTROLE[[#This Row],[SUB]]=0, "-", BS_CONTROLE[[#This Row],[SUB]])</f>
        <v>70</v>
      </c>
      <c r="AO203" s="105">
        <f>BS_CONTROLE[[#This Row],[KM - Inicio]]</f>
        <v>113</v>
      </c>
      <c r="AP203" s="105">
        <f>BS_CONTROLE[[#This Row],[KM - Inicio]]</f>
        <v>113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Nº DE SOLDA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1378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1379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3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4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ref="A252:A315" si="15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6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7">IF(BM252="","",SUBSTITUTE(BL252," ","")&amp;SUBSTITUTE(BM252," ",""))</f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ref="A316:A379" si="18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19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0">IF(BM316="","",SUBSTITUTE(BL316," ","")&amp;SUBSTITUTE(BM316," ",""))</f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ref="A380:A443" si="21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2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3">IF(BM380="","",SUBSTITUTE(BL380," ","")&amp;SUBSTITUTE(BM380," ",""))</f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ref="A444:A507" si="24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5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6">IF(BM444="","",SUBSTITUTE(BL444," ","")&amp;SUBSTITUTE(BM444," ",""))</f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ref="A508:A571" si="27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28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29">IF(BM508="","",SUBSTITUTE(BL508," ","")&amp;SUBSTITUTE(BM508," ",""))</f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ref="A572:A635" si="30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1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2">IF(BM572="","",SUBSTITUTE(BL572," ","")&amp;SUBSTITUTE(BM572," ",""))</f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ref="A636:A699" si="33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4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5">IF(BM636="","",SUBSTITUTE(BL636," ","")&amp;SUBSTITUTE(BM636," ",""))</f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ref="A700:A763" si="36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7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38">IF(BM700="","",SUBSTITUTE(BL700," ","")&amp;SUBSTITUTE(BM700," ",""))</f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ref="A764:A827" si="39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0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1">IF(BM764="","",SUBSTITUTE(BL764," ","")&amp;SUBSTITUTE(BM764," ",""))</f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ref="A828:A891" si="42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3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4">IF(BM828="","",SUBSTITUTE(BL828," ","")&amp;SUBSTITUTE(BM828," ",""))</f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ref="A892:A955" si="45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6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7">IF(BM892="","",SUBSTITUTE(BL892," ","")&amp;SUBSTITUTE(BM892," ",""))</f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ref="A956:A1019" si="48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49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0">IF(BM956="","",SUBSTITUTE(BL956," ","")&amp;SUBSTITUTE(BM956," ",""))</f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ref="A1020:A1053" si="51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2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3">IF(BM1020="","",SUBSTITUTE(BL1020," ","")&amp;SUBSTITUTE(BM1020," ",""))</f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190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3 BJ189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1380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1381</v>
      </c>
      <c r="C4" s="161" t="s">
        <v>1382</v>
      </c>
      <c r="D4" s="161" t="s">
        <v>1383</v>
      </c>
      <c r="E4" s="161" t="s">
        <v>1384</v>
      </c>
      <c r="F4" s="161" t="s">
        <v>4</v>
      </c>
      <c r="G4" s="161" t="s">
        <v>1385</v>
      </c>
    </row>
    <row r="5" spans="2:7">
      <c r="B5" s="162" t="s">
        <v>1386</v>
      </c>
      <c r="C5" s="162">
        <v>257068</v>
      </c>
      <c r="D5" s="162" t="s">
        <v>1387</v>
      </c>
      <c r="E5" s="162" t="s">
        <v>1388</v>
      </c>
      <c r="F5" s="162" t="s">
        <v>1388</v>
      </c>
      <c r="G5" s="163">
        <v>46296</v>
      </c>
    </row>
    <row r="6" spans="2:7">
      <c r="B6" s="162" t="s">
        <v>1389</v>
      </c>
      <c r="C6" s="162" t="s">
        <v>624</v>
      </c>
      <c r="D6" s="162" t="s">
        <v>624</v>
      </c>
      <c r="E6" s="162" t="s">
        <v>624</v>
      </c>
      <c r="F6" s="162" t="s">
        <v>1390</v>
      </c>
      <c r="G6" s="163" t="s">
        <v>624</v>
      </c>
    </row>
    <row r="7" spans="2:7">
      <c r="B7" s="162" t="s">
        <v>1391</v>
      </c>
      <c r="C7" s="162">
        <v>257472</v>
      </c>
      <c r="D7" s="162" t="s">
        <v>1392</v>
      </c>
      <c r="E7" s="162" t="s">
        <v>1393</v>
      </c>
      <c r="F7" s="162" t="s">
        <v>1393</v>
      </c>
      <c r="G7" s="163">
        <v>45992</v>
      </c>
    </row>
    <row r="8" spans="2:7">
      <c r="B8" s="162" t="s">
        <v>1394</v>
      </c>
      <c r="C8" s="162">
        <v>260307</v>
      </c>
      <c r="D8" s="162" t="s">
        <v>1395</v>
      </c>
      <c r="E8" s="162" t="s">
        <v>1396</v>
      </c>
      <c r="F8" s="162" t="s">
        <v>1393</v>
      </c>
      <c r="G8" s="163">
        <v>46082</v>
      </c>
    </row>
    <row r="9" spans="2:7">
      <c r="B9" s="162" t="s">
        <v>1397</v>
      </c>
      <c r="C9" s="162">
        <v>333033</v>
      </c>
      <c r="D9" s="162" t="s">
        <v>1398</v>
      </c>
      <c r="E9" s="162" t="s">
        <v>1390</v>
      </c>
      <c r="F9" s="162" t="s">
        <v>1399</v>
      </c>
      <c r="G9" s="162" t="s">
        <v>624</v>
      </c>
    </row>
    <row r="10" spans="2:7">
      <c r="B10" s="162" t="s">
        <v>1400</v>
      </c>
      <c r="C10" s="162">
        <v>263576</v>
      </c>
      <c r="D10" s="162" t="s">
        <v>1401</v>
      </c>
      <c r="E10" s="162" t="s">
        <v>1390</v>
      </c>
      <c r="F10" s="162" t="s">
        <v>1390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1402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1403</v>
      </c>
      <c r="E3" s="200" t="s">
        <v>1404</v>
      </c>
      <c r="F3" s="200" t="s">
        <v>1405</v>
      </c>
      <c r="G3" s="200" t="s">
        <v>1406</v>
      </c>
      <c r="H3" s="200" t="s">
        <v>1407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1408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1409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1410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189" sqref="H189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1411</v>
      </c>
      <c r="V1" s="250"/>
      <c r="W1" s="250"/>
    </row>
    <row r="2" spans="1:23" ht="15" customHeight="1">
      <c r="A2" s="87" t="s">
        <v>1412</v>
      </c>
      <c r="B2" s="87" t="s">
        <v>1413</v>
      </c>
      <c r="C2" s="87" t="s">
        <v>442</v>
      </c>
      <c r="D2" s="88" t="s">
        <v>1011</v>
      </c>
      <c r="E2" s="88" t="s">
        <v>4</v>
      </c>
      <c r="F2" s="88" t="s">
        <v>1414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1415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EXPANSÃO TURMA 1</v>
      </c>
      <c r="H200" s="145" t="str">
        <f>IF(SP_NORTE!E203="","*",SP_NORTE!E203)</f>
        <v>EXPANSÃO - SOLDA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>
        <f>IF(SP_NORTE!I203="","*",SP_NORTE!I203)</f>
        <v>70</v>
      </c>
      <c r="N200" s="144">
        <f>IF(SP_NORTE!J203="","*",SP_NORTE!J203)</f>
        <v>113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IF(SP_NORTE!K1060="","*",SP_NORTE!K1060)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e">
        <f>IF(SP_NORTE!#REF!="","*",SP_NORTE!#REF!)</f>
        <v>#REF!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1416</v>
      </c>
      <c r="C2" s="121" t="s">
        <v>997</v>
      </c>
      <c r="D2" s="76" t="s">
        <v>999</v>
      </c>
      <c r="E2" s="76" t="s">
        <v>1417</v>
      </c>
      <c r="F2" s="99" t="s">
        <v>1418</v>
      </c>
      <c r="G2" s="76" t="s">
        <v>1419</v>
      </c>
      <c r="H2" s="76" t="s">
        <v>1420</v>
      </c>
      <c r="I2" s="76" t="s">
        <v>1421</v>
      </c>
      <c r="J2" s="76" t="s">
        <v>1422</v>
      </c>
      <c r="K2" s="78" t="s">
        <v>1423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EXPANSÃO TURMA 1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1424</v>
      </c>
      <c r="D5" s="252"/>
      <c r="E5" s="252"/>
      <c r="F5" s="252"/>
      <c r="G5" s="252"/>
      <c r="H5" s="252"/>
      <c r="I5" s="252"/>
      <c r="J5" s="253"/>
      <c r="K5" s="254" t="s">
        <v>1425</v>
      </c>
      <c r="L5" s="255"/>
      <c r="M5" s="255"/>
      <c r="N5" s="255"/>
      <c r="O5" s="256" t="s">
        <v>1426</v>
      </c>
      <c r="P5" s="257"/>
    </row>
    <row r="6" spans="1:16" s="74" customFormat="1" ht="15" customHeight="1">
      <c r="A6" s="66" t="s">
        <v>1414</v>
      </c>
      <c r="B6" s="75" t="s">
        <v>1413</v>
      </c>
      <c r="C6" s="76" t="s">
        <v>1011</v>
      </c>
      <c r="D6" s="77" t="s">
        <v>1012</v>
      </c>
      <c r="E6" s="76" t="s">
        <v>1427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1428</v>
      </c>
      <c r="M6" s="80" t="s">
        <v>642</v>
      </c>
      <c r="N6" s="81" t="s">
        <v>1006</v>
      </c>
      <c r="O6" s="158" t="s">
        <v>1049</v>
      </c>
      <c r="P6" s="132" t="s">
        <v>1429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 t="str">
        <f>IF(SP_NORTE!BG190="","*",SP_NORTE!BG190)</f>
        <v>*</v>
      </c>
      <c r="P150" s="147" t="str">
        <f>IF($A$2=1,IF(SP_NORTE!BI190="","*",SP_NORTE!BI190),IF(SP_NORTE!BJ190="","*",SP_NORTE!BJ190))</f>
        <v>*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 t="str">
        <f>IF(SP_NORTE!BG191="","*",SP_NORTE!BG191)</f>
        <v>*</v>
      </c>
      <c r="P151" s="147" t="str">
        <f>IF($A$2=1,IF(SP_NORTE!BI191="","*",SP_NORTE!BI191),IF(SP_NORTE!BJ191="","*",SP_NORTE!BJ191))</f>
        <v>*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*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EXPANSÃO TURMA 1</v>
      </c>
      <c r="F155" s="83" t="str">
        <f>IF(SP_NORTE!G203="","*",SP_NORTE!G203)</f>
        <v>*</v>
      </c>
      <c r="G155" s="83" t="str">
        <f>IF(SP_NORTE!L203="","*",SP_NORTE!L203)</f>
        <v>-</v>
      </c>
      <c r="H155" s="116">
        <f>IF(SP_NORTE!J203="","*",SP_NORTE!J203)</f>
        <v>113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113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2026-02-14T14:09:31Z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