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01" documentId="120_S{118792C3-22EF-5104-A093-F22BFE3913F3}" xr6:coauthVersionLast="47" xr6:coauthVersionMax="47" xr10:uidLastSave="{89E39A53-A7DC-41A4-86D7-005F2F3C96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8" i="1" l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 s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M86" i="1" a="1"/>
  <c r="M86" i="1" s="1"/>
  <c r="K83" i="15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79" i="1" l="1"/>
  <c r="BQ810" i="1"/>
  <c r="BQ999" i="1"/>
  <c r="BQ1001" i="1"/>
  <c r="BQ878" i="1"/>
  <c r="BQ641" i="1"/>
  <c r="BQ635" i="1"/>
  <c r="BQ548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<sst xmlns="http://schemas.openxmlformats.org/spreadsheetml/2006/main" count="3870" uniqueCount="1204">
  <si>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</si>
  <si>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</si>
  <si>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</si>
  <si>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</si>
  <si>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</si>
  <si>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</si>
  <si>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</si>
  <si>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</si>
  <si>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</si>
  <si>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</si>
  <si>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</si>
  <si>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</si>
  <si>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</si>
  <si>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</si>
  <si>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</si>
  <si>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</si>
  <si>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</si>
  <si>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</si>
  <si>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</si>
  <si>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</si>
  <si>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</si>
  <si>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</si>
  <si>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</si>
  <si>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</si>
  <si>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</si>
  <si>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</si>
  <si>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</si>
  <si>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</si>
  <si>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</si>
  <si>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</si>
  <si>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</si>
  <si>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</si>
  <si>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</si>
  <si>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</si>
  <si>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</si>
  <si>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</si>
  <si>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</si>
  <si>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</si>
  <si>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</si>
  <si>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</si>
  <si>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</si>
  <si>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</si>
  <si>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</si>
  <si>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</si>
  <si>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</si>
  <si>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</si>
  <si>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</si>
  <si>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</si>
  <si>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</si>
  <si>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</si>
  <si>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</si>
  <si>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</si>
  <si>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</si>
  <si>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</si>
  <si>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</si>
  <si>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</si>
  <si>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</si>
  <si>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</si>
  <si>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</si>
  <si>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</si>
  <si>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</si>
  <si>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</si>
  <si>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</si>
  <si>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</si>
  <si>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</si>
  <si>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</si>
  <si>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</si>
  <si>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</si>
  <si>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</si>
  <si>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</si>
  <si>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</si>
  <si>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</si>
  <si>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</si>
  <si>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</si>
  <si>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</si>
  <si>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</si>
  <si>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</si>
  <si>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</si>
  <si>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</si>
  <si>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</si>
  <si>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</si>
  <si>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</si>
  <si>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</si>
  <si>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</si>
  <si>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</si>
  <si>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</si>
  <si>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</si>
  <si>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</si>
  <si>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</si>
  <si>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</si>
  <si>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</si>
  <si>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</si>
  <si>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</si>
  <si>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</si>
  <si>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</si>
  <si>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</si>
  <si>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</si>
  <si>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</si>
  <si>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</si>
  <si>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</si>
  <si>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</si>
  <si>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</si>
  <si>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</si>
  <si>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</si>
  <si>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</si>
  <si>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</si>
  <si>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</si>
  <si>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</si>
  <si>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</si>
  <si>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</si>
  <si>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</si>
  <si>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</si>
  <si>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</si>
  <si>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</si>
  <si>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</si>
  <si>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</si>
  <si>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</si>
  <si>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</si>
  <si>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</si>
  <si>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</si>
  <si>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</si>
  <si>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</si>
  <si>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</si>
  <si>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</si>
  <si>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</si>
  <si>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</si>
  <si>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</si>
  <si>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</si>
  <si>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</si>
  <si>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</si>
  <si>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</si>
  <si>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</si>
  <si>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</si>
  <si>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</si>
  <si>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</si>
  <si>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</si>
  <si>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</si>
  <si>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</si>
  <si>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</si>
  <si>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</si>
  <si>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</si>
  <si>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</si>
  <si>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</si>
  <si>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</si>
  <si>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</si>
  <si>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</si>
  <si>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</si>
  <si>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</si>
  <si>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</si>
  <si>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</si>
  <si>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</si>
  <si>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</si>
  <si>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</si>
  <si>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</si>
  <si>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</si>
  <si>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</si>
  <si>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</si>
  <si>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</si>
  <si>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</si>
  <si>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</si>
  <si>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</si>
  <si>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</si>
  <si>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</si>
  <si>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</si>
  <si>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</si>
  <si>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</si>
  <si>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</si>
  <si>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</si>
  <si>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</si>
  <si>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</si>
  <si>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</si>
  <si>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</si>
  <si>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</si>
  <si>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</si>
  <si>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</si>
  <si>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</si>
  <si>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</si>
  <si>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</si>
  <si>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</si>
  <si>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</si>
  <si>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</si>
  <si>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</si>
  <si>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</si>
  <si>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</si>
  <si>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</si>
  <si>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</si>
  <si>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</si>
  <si>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</si>
  <si>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</si>
  <si>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</si>
  <si>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</si>
  <si>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</si>
  <si>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</si>
  <si>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</si>
  <si>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</si>
  <si>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</si>
  <si>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</si>
  <si>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</si>
  <si>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</si>
  <si>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</si>
  <si>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</si>
  <si>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</si>
  <si>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</si>
  <si>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</si>
  <si>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</si>
  <si>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</si>
  <si>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</si>
  <si>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</si>
  <si>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</si>
  <si>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</si>
  <si>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</si>
  <si>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</si>
  <si>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</si>
  <si>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</si>
  <si>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</si>
  <si>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</si>
  <si>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</si>
  <si>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</si>
  <si>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</si>
  <si>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</si>
  <si>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</si>
  <si>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</si>
  <si>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</si>
  <si>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</si>
  <si>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</si>
  <si>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</si>
  <si>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</si>
  <si>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</si>
  <si>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</si>
  <si>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</si>
  <si>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</si>
  <si>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</si>
  <si>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</si>
  <si>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</si>
  <si>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</si>
  <si>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</si>
  <si>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</si>
  <si>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</si>
  <si>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</si>
  <si>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</si>
  <si>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</si>
  <si>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</si>
  <si>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</si>
  <si>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</si>
  <si>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</si>
  <si>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</si>
  <si>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</si>
  <si>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</si>
  <si>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</si>
  <si>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</si>
  <si>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</si>
  <si>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</si>
  <si>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</si>
  <si>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</si>
  <si>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</si>
  <si>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</si>
  <si>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</si>
  <si>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</si>
  <si>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</si>
  <si>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</si>
  <si>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</si>
  <si>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</si>
  <si>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</si>
  <si>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</si>
  <si>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</si>
  <si>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</si>
  <si>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</si>
  <si>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</si>
  <si>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</si>
  <si>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</si>
  <si>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</si>
  <si>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</si>
  <si>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</si>
  <si>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</si>
  <si>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</si>
  <si>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</si>
  <si>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</si>
  <si>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</si>
  <si>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</si>
  <si>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</si>
  <si>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</si>
  <si>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</si>
  <si>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</si>
  <si>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</si>
  <si>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</si>
  <si>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</si>
  <si>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</si>
  <si>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</si>
  <si>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</si>
  <si>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</si>
  <si>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</si>
  <si>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</si>
  <si>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</si>
  <si>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</si>
  <si>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</si>
  <si>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</si>
  <si>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</si>
  <si>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</si>
  <si>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</si>
  <si>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</si>
  <si>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</si>
  <si>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</si>
  <si>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</si>
  <si>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</si>
  <si>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</si>
  <si>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</si>
  <si>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</si>
  <si>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</si>
  <si>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</si>
  <si>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</si>
  <si>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</si>
  <si>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</si>
  <si>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</si>
  <si>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</si>
  <si>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</si>
  <si>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</si>
  <si>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</si>
  <si>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</si>
  <si>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</si>
  <si>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</si>
  <si>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</si>
  <si>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</si>
  <si>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</si>
  <si>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</si>
  <si>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</si>
  <si>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</si>
  <si>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</si>
  <si>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</si>
  <si>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</si>
  <si>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</si>
  <si>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</si>
  <si>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</si>
  <si>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</si>
  <si>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</si>
  <si>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</si>
  <si>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</si>
  <si>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</si>
  <si>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</si>
  <si>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</si>
  <si>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</si>
  <si>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</si>
  <si>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</si>
  <si>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</si>
  <si>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</si>
  <si>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</si>
  <si>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</si>
  <si>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</si>
  <si>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</si>
  <si>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</si>
  <si>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</si>
  <si>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</si>
  <si>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</si>
  <si>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</si>
  <si>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</si>
  <si>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</si>
  <si>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</si>
  <si>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</si>
  <si>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</si>
  <si>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</si>
  <si>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</si>
  <si>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</si>
  <si>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</si>
  <si>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</si>
  <si>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</si>
  <si>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</si>
  <si>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</si>
  <si>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</si>
  <si>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</si>
  <si>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</si>
  <si>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</si>
  <si>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</si>
  <si>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</si>
  <si>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</si>
  <si>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</si>
  <si>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</si>
  <si>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</si>
  <si>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</si>
  <si>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</si>
  <si>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</si>
  <si>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</si>
  <si>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</si>
  <si>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</si>
  <si>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</si>
  <si>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</si>
  <si>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</si>
  <si>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</si>
  <si>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</si>
  <si>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</si>
  <si>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</si>
  <si>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</si>
  <si>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</si>
  <si>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</si>
  <si>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</si>
  <si>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</si>
  <si>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</si>
  <si>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</si>
  <si>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</si>
  <si>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</si>
  <si>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</si>
  <si>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</si>
  <si>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</si>
  <si>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</si>
  <si>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</si>
  <si>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</si>
  <si>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</si>
  <si>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</si>
  <si>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</si>
  <si>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</si>
  <si>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</si>
  <si>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</si>
  <si>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</si>
  <si>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</si>
  <si>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</si>
  <si>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</si>
  <si>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</si>
  <si>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</si>
  <si>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</si>
  <si>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</si>
  <si>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</si>
  <si>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</si>
  <si>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</si>
  <si>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</si>
  <si>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</si>
  <si>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</si>
  <si>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</si>
  <si>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</si>
  <si>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</si>
  <si>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</si>
  <si>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</si>
  <si>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</si>
  <si>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</si>
  <si>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</si>
  <si>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</si>
  <si>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</si>
  <si>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</si>
  <si>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</si>
  <si>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</si>
  <si>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</si>
  <si>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</si>
  <si>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</si>
  <si>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</si>
  <si>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</si>
  <si>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</si>
  <si>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</si>
  <si>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</si>
  <si>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</si>
  <si>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</si>
  <si>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</si>
  <si>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</si>
  <si>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</si>
  <si>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</si>
  <si>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</si>
  <si>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</si>
  <si>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</si>
  <si>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</si>
  <si>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</si>
  <si>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</si>
  <si>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</si>
  <si>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</si>
  <si>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</si>
  <si>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</si>
  <si>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</si>
  <si>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</si>
  <si>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</si>
  <si>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</si>
  <si>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</si>
  <si>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</si>
  <si>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</si>
  <si>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</si>
  <si>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</si>
  <si>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</si>
  <si>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</si>
  <si>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</si>
  <si>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</si>
  <si>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</si>
  <si>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</si>
  <si>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</si>
  <si>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</si>
  <si>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</si>
  <si>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</si>
  <si>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</si>
  <si>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</si>
  <si>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</si>
  <si>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</si>
  <si>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</si>
  <si>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</si>
  <si>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</si>
  <si>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</si>
  <si>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</si>
  <si>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</si>
  <si>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</si>
  <si>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</si>
  <si>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</si>
  <si>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</si>
  <si>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</si>
  <si>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</si>
  <si>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</si>
  <si>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</si>
  <si>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</si>
  <si>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</si>
  <si>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</si>
  <si>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</si>
  <si>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</si>
  <si>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</si>
  <si>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</si>
  <si>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</si>
  <si>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</si>
  <si>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</si>
  <si>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</si>
  <si>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</si>
  <si>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</si>
  <si>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</si>
  <si>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</si>
  <si>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</si>
  <si>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</si>
  <si>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</si>
  <si>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</si>
  <si>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</si>
  <si>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</si>
  <si>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</si>
  <si>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</si>
  <si>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</si>
  <si>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</si>
  <si>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</si>
  <si>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</si>
  <si>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</si>
  <si>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</si>
  <si>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</si>
  <si>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</si>
  <si>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</si>
  <si>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</si>
  <si>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</si>
  <si>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</si>
  <si>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</si>
  <si>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</si>
  <si>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</si>
  <si>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</si>
  <si>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</si>
  <si>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</si>
  <si>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</si>
  <si>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</si>
  <si>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</si>
  <si>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</si>
  <si>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</si>
  <si>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</si>
  <si>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</si>
  <si>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</si>
  <si>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</si>
  <si>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</si>
  <si>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</si>
  <si>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</si>
  <si>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</si>
  <si>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</si>
  <si>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</si>
  <si>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</si>
  <si>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</si>
  <si>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</si>
  <si>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</si>
  <si>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</si>
  <si>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</si>
  <si>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</si>
  <si>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</si>
  <si>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</si>
  <si>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</si>
  <si>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</si>
  <si>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</si>
  <si>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</si>
  <si>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</si>
  <si>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</si>
  <si>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</si>
  <si>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</si>
  <si>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</si>
  <si>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</si>
  <si>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</si>
  <si>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</si>
  <si>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</si>
  <si>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</si>
  <si>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</si>
  <si>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</si>
  <si>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</si>
  <si>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</si>
  <si>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</si>
  <si>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</si>
  <si>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</si>
  <si>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</si>
  <si>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</si>
  <si>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</si>
  <si>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</si>
  <si>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</si>
  <si>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</si>
  <si>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</si>
  <si>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</si>
  <si>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</si>
  <si>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</si>
  <si>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</si>
  <si>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</si>
  <si>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</si>
  <si>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</si>
  <si>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</si>
  <si>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</si>
  <si>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</si>
  <si>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</si>
  <si>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</si>
  <si>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</si>
  <si>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</si>
  <si>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</si>
  <si>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</si>
  <si>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</si>
  <si>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</si>
  <si>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</si>
  <si>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</si>
  <si>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</si>
  <si>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</si>
  <si>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</si>
  <si>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</si>
  <si>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</si>
  <si>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</si>
  <si>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</si>
  <si>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</si>
  <si>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</si>
  <si>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</si>
  <si>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</si>
  <si>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</si>
  <si>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</si>
  <si>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</si>
  <si>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</si>
  <si>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</si>
  <si>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</si>
  <si>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</si>
  <si>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</si>
  <si>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</si>
  <si>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</si>
  <si>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</si>
  <si>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</si>
  <si>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</si>
  <si>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</si>
  <si>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</si>
  <si>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</si>
  <si>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</si>
  <si>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</si>
  <si>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</si>
  <si>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</si>
  <si>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</si>
  <si>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</si>
  <si>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</si>
  <si>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</si>
  <si>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</si>
  <si>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</si>
  <si>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</si>
  <si>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</si>
  <si>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</si>
  <si>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</si>
  <si>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</si>
  <si>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</si>
  <si>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</si>
  <si>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</si>
  <si>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</si>
  <si>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</si>
  <si>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</si>
  <si>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</si>
  <si>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</si>
  <si>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</si>
  <si>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</si>
  <si>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</si>
  <si>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</si>
  <si>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</si>
  <si>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</si>
  <si>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</si>
  <si>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</si>
  <si>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</si>
  <si>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</si>
  <si>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</si>
  <si>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</si>
  <si>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</si>
  <si>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</si>
  <si>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</si>
  <si>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</si>
  <si>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</si>
  <si>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</si>
  <si>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</si>
  <si>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</si>
  <si>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</si>
  <si>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</si>
  <si>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</si>
  <si>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</si>
  <si>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</si>
  <si>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</si>
  <si>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</si>
  <si>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</si>
  <si>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</si>
  <si>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</si>
  <si>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</si>
  <si>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</si>
  <si>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</si>
  <si>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</si>
  <si>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</si>
  <si>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</si>
  <si>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</si>
  <si>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</si>
  <si>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</si>
  <si>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</si>
  <si>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</si>
  <si>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</si>
  <si>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</si>
  <si>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</si>
  <si>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</si>
  <si>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</si>
  <si>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</si>
  <si>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</si>
  <si>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</si>
  <si>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</si>
  <si>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</si>
  <si>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</si>
  <si>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</si>
  <si>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</si>
  <si>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</si>
  <si>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</si>
  <si>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</si>
  <si>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</si>
  <si>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</si>
  <si>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</si>
  <si>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</si>
  <si>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</si>
  <si>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</si>
  <si>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</si>
  <si>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</si>
  <si>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</si>
  <si>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</si>
  <si>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</si>
  <si>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</si>
  <si>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</si>
  <si>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</si>
  <si>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</si>
  <si>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</si>
  <si>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</si>
  <si>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</si>
  <si>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</si>
  <si>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</si>
  <si>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</si>
  <si>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</si>
  <si>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</si>
  <si>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</si>
  <si>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</si>
  <si>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</si>
  <si>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</si>
  <si>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</si>
  <si>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</si>
  <si>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</si>
  <si>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</si>
  <si>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</si>
  <si>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</si>
  <si>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</si>
  <si>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</si>
  <si>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</si>
  <si>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</si>
  <si>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</si>
  <si>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</si>
  <si>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</si>
  <si>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</si>
  <si>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</si>
  <si>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</si>
  <si>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</si>
  <si>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</si>
  <si>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</si>
  <si>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</si>
  <si>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</si>
  <si>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</si>
  <si>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</si>
  <si>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</si>
  <si>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</si>
  <si>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</si>
  <si>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</si>
  <si>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</si>
  <si>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</si>
  <si>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</si>
  <si>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</si>
  <si>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</si>
  <si>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</si>
  <si>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</si>
  <si>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</si>
  <si>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</si>
  <si>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</si>
  <si>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</si>
  <si>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</si>
  <si>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</si>
  <si>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</si>
  <si>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</si>
  <si>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</si>
  <si>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</si>
  <si>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</si>
  <si>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</si>
  <si>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</si>
  <si>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</si>
  <si>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</si>
  <si>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</si>
  <si>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</si>
  <si>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</si>
  <si>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</si>
  <si>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</si>
  <si>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</si>
  <si>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</si>
  <si>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</si>
  <si>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</si>
  <si>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</si>
  <si>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</si>
  <si>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</si>
  <si>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</si>
  <si>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</si>
  <si>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</si>
  <si>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</si>
  <si>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</si>
  <si>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</si>
  <si>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</si>
  <si>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</si>
  <si>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</si>
  <si>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</si>
  <si>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</si>
  <si>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</si>
  <si>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</si>
  <si>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</si>
  <si>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</si>
  <si>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</si>
  <si>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</si>
  <si>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</si>
  <si>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</si>
  <si>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</si>
  <si>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</si>
  <si>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</si>
  <si>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</si>
  <si>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</si>
  <si>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</si>
  <si>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</si>
  <si>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</si>
  <si>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</si>
  <si>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</si>
  <si>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</si>
  <si>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</si>
  <si>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</si>
  <si>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</si>
  <si>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</si>
  <si>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</si>
  <si>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</si>
  <si>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</si>
  <si>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</si>
  <si>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</si>
  <si>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</si>
  <si>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</si>
  <si>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</si>
  <si>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</si>
  <si>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</si>
  <si>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</si>
  <si>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</si>
  <si>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</si>
  <si>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</si>
  <si>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</si>
  <si>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</si>
  <si>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</si>
  <si>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</si>
  <si>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</si>
  <si>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</si>
  <si>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</si>
  <si>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</si>
  <si>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</si>
  <si>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</si>
  <si>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</si>
  <si>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</si>
  <si>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</si>
  <si>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</si>
  <si>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</si>
  <si>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</si>
  <si>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</si>
  <si>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</si>
  <si>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</si>
  <si>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</si>
  <si>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</si>
  <si>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</si>
  <si>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</si>
  <si>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</si>
  <si>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</si>
  <si>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</si>
  <si>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</si>
  <si>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</si>
  <si>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</si>
  <si>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</si>
  <si>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</si>
  <si>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</si>
  <si>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</si>
  <si>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</si>
  <si>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</si>
  <si>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</si>
  <si>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</si>
  <si>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</si>
  <si>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</si>
  <si>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</si>
  <si>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</si>
  <si>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</si>
  <si>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</si>
  <si>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</si>
  <si>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</si>
  <si>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</si>
  <si>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</si>
  <si>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</si>
  <si>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</si>
  <si>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</si>
  <si>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</si>
  <si>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</si>
  <si>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</si>
  <si>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</si>
  <si>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</si>
  <si>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</si>
  <si>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</si>
  <si>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</si>
  <si>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</si>
  <si>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</si>
  <si>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</si>
  <si>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</si>
  <si>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</si>
  <si>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</si>
  <si>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</si>
  <si>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</si>
  <si>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</si>
  <si>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</si>
  <si>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</si>
  <si>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</si>
  <si>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</si>
  <si>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</si>
  <si>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</si>
  <si>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</si>
  <si>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</si>
  <si>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</si>
  <si>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</si>
  <si>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</si>
  <si>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</si>
  <si>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</si>
  <si>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</si>
  <si>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</si>
  <si>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</si>
  <si>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</si>
  <si>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</si>
  <si>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</si>
  <si>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</si>
  <si>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</si>
  <si>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</si>
  <si>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</si>
  <si>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</si>
  <si>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</si>
  <si>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</si>
  <si>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</si>
  <si>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</si>
  <si>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</si>
  <si>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</si>
  <si>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</si>
  <si>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</si>
  <si>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</si>
  <si>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</si>
  <si>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</si>
  <si>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</si>
  <si>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</si>
  <si>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</si>
  <si>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</si>
  <si>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</si>
  <si>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</si>
  <si>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</si>
  <si>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</si>
  <si>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</si>
  <si>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</si>
  <si>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</si>
  <si>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</si>
  <si>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</si>
  <si>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</si>
  <si>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</si>
  <si>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</si>
  <si>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</si>
  <si>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</si>
  <si>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</si>
  <si>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</si>
  <si>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</si>
  <si>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</si>
  <si>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</si>
  <si>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</si>
  <si>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</si>
  <si>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</si>
  <si>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</si>
  <si>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</si>
  <si>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</si>
  <si>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</si>
  <si>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</si>
  <si>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</si>
  <si>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</si>
  <si>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</si>
  <si>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</si>
  <si>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</si>
  <si>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</si>
  <si>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</si>
  <si>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</si>
  <si>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</si>
  <si>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</si>
  <si>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</si>
  <si>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</si>
  <si>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</si>
  <si>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</si>
  <si>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</si>
  <si>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</si>
  <si>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</si>
  <si>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</si>
  <si>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</si>
  <si>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</si>
  <si>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</si>
  <si>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</si>
  <si>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</si>
  <si>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</si>
  <si>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</si>
  <si>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</si>
  <si>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</si>
  <si>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</si>
  <si>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</si>
  <si>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</si>
  <si>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</si>
  <si>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</si>
  <si>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</si>
  <si>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</si>
  <si>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</si>
  <si>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</si>
  <si>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</si>
  <si>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</si>
  <si>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</si>
  <si>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</si>
  <si>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</si>
  <si>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</si>
  <si>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</si>
  <si>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</si>
  <si>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</si>
  <si>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</si>
  <si>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</si>
  <si>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</si>
  <si>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</si>
  <si>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</si>
  <si>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</si>
  <si>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</si>
  <si>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</si>
  <si>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</si>
  <si>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</si>
  <si>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</si>
  <si>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</si>
  <si>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</si>
  <si>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</si>
  <si>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</si>
  <si>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</si>
  <si>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</si>
  <si>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</si>
  <si>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</si>
  <si>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</si>
  <si>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</si>
  <si>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</si>
  <si>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</si>
  <si>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</si>
  <si>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</si>
  <si>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</si>
  <si>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</si>
  <si>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</si>
  <si>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</si>
  <si>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</si>
  <si>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</si>
  <si>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</si>
  <si>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</si>
  <si>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</si>
  <si>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</si>
  <si>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</si>
  <si>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</si>
  <si>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</si>
  <si>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</si>
  <si>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</si>
  <si>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</si>
  <si>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</si>
  <si>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</si>
  <si>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</si>
  <si>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</si>
  <si>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</si>
  <si>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</si>
  <si>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</si>
  <si>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</si>
  <si>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</si>
  <si>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</si>
  <si>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</si>
  <si>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</si>
  <si>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</si>
  <si>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</si>
  <si>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</si>
  <si>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</si>
  <si>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</si>
  <si>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</si>
  <si>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</si>
  <si>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</si>
  <si>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</si>
  <si>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</si>
  <si>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</si>
  <si>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</si>
  <si>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</si>
  <si>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</si>
  <si>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</si>
  <si>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</si>
  <si>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</si>
  <si>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</si>
  <si>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</si>
  <si>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</si>
  <si>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</si>
  <si>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</si>
  <si>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</si>
  <si>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Previsão de solicitar MC1 12h00. /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</si>
  <si>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</si>
  <si>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</si>
  <si>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</si>
  <si>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</si>
  <si>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</si>
  <si>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</si>
  <si>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</si>
  <si>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</si>
  <si>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</si>
  <si>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</si>
  <si>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</si>
  <si>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</si>
  <si>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</si>
  <si>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</si>
  <si>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</si>
  <si>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</si>
  <si>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</si>
  <si>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</si>
  <si>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</si>
  <si>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</si>
  <si>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</si>
  <si>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</si>
  <si>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MC1 08h57 / Sem oportundiade de faixa</t>
  </si>
  <si>
    <t>Em intervalo das 10h17 até 11h47.</t>
  </si>
  <si>
    <t>Realizado intervalo das 10h17 até 11h47.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</si>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</sst>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" activePane="topRight" state="frozen"/>
      <selection pane="topRight" activeCell="AI73" sqref="AI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1108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1109</v>
      </c>
      <c r="BK62" s="18" t="s">
        <v>1109</v>
      </c>
      <c r="BL62" s="16"/>
      <c r="BM62" s="130" t="s">
        <v>422</v>
      </c>
      <c r="BN62" s="130" t="s">
        <v>438</v>
      </c>
      <c r="BO62" s="130" t="s">
        <v>524</v>
      </c>
      <c r="BP62" s="18" t="s">
        <v>1109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1109</v>
      </c>
      <c r="BK63" s="18" t="s">
        <v>1109</v>
      </c>
      <c r="BL63" s="16"/>
      <c r="BM63" s="130" t="s">
        <v>422</v>
      </c>
      <c r="BN63" s="130" t="s">
        <v>438</v>
      </c>
      <c r="BO63" s="130" t="s">
        <v>524</v>
      </c>
      <c r="BP63" s="18" t="s">
        <v>1109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1110</v>
      </c>
      <c r="BK64" s="18" t="s">
        <v>1111</v>
      </c>
      <c r="BL64" s="16"/>
      <c r="BM64" s="130" t="s">
        <v>422</v>
      </c>
      <c r="BN64" s="130" t="s">
        <v>446</v>
      </c>
      <c r="BO64" s="130" t="s">
        <v>446</v>
      </c>
      <c r="BP64" s="18" t="s">
        <v>1111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1110</v>
      </c>
      <c r="BK65" s="18" t="s">
        <v>1111</v>
      </c>
      <c r="BL65" s="16"/>
      <c r="BM65" s="130" t="s">
        <v>422</v>
      </c>
      <c r="BN65" s="130" t="s">
        <v>446</v>
      </c>
      <c r="BO65" s="130" t="s">
        <v>446</v>
      </c>
      <c r="BP65" s="18" t="s">
        <v>1111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1112</v>
      </c>
      <c r="I66" s="106" t="s">
        <v>1112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1113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1114</v>
      </c>
      <c r="BK66" s="18" t="s">
        <v>1114</v>
      </c>
      <c r="BL66" s="16"/>
      <c r="BM66" s="130" t="s">
        <v>418</v>
      </c>
      <c r="BN66" s="130" t="s">
        <v>445</v>
      </c>
      <c r="BO66" s="130" t="s">
        <v>496</v>
      </c>
      <c r="BP66" s="18" t="s">
        <v>1114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1115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1116</v>
      </c>
      <c r="W67" s="151" t="s">
        <v>1117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1118</v>
      </c>
      <c r="BK67" s="18" t="s">
        <v>1118</v>
      </c>
      <c r="BL67" s="16"/>
      <c r="BM67" s="130" t="s">
        <v>415</v>
      </c>
      <c r="BN67" s="130" t="s">
        <v>435</v>
      </c>
      <c r="BO67" s="130" t="s">
        <v>532</v>
      </c>
      <c r="BP67" s="18" t="s">
        <v>1118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1115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1116</v>
      </c>
      <c r="W68" s="151" t="s">
        <v>1119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1120</v>
      </c>
      <c r="BK68" s="18" t="s">
        <v>1120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1116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1118</v>
      </c>
      <c r="BK69" s="18" t="s">
        <v>1118</v>
      </c>
      <c r="BL69" s="16"/>
      <c r="BM69" s="130" t="s">
        <v>415</v>
      </c>
      <c r="BN69" s="130" t="s">
        <v>435</v>
      </c>
      <c r="BO69" s="130" t="s">
        <v>532</v>
      </c>
      <c r="BP69" s="18" t="s">
        <v>1118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1121</v>
      </c>
      <c r="I70" s="106" t="s">
        <v>1122</v>
      </c>
      <c r="J70" s="105">
        <v>54</v>
      </c>
      <c r="K70" s="105">
        <v>106.4</v>
      </c>
      <c r="L70" s="105" t="s">
        <v>568</v>
      </c>
      <c r="M70" s="127" t="s">
        <v>1123</v>
      </c>
      <c r="N70" s="127" t="s">
        <v>1124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1125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1126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1116</v>
      </c>
      <c r="W71" s="151" t="s">
        <v>1127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1118</v>
      </c>
      <c r="BK71" s="18" t="s">
        <v>1118</v>
      </c>
      <c r="BL71" s="16"/>
      <c r="BM71" s="130" t="s">
        <v>415</v>
      </c>
      <c r="BN71" s="130" t="s">
        <v>435</v>
      </c>
      <c r="BO71" s="130" t="s">
        <v>532</v>
      </c>
      <c r="BP71" s="18" t="s">
        <v>1118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1116</v>
      </c>
      <c r="W72" s="151" t="s">
        <v>1128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1118</v>
      </c>
      <c r="BK72" s="18" t="s">
        <v>1118</v>
      </c>
      <c r="BL72" s="16"/>
      <c r="BM72" s="130" t="s">
        <v>415</v>
      </c>
      <c r="BN72" s="130" t="s">
        <v>435</v>
      </c>
      <c r="BO72" s="130" t="s">
        <v>532</v>
      </c>
      <c r="BP72" s="18" t="s">
        <v>1118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1129</v>
      </c>
      <c r="BK73" s="18" t="s">
        <v>1130</v>
      </c>
      <c r="BL73" s="16"/>
      <c r="BM73" s="130" t="s">
        <v>422</v>
      </c>
      <c r="BN73" s="130" t="s">
        <v>446</v>
      </c>
      <c r="BO73" s="130" t="s">
        <v>446</v>
      </c>
      <c r="BP73" s="18" t="s">
        <v>1130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1121</v>
      </c>
      <c r="I74" s="106" t="s">
        <v>1121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1131</v>
      </c>
      <c r="BK74" s="18" t="s">
        <v>1131</v>
      </c>
      <c r="BL74" s="16"/>
      <c r="BM74" s="130" t="s">
        <v>426</v>
      </c>
      <c r="BN74" s="130" t="s">
        <v>426</v>
      </c>
      <c r="BO74" s="130" t="s">
        <v>426</v>
      </c>
      <c r="BP74" s="18" t="s">
        <v>1131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1132</v>
      </c>
      <c r="BK75" s="18" t="s">
        <v>1133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146057</v>
      </c>
      <c r="B78" s="102">
        <v>46057</v>
      </c>
      <c r="C78" s="135">
        <f>IF(BS_CONTROLE[[#This Row],[DATA]]="","",WEEKNUM(BS_CONTROLE[[#This Row],[DATA]]))</f>
        <v>6</v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Produção e Intervalo</v>
      </c>
      <c r="BR78" s="19">
        <f t="shared" si="11"/>
        <v>0</v>
      </c>
      <c r="BS78" s="19">
        <f t="shared" si="12"/>
        <v>0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8.3333333333333329E-2</v>
      </c>
      <c r="Q79" s="105">
        <v>624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</v>
      </c>
      <c r="B80" s="102"/>
      <c r="C80" s="135" t="str">
        <f>IF(BS_CONTROLE[[#This Row],[DATA]]="","",WEEKNUM(BS_CONTROLE[[#This Row],[DATA]]))</f>
        <v/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>V48</v>
      </c>
      <c r="B81" s="102"/>
      <c r="C81" s="135" t="str">
        <f>IF(BS_CONTROLE[[#This Row],[DATA]]="","",WEEKNUM(BS_CONTROLE[[#This Row],[DATA]]))</f>
        <v/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>W58</v>
      </c>
      <c r="B82" s="102"/>
      <c r="C82" s="135" t="str">
        <f>IF(BS_CONTROLE[[#This Row],[DATA]]="","",WEEKNUM(BS_CONTROLE[[#This Row],[DATA]]))</f>
        <v/>
      </c>
      <c r="D82" s="104" t="s">
        <v>799</v>
      </c>
      <c r="E82" s="159"/>
      <c r="F82" s="126" t="s">
        <v>731</v>
      </c>
      <c r="G82" s="142" t="str">
        <f>IF(D82="","*",VLOOKUP(F82,BS_ATIVIDADE[],3,FALSE))</f>
        <v>DORMENTE - DESCARGA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Nº DE DORMENTES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PDM - DESCARGA - DORMENTE</v>
      </c>
      <c r="AJ82" s="9" t="str">
        <f>IF(BS_CONTROLE[[#This Row],[Atividade]]=0, "-", BS_CONTROLE[[#This Row],[Atividade]])</f>
        <v>PDM - DESCARGA - DORMENTE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DORMENTES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>W58</v>
      </c>
      <c r="B83" s="102"/>
      <c r="C83" s="135" t="str">
        <f>IF(BS_CONTROLE[[#This Row],[DATA]]="","",WEEKNUM(BS_CONTROLE[[#This Row],[DATA]]))</f>
        <v/>
      </c>
      <c r="D83" s="104" t="s">
        <v>799</v>
      </c>
      <c r="E83" s="159"/>
      <c r="F83" s="126" t="s">
        <v>761</v>
      </c>
      <c r="G83" s="142" t="str">
        <f>IF(D83="","*",VLOOKUP(F83,BS_ATIVIDADE[],3,FALSE))</f>
        <v>OUTROS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Nº DE PEÇAS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RECOLHIMENTO DE DORMENTE</v>
      </c>
      <c r="AJ83" s="9" t="str">
        <f>IF(BS_CONTROLE[[#This Row],[Atividade]]=0, "-", BS_CONTROLE[[#This Row],[Atividade]])</f>
        <v>RECOLHIMENTO DE DORMENTE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>
        <f t="shared" si="9"/>
        <v>0</v>
      </c>
      <c r="AZ83" s="153"/>
      <c r="BA83" s="109"/>
      <c r="BB83" s="10" t="str">
        <f>IFERROR(_xlfn.XLOOKUP(AI83, BS_ATIVIDADE[ATIVIDADE],BS_ATIVIDADE[UNIDADE] ), "*")</f>
        <v>Nº DE PEÇAS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1134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1135</v>
      </c>
      <c r="C4" s="160" t="s">
        <v>1136</v>
      </c>
      <c r="D4" s="160" t="s">
        <v>1137</v>
      </c>
      <c r="E4" s="160" t="s">
        <v>1138</v>
      </c>
      <c r="F4" s="160" t="s">
        <v>4</v>
      </c>
      <c r="G4" s="160" t="s">
        <v>1139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1140</v>
      </c>
      <c r="C6" s="161">
        <v>407867</v>
      </c>
      <c r="D6" s="161" t="s">
        <v>1141</v>
      </c>
      <c r="E6" s="161" t="s">
        <v>799</v>
      </c>
      <c r="F6" s="161" t="s">
        <v>1142</v>
      </c>
      <c r="G6" s="162"/>
    </row>
    <row r="7" spans="2:7">
      <c r="B7" s="161" t="s">
        <v>1143</v>
      </c>
      <c r="C7" s="161">
        <v>293644</v>
      </c>
      <c r="D7" s="161" t="s">
        <v>1144</v>
      </c>
      <c r="E7" s="161" t="s">
        <v>799</v>
      </c>
      <c r="F7" s="161" t="s">
        <v>1142</v>
      </c>
      <c r="G7" s="162"/>
    </row>
    <row r="8" spans="2:7">
      <c r="B8" s="161" t="s">
        <v>1145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1146</v>
      </c>
      <c r="C9" s="161">
        <v>256790</v>
      </c>
      <c r="D9" s="161" t="s">
        <v>1147</v>
      </c>
      <c r="E9" s="161" t="s">
        <v>800</v>
      </c>
      <c r="F9" s="161" t="s">
        <v>1148</v>
      </c>
      <c r="G9" s="162">
        <v>46357</v>
      </c>
    </row>
    <row r="10" spans="2:7">
      <c r="B10" s="161" t="s">
        <v>1149</v>
      </c>
      <c r="C10" s="161">
        <v>265193</v>
      </c>
      <c r="D10" s="161" t="s">
        <v>1150</v>
      </c>
      <c r="E10" s="161" t="s">
        <v>801</v>
      </c>
      <c r="F10" s="161" t="s">
        <v>1151</v>
      </c>
      <c r="G10" s="161" t="s">
        <v>1152</v>
      </c>
    </row>
    <row r="11" spans="2:7">
      <c r="B11" s="161" t="s">
        <v>1153</v>
      </c>
      <c r="C11" s="161">
        <v>293716</v>
      </c>
      <c r="D11" s="161" t="s">
        <v>1154</v>
      </c>
      <c r="E11" s="161" t="s">
        <v>801</v>
      </c>
      <c r="F11" s="161" t="s">
        <v>1151</v>
      </c>
      <c r="G11" s="162">
        <v>46204</v>
      </c>
    </row>
    <row r="12" spans="2:7">
      <c r="B12" s="161" t="s">
        <v>1155</v>
      </c>
      <c r="C12" s="161">
        <v>257258</v>
      </c>
      <c r="D12" s="161" t="s">
        <v>1156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1157</v>
      </c>
      <c r="C13" s="161">
        <v>371147</v>
      </c>
      <c r="D13" s="161" t="s">
        <v>1158</v>
      </c>
      <c r="E13" s="161" t="s">
        <v>802</v>
      </c>
      <c r="F13" s="161" t="s">
        <v>128</v>
      </c>
      <c r="G13" s="161" t="s">
        <v>1152</v>
      </c>
    </row>
    <row r="14" spans="2:7">
      <c r="B14" s="161" t="s">
        <v>1159</v>
      </c>
      <c r="C14" s="161">
        <v>259230</v>
      </c>
      <c r="D14" s="161" t="s">
        <v>1160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1161</v>
      </c>
      <c r="C15" s="161">
        <v>370705</v>
      </c>
      <c r="D15" s="161"/>
      <c r="E15" s="161" t="s">
        <v>802</v>
      </c>
      <c r="F15" s="161" t="s">
        <v>128</v>
      </c>
      <c r="G15" s="161" t="s">
        <v>1152</v>
      </c>
    </row>
    <row r="16" spans="2:7">
      <c r="B16" s="161" t="s">
        <v>1162</v>
      </c>
      <c r="C16" s="161">
        <v>258542</v>
      </c>
      <c r="D16" s="161" t="s">
        <v>1163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1164</v>
      </c>
      <c r="C17" s="161">
        <v>257050</v>
      </c>
      <c r="D17" s="161" t="s">
        <v>1165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1166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1167</v>
      </c>
      <c r="D4" s="163" t="s">
        <v>1168</v>
      </c>
      <c r="E4" s="163" t="s">
        <v>1169</v>
      </c>
      <c r="F4" s="160" t="s">
        <v>1170</v>
      </c>
      <c r="G4" s="163" t="s">
        <v>1171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1172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1173</v>
      </c>
      <c r="G7" s="167" t="s">
        <v>1174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1172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1172</v>
      </c>
      <c r="G9" s="167"/>
    </row>
    <row r="10" spans="2:7" ht="19.5" customHeight="1">
      <c r="B10" s="167" t="s">
        <v>1175</v>
      </c>
      <c r="C10" s="167">
        <v>9038</v>
      </c>
      <c r="D10" s="168">
        <v>46049</v>
      </c>
      <c r="E10" s="167">
        <v>15098</v>
      </c>
      <c r="F10" s="169" t="s">
        <v>1176</v>
      </c>
      <c r="G10" s="167" t="s">
        <v>1177</v>
      </c>
    </row>
    <row r="11" spans="2:7" ht="19.5" customHeight="1">
      <c r="B11" s="167" t="s">
        <v>719</v>
      </c>
      <c r="C11" s="167" t="s">
        <v>1178</v>
      </c>
      <c r="D11" s="168">
        <v>46048</v>
      </c>
      <c r="E11" s="167">
        <v>11300</v>
      </c>
      <c r="F11" s="169" t="s">
        <v>1179</v>
      </c>
      <c r="G11" s="167" t="s">
        <v>1180</v>
      </c>
    </row>
    <row r="12" spans="2:7" ht="19.5" customHeight="1">
      <c r="B12" s="167" t="s">
        <v>719</v>
      </c>
      <c r="C12" s="167" t="s">
        <v>1181</v>
      </c>
      <c r="D12" s="168">
        <v>46048</v>
      </c>
      <c r="E12" s="167">
        <v>13300</v>
      </c>
      <c r="F12" s="169" t="s">
        <v>1179</v>
      </c>
      <c r="G12" s="167" t="s">
        <v>1182</v>
      </c>
    </row>
    <row r="13" spans="2:7" ht="19.5" customHeight="1">
      <c r="B13" s="167" t="s">
        <v>719</v>
      </c>
      <c r="C13" s="167" t="s">
        <v>1183</v>
      </c>
      <c r="D13" s="168">
        <v>46048</v>
      </c>
      <c r="E13" s="167">
        <v>10500</v>
      </c>
      <c r="F13" s="169" t="s">
        <v>1179</v>
      </c>
      <c r="G13" s="167"/>
    </row>
    <row r="14" spans="2:7" ht="19.5" customHeight="1">
      <c r="B14" s="167" t="s">
        <v>719</v>
      </c>
      <c r="C14" s="167" t="s">
        <v>1184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1185</v>
      </c>
      <c r="D5" s="213"/>
      <c r="E5" s="213"/>
      <c r="F5" s="213"/>
      <c r="G5" s="213"/>
      <c r="H5" s="213"/>
      <c r="I5" s="213"/>
      <c r="J5" s="214"/>
      <c r="K5" s="215" t="s">
        <v>1186</v>
      </c>
      <c r="L5" s="216"/>
      <c r="M5" s="216"/>
      <c r="N5" s="216"/>
      <c r="O5" s="217" t="s">
        <v>1187</v>
      </c>
      <c r="P5" s="218"/>
    </row>
    <row r="6" spans="1:16" s="74" customFormat="1" ht="15" customHeight="1">
      <c r="A6" s="66" t="s">
        <v>1188</v>
      </c>
      <c r="B6" s="75" t="s">
        <v>1189</v>
      </c>
      <c r="C6" s="76" t="s">
        <v>967</v>
      </c>
      <c r="D6" s="77" t="s">
        <v>968</v>
      </c>
      <c r="E6" s="76" t="s">
        <v>1190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1191</v>
      </c>
      <c r="M6" s="80" t="s">
        <v>586</v>
      </c>
      <c r="N6" s="81" t="s">
        <v>962</v>
      </c>
      <c r="O6" s="158" t="s">
        <v>1005</v>
      </c>
      <c r="P6" s="133" t="s">
        <v>1192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>
        <f>IF(SP_SUL!B78="","*",SP_SUL!B78)</f>
        <v>46057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8.3333333333333329E-2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KLECIO (TP-699)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V48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W58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W58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1193</v>
      </c>
      <c r="V1" s="224"/>
      <c r="W1" s="224"/>
    </row>
    <row r="2" spans="1:23" ht="15" customHeight="1">
      <c r="A2" s="87" t="s">
        <v>1194</v>
      </c>
      <c r="B2" s="87" t="s">
        <v>1189</v>
      </c>
      <c r="C2" s="87" t="s">
        <v>386</v>
      </c>
      <c r="D2" s="88" t="s">
        <v>967</v>
      </c>
      <c r="E2" s="88" t="s">
        <v>4</v>
      </c>
      <c r="F2" s="88" t="s">
        <v>1188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1195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>
        <f>IF(SP_SUL!B78="","*",SP_SUL!B78)</f>
        <v>46057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624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W58</v>
      </c>
      <c r="H79" s="145" t="str">
        <f>IF(SP_SUL!F82="","*",SP_SUL!F82)</f>
        <v>PDM - DESCARGA - DORMENTE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W58</v>
      </c>
      <c r="H80" s="145" t="str">
        <f>IF(SP_SUL!F83="","*",SP_SUL!F83)</f>
        <v>RECOLHIMENTO DE DORMENTE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1196</v>
      </c>
      <c r="C2" s="121" t="s">
        <v>952</v>
      </c>
      <c r="D2" s="76" t="s">
        <v>954</v>
      </c>
      <c r="E2" s="76" t="s">
        <v>1197</v>
      </c>
      <c r="F2" s="99" t="s">
        <v>1198</v>
      </c>
      <c r="G2" s="76" t="s">
        <v>1199</v>
      </c>
      <c r="H2" s="76" t="s">
        <v>1200</v>
      </c>
      <c r="I2" s="76" t="s">
        <v>1201</v>
      </c>
      <c r="J2" s="76" t="s">
        <v>1202</v>
      </c>
      <c r="K2" s="78" t="s">
        <v>1203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>
        <f>IF(SP_SUL!B78="","*",SP_SUL!B78)</f>
        <v>46057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KLECIO (TP-699)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V48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W58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W58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2026-02-03T15:58:08Z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