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003" documentId="8_{B6337239-1A00-434D-AAD0-422EA1FEB5AE}" xr6:coauthVersionLast="47" xr6:coauthVersionMax="47" xr10:uidLastSave="{4FE2EC70-C226-41A4-BD2B-CE60C0F8B3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6" i="1" l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46" i="1" l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F432" i="13"/>
  <c r="AM430" i="1"/>
  <c r="F429" i="13"/>
  <c r="AM427" i="1"/>
  <c r="F426" i="13"/>
  <c r="AM424" i="1"/>
  <c r="F423" i="13"/>
  <c r="AM421" i="1"/>
  <c r="F420" i="13"/>
  <c r="AM418" i="1"/>
  <c r="F417" i="13"/>
  <c r="AM412" i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<sst xmlns="http://schemas.openxmlformats.org/spreadsheetml/2006/main" count="9291" uniqueCount="1890">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</sst>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35" activePane="bottomRight" state="frozen"/>
      <selection pane="bottomRight" activeCell="F344" sqref="F3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>V8646016</v>
      </c>
      <c r="B324" s="171">
        <v>46016</v>
      </c>
      <c r="C324" s="8">
        <f>IF(BS_CONTROLE[[#This Row],[DATA]]="","",WEEKNUM(BS_CONTROLE[[#This Row],[DATA]]))</f>
        <v>52</v>
      </c>
      <c r="D324" s="51" t="s">
        <v>817</v>
      </c>
      <c r="E324" s="310">
        <v>304</v>
      </c>
      <c r="F324" s="172" t="s">
        <v>714</v>
      </c>
      <c r="G324" s="9" t="str">
        <f>IF(D324="","*",VLOOKUP(F324,BS_ATIVIDADE[#All],3,FALSE))</f>
        <v>MECANIZAÇÃO - SOCADORA</v>
      </c>
      <c r="H324" s="173" t="s">
        <v>570</v>
      </c>
      <c r="I324" s="173" t="s">
        <v>570</v>
      </c>
      <c r="J324" s="215">
        <v>74</v>
      </c>
      <c r="K324" s="215">
        <v>437.95</v>
      </c>
      <c r="L324" s="83">
        <v>436.2</v>
      </c>
      <c r="M324" s="202" t="s">
        <v>577</v>
      </c>
      <c r="N324" s="202" t="s">
        <v>578</v>
      </c>
      <c r="O324" s="173">
        <v>0.39583333333333331</v>
      </c>
      <c r="P324" s="173">
        <v>8.3333333333333329E-2</v>
      </c>
      <c r="Q324" s="83">
        <v>1020</v>
      </c>
      <c r="R324" s="10" t="str">
        <f>IFERROR(_xlfn.XLOOKUP(F324, BS_ATIVIDADE[ATIVIDADE],BS_ATIVIDADE[UNIDADE] ), "*")</f>
        <v>M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4" s="80" t="str">
        <f>IFERROR(_xlfn.XLOOKUP(J324, BASE_MAPA!$D$2:$D$359, BASE_MAPA!$I$2:$I$359), "ERRO")</f>
        <v>MARCO INICIAL - ALTO ARAGUAIA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MECANIZAÇÃO - SOCADORA</v>
      </c>
      <c r="AJ324" s="9" t="str">
        <f>IF(D324="","*",VLOOKUP(AI324,BS_ATIVIDADE[#Data],3,FALSE))</f>
        <v>MECANIZAÇÃO - SOCADORA</v>
      </c>
      <c r="AK324" s="276" t="str">
        <f>IF(BS_CONTROLE[[#This Row],[Local - Partida]]=0, "-", BS_CONTROLE[[#This Row],[Local - Partida]])</f>
        <v>TOM2</v>
      </c>
      <c r="AL324" s="276" t="str">
        <f>IF(BS_CONTROLE[[#This Row],[Local - Encerramento]]=0, "-", BS_CONTROLE[[#This Row],[Local - Encerramento]])</f>
        <v>TOM2</v>
      </c>
      <c r="AM324" s="276" t="str">
        <f>IF(BS_CONTROLE[[#This Row],[Entre - Estações]]=0, "-", BS_CONTROLE[[#This Row],[Entre - Estações]])</f>
        <v>TPC-TVL</v>
      </c>
      <c r="AN324" s="276" t="str">
        <f>IF(BS_CONTROLE[[#This Row],[SB]]=0, "-", BS_CONTROLE[[#This Row],[SB]])</f>
        <v>TPC440</v>
      </c>
      <c r="AO324" s="277">
        <f>IF(BS_CONTROLE[[#This Row],[SUB]]=0, "-", BS_CONTROLE[[#This Row],[SUB]])</f>
        <v>74</v>
      </c>
      <c r="AP324" s="278">
        <f>IF(BS_CONTROLE[[#This Row],[KM - Inicio]]=0, "-", BS_CONTROLE[[#This Row],[KM - Inicio]])</f>
        <v>437.95</v>
      </c>
      <c r="AQ324" s="278">
        <f>IF(BS_CONTROLE[[#This Row],[KM - Fim]]=0, "-", BS_CONTROLE[[#This Row],[KM - Fim]])</f>
        <v>436.2</v>
      </c>
      <c r="AR324" s="240"/>
      <c r="AS324" s="240"/>
      <c r="AT324" s="240"/>
      <c r="AU324" s="38"/>
      <c r="AV324" s="38"/>
      <c r="AW324" s="38"/>
      <c r="AX324" s="38"/>
      <c r="AY324" s="309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4" s="11" t="str">
        <f>IFERROR(_xlfn.XLOOKUP(AO324, BASE_MAPA!$D$2:$D$359, BASE_MAPA!$I$2:$I$359), "ERRO")</f>
        <v>MARCO INICIAL - ALTO ARAGUAIA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>V8846016</v>
      </c>
      <c r="B329" s="171">
        <v>46016</v>
      </c>
      <c r="C329" s="8">
        <f>IF(BS_CONTROLE[[#This Row],[DATA]]="","",WEEKNUM(BS_CONTROLE[[#This Row],[DATA]]))</f>
        <v>52</v>
      </c>
      <c r="D329" s="51" t="s">
        <v>821</v>
      </c>
      <c r="E329" s="310">
        <v>309</v>
      </c>
      <c r="F329" s="172" t="s">
        <v>714</v>
      </c>
      <c r="G329" s="9" t="str">
        <f>IF(D329="","*",VLOOKUP(F329,BS_ATIVIDADE[#All],3,FALSE))</f>
        <v>MECANIZAÇÃO - SOCADORA</v>
      </c>
      <c r="H329" s="173" t="s">
        <v>434</v>
      </c>
      <c r="I329" s="173" t="s">
        <v>434</v>
      </c>
      <c r="J329" s="215">
        <v>78</v>
      </c>
      <c r="K329" s="215">
        <v>185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29" s="173">
        <v>0.375</v>
      </c>
      <c r="P329" s="173">
        <v>8.3333333333333329E-2</v>
      </c>
      <c r="Q329" s="83"/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MECANIZAÇÃO - SOCADORA</v>
      </c>
      <c r="AJ329" s="9" t="str">
        <f>IF(D329="","*",VLOOKUP(AI329,BS_ATIVIDADE[#Data],3,FALSE))</f>
        <v>MECANIZAÇÃO - SOCADORA</v>
      </c>
      <c r="AK329" s="276" t="str">
        <f>IF(BS_CONTROLE[[#This Row],[Local - Partida]]=0, "-", BS_CONTROLE[[#This Row],[Local - Partida]])</f>
        <v>ZFH2</v>
      </c>
      <c r="AL329" s="276" t="str">
        <f>IF(BS_CONTROLE[[#This Row],[Local - Encerramento]]=0, "-", BS_CONTROLE[[#This Row],[Local - Encerramento]])</f>
        <v>ZFH2</v>
      </c>
      <c r="AM329" s="276" t="str">
        <f>IF(BS_CONTROLE[[#This Row],[Entre - Estações]]=0, "-", BS_CONTROLE[[#This Row],[Entre - Estações]])</f>
        <v>ZQY-ZFH</v>
      </c>
      <c r="AN329" s="276" t="str">
        <f>IF(BS_CONTROLE[[#This Row],[SB]]=0, "-", BS_CONTROLE[[#This Row],[SB]])</f>
        <v>ZQYZFH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185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e">
        <f>IF(AND(BR329&lt;1,BS329&lt;1),"Produção e Intervalo",IF(BR329&lt;1,"Intervalo",IF(BS329&lt;1,"Produção","Aderente")))</f>
        <v>#DIV/0!</v>
      </c>
      <c r="BR329" s="18">
        <f>IF(OR(B329="",F329=""),"*",AY329/P329)</f>
        <v>0</v>
      </c>
      <c r="BS329" s="18" t="e">
        <f>IF(OR(B329="",F329=""),"*",BA329/Q329)</f>
        <v>#DIV/0!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e">
        <f>IF(AND(BR344&lt;1,BS344&lt;1),"Produção e Intervalo",IF(BR344&lt;1,"Intervalo",IF(BS344&lt;1,"Produção","Aderente")))</f>
        <v>#DIV/0!</v>
      </c>
      <c r="BR344" s="18" t="e">
        <f>IF(OR(B344="",F344=""),"*",AY344/P344)</f>
        <v>#DIV/0!</v>
      </c>
      <c r="BS344" s="18" t="e">
        <f>IF(OR(B344="",F344=""),"*",BA344/Q344)</f>
        <v>#DIV/0!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1842</v>
      </c>
      <c r="D5" s="386"/>
      <c r="E5" s="386"/>
      <c r="F5" s="386"/>
      <c r="G5" s="386"/>
      <c r="H5" s="386"/>
      <c r="I5" s="386"/>
      <c r="J5" s="387"/>
      <c r="K5" s="388" t="s">
        <v>1843</v>
      </c>
      <c r="L5" s="389"/>
      <c r="M5" s="389"/>
      <c r="N5" s="389"/>
      <c r="O5" s="390" t="s">
        <v>1844</v>
      </c>
      <c r="P5" s="391"/>
      <c r="Q5" s="392"/>
    </row>
    <row r="6" spans="1:17" s="93" customFormat="1" ht="15.75" customHeight="1">
      <c r="A6" s="87" t="s">
        <v>1845</v>
      </c>
      <c r="B6" s="94" t="s">
        <v>1846</v>
      </c>
      <c r="C6" s="95" t="s">
        <v>1171</v>
      </c>
      <c r="D6" s="96" t="s">
        <v>1172</v>
      </c>
      <c r="E6" s="95" t="s">
        <v>1847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1848</v>
      </c>
      <c r="M6" s="139" t="s">
        <v>627</v>
      </c>
      <c r="N6" s="140" t="s">
        <v>1166</v>
      </c>
      <c r="O6" s="244" t="s">
        <v>1209</v>
      </c>
      <c r="P6" s="157"/>
      <c r="Q6" s="192" t="s">
        <v>1849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>
        <f>IF(FN_MC!B324="","*",FN_MC!B324)</f>
        <v>46016</v>
      </c>
      <c r="B324" s="98" t="str">
        <f>IF(FN_MC!X324="","*",FN_MC!X324)</f>
        <v>*</v>
      </c>
      <c r="C324" s="99" t="str">
        <f>IF(FN_MC!S324="","*",FN_MC!S324)</f>
        <v>FERRONORTE</v>
      </c>
      <c r="D324" s="99" t="str">
        <f>IF(FN_MC!T324="","*",FN_MC!T324)</f>
        <v>TCS-TGR</v>
      </c>
      <c r="E324" s="99" t="str">
        <f>IF(FN_MC!D324="","*",FN_MC!D324)</f>
        <v>V86</v>
      </c>
      <c r="F324" s="99" t="str">
        <f>IF(FN_MC!H324="","*",FN_MC!H324)</f>
        <v>TOM2</v>
      </c>
      <c r="G324" s="99" t="str">
        <f>IF(FN_MC!M324="","*",FN_MC!M324)</f>
        <v>TPC-TVL</v>
      </c>
      <c r="H324" s="154">
        <f>IF(FN_MC!K324="","*",FN_MC!K324)</f>
        <v>437.95</v>
      </c>
      <c r="I324" s="132">
        <f>IF(FN_MC!O324="","*",FN_MC!O324)</f>
        <v>0.39583333333333331</v>
      </c>
      <c r="J324" s="132">
        <f>IF(FN_MC!P324="","*",FN_MC!P324)</f>
        <v>8.3333333333333329E-2</v>
      </c>
      <c r="K324" s="141" t="str">
        <f>IF(FN_MC!AK324="","*",FN_MC!AK324)</f>
        <v>TOM2</v>
      </c>
      <c r="L324" s="141" t="str">
        <f>IF(FN_MC!AM324="","*",FN_MC!AM324)</f>
        <v>TPC-TVL</v>
      </c>
      <c r="M324" s="141">
        <f>IF(FN_MC!AP324="","*",FN_MC!AP324)</f>
        <v>437.95</v>
      </c>
      <c r="N324" s="141" t="str">
        <f>IF(FN_MC!AM324="","*",FN_MC!AM324)</f>
        <v>TPC-TVL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46016</v>
      </c>
      <c r="B329" s="98" t="str">
        <f>IF(FN_MC!X329="","*",FN_MC!X329)</f>
        <v>*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V88</v>
      </c>
      <c r="F329" s="99" t="str">
        <f>IF(FN_MC!H329="","*",FN_MC!H329)</f>
        <v>ZFH2</v>
      </c>
      <c r="G329" s="99" t="str">
        <f>IF(FN_MC!M329="","*",FN_MC!M329)</f>
        <v>ZQY-ZFH</v>
      </c>
      <c r="H329" s="154">
        <f>IF(FN_MC!K329="","*",FN_MC!K329)</f>
        <v>185</v>
      </c>
      <c r="I329" s="132">
        <f>IF(FN_MC!O329="","*",FN_MC!O329)</f>
        <v>0.375</v>
      </c>
      <c r="J329" s="132">
        <f>IF(FN_MC!P329="","*",FN_MC!P329)</f>
        <v>8.3333333333333329E-2</v>
      </c>
      <c r="K329" s="141" t="str">
        <f>IF(FN_MC!AK329="","*",FN_MC!AK329)</f>
        <v>ZFH2</v>
      </c>
      <c r="L329" s="141" t="str">
        <f>IF(FN_MC!AM329="","*",FN_MC!AM329)</f>
        <v>ZQY-ZFH</v>
      </c>
      <c r="M329" s="141">
        <f>IF(FN_MC!AP329="","*",FN_MC!AP329)</f>
        <v>185</v>
      </c>
      <c r="N329" s="141" t="str">
        <f>IF(FN_MC!AM329="","*",FN_MC!AM329)</f>
        <v>ZQY-ZFH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W70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1850</v>
      </c>
      <c r="W1" s="398"/>
      <c r="X1" s="398"/>
      <c r="Y1" s="104"/>
    </row>
    <row r="2" spans="1:25" s="100" customFormat="1" ht="11.25" customHeight="1">
      <c r="A2" s="105" t="s">
        <v>1851</v>
      </c>
      <c r="B2" s="105" t="s">
        <v>1846</v>
      </c>
      <c r="C2" s="105" t="s">
        <v>603</v>
      </c>
      <c r="D2" s="106" t="s">
        <v>1171</v>
      </c>
      <c r="E2" s="106" t="s">
        <v>1172</v>
      </c>
      <c r="F2" s="106" t="s">
        <v>1845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1852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FERRONORTE</v>
      </c>
      <c r="E322" s="110" t="str">
        <f>IF(FN_MC!T324="","*",FN_MC!T324)</f>
        <v>TCS-TGR</v>
      </c>
      <c r="F322" s="110">
        <f>IF(FN_MC!B324="","*",FN_MC!B324)</f>
        <v>46016</v>
      </c>
      <c r="G322" s="110" t="str">
        <f>IF(FN_MC!D324="","*",FN_MC!D324)</f>
        <v>V86</v>
      </c>
      <c r="H322" s="110" t="str">
        <f>IF(FN_MC!F324="","*",FN_MC!F324)</f>
        <v>MECANIZAÇÃO - SOCADORA</v>
      </c>
      <c r="I322" s="110" t="str">
        <f>IF(FN_MC!H324="","*",FN_MC!H324)</f>
        <v>TOM2</v>
      </c>
      <c r="J322" s="110" t="str">
        <f>IF(FN_MC!I324="","*",FN_MC!I324)</f>
        <v>TOM2</v>
      </c>
      <c r="K322" s="110" t="str">
        <f>IF(FN_MC!M324="","*",FN_MC!M324)</f>
        <v>TPC-TVL</v>
      </c>
      <c r="L322" s="110" t="str">
        <f>IF(FN_MC!N324="","*",FN_MC!N324)</f>
        <v>TPC440</v>
      </c>
      <c r="M322" s="111">
        <f>IF(FN_MC!J324="","*",FN_MC!J324)</f>
        <v>74</v>
      </c>
      <c r="N322" s="288">
        <f>IF(FN_MC!K324="","*",FN_MC!K324)</f>
        <v>437.95</v>
      </c>
      <c r="O322" s="288">
        <f>IF(FN_MC!L324="","*",FN_MC!L324)</f>
        <v>436.2</v>
      </c>
      <c r="P322" s="111"/>
      <c r="Q322" s="128">
        <f>IF(FN_MC!O324="","*",FN_MC!O324)</f>
        <v>0.39583333333333331</v>
      </c>
      <c r="R322" s="128">
        <f>IF(FN_MC!P324="","*",FN_MC!P324)</f>
        <v>8.3333333333333329E-2</v>
      </c>
      <c r="S322" s="110" t="str">
        <f>IF(FN_MC!Q324="","*",CONCATENATE(FN_MC!Q324," ",FN_MC!R324))</f>
        <v>1020 M</v>
      </c>
      <c r="T322" s="110" t="str">
        <f>IF(FN_MC!V324="","*",FN_MC!V324)</f>
        <v>*</v>
      </c>
      <c r="U322" s="110" t="str">
        <f>IF(FN_MC!W324="","*",FN_MC!W324)</f>
        <v>*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390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46016</v>
      </c>
      <c r="G327" s="110" t="str">
        <f>IF(FN_MC!D329="","*",FN_MC!D329)</f>
        <v>V88</v>
      </c>
      <c r="H327" s="110" t="str">
        <f>IF(FN_MC!F329="","*",FN_MC!F329)</f>
        <v>MECANIZAÇÃO - SOCADORA</v>
      </c>
      <c r="I327" s="110" t="str">
        <f>IF(FN_MC!H329="","*",FN_MC!H329)</f>
        <v>ZFH2</v>
      </c>
      <c r="J327" s="110" t="str">
        <f>IF(FN_MC!I329="","*",FN_MC!I329)</f>
        <v>ZFH2</v>
      </c>
      <c r="K327" s="110" t="str">
        <f>IF(FN_MC!M329="","*",FN_MC!M329)</f>
        <v>ZQY-ZFH</v>
      </c>
      <c r="L327" s="110" t="str">
        <f>IF(FN_MC!N329="","*",FN_MC!N329)</f>
        <v>ZQYZFH</v>
      </c>
      <c r="M327" s="111">
        <f>IF(FN_MC!J329="","*",FN_MC!J329)</f>
        <v>78</v>
      </c>
      <c r="N327" s="288">
        <f>IF(FN_MC!K329="","*",FN_MC!K329)</f>
        <v>185</v>
      </c>
      <c r="O327" s="288" t="str">
        <f>IF(FN_MC!L329="","*",FN_MC!L329)</f>
        <v>-</v>
      </c>
      <c r="P327" s="111"/>
      <c r="Q327" s="128">
        <f>IF(FN_MC!O329="","*",FN_MC!O329)</f>
        <v>0.375</v>
      </c>
      <c r="R327" s="128">
        <f>IF(FN_MC!P329="","*",FN_MC!P329)</f>
        <v>8.3333333333333329E-2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1853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1854</v>
      </c>
      <c r="C2" s="95" t="s">
        <v>1157</v>
      </c>
      <c r="D2" s="95" t="s">
        <v>596</v>
      </c>
      <c r="E2" s="95" t="s">
        <v>1855</v>
      </c>
      <c r="F2" s="95" t="s">
        <v>1856</v>
      </c>
      <c r="G2" s="95" t="s">
        <v>1857</v>
      </c>
      <c r="H2" s="95" t="s">
        <v>1858</v>
      </c>
      <c r="I2" s="95" t="s">
        <v>1859</v>
      </c>
      <c r="J2" s="95" t="s">
        <v>1860</v>
      </c>
      <c r="K2" s="131" t="s">
        <v>1861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>
        <f>IF(FN_MC!B324="","*",FN_MC!B324)</f>
        <v>46016</v>
      </c>
      <c r="D322" s="121" t="str">
        <f>IF(FN_MC!D324="","*",FN_MC!D324)</f>
        <v>V86</v>
      </c>
      <c r="E322" s="121" t="str">
        <f>IF(FN_MC!H324="","*",FN_MC!H324)</f>
        <v>TOM2</v>
      </c>
      <c r="F322" s="137" t="str">
        <f>IF(FN_MC!M324="","*",FN_MC!M324)</f>
        <v>TPC-TVL</v>
      </c>
      <c r="G322" s="121" t="str">
        <f>IF(FN_MC!I324="","*",FN_MC!I324)</f>
        <v>TOM2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46016</v>
      </c>
      <c r="D327" s="121" t="str">
        <f>IF(FN_MC!D329="","*",FN_MC!D329)</f>
        <v>V88</v>
      </c>
      <c r="E327" s="121" t="str">
        <f>IF(FN_MC!H329="","*",FN_MC!H329)</f>
        <v>ZFH2</v>
      </c>
      <c r="F327" s="137" t="str">
        <f>IF(FN_MC!M329="","*",FN_MC!M329)</f>
        <v>ZQY-ZFH</v>
      </c>
      <c r="G327" s="121" t="str">
        <f>IF(FN_MC!I329="","*",FN_MC!I329)</f>
        <v>ZFH2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1863</v>
      </c>
      <c r="C4" s="318" t="s">
        <v>1864</v>
      </c>
      <c r="D4" s="318" t="s">
        <v>1865</v>
      </c>
      <c r="E4" s="318" t="s">
        <v>1866</v>
      </c>
      <c r="F4" s="318" t="s">
        <v>6</v>
      </c>
      <c r="G4" s="318" t="s">
        <v>1867</v>
      </c>
      <c r="H4" s="191"/>
    </row>
    <row r="5" spans="1:8">
      <c r="A5" s="191"/>
      <c r="B5" s="319" t="s">
        <v>1868</v>
      </c>
      <c r="C5" s="319">
        <v>309525</v>
      </c>
      <c r="D5" s="319" t="s">
        <v>1869</v>
      </c>
      <c r="E5" s="319" t="s">
        <v>844</v>
      </c>
      <c r="F5" s="319" t="s">
        <v>1870</v>
      </c>
      <c r="G5" s="320">
        <v>46296</v>
      </c>
      <c r="H5" s="191"/>
    </row>
    <row r="6" spans="1:8">
      <c r="A6" s="191"/>
      <c r="B6" s="319" t="s">
        <v>1871</v>
      </c>
      <c r="C6" s="319">
        <v>256875</v>
      </c>
      <c r="D6" s="319" t="s">
        <v>1872</v>
      </c>
      <c r="E6" s="319" t="s">
        <v>844</v>
      </c>
      <c r="F6" s="319" t="s">
        <v>1870</v>
      </c>
      <c r="G6" s="320">
        <v>46296</v>
      </c>
      <c r="H6" s="191"/>
    </row>
    <row r="7" spans="1:8">
      <c r="A7" s="191"/>
      <c r="B7" s="319" t="s">
        <v>1873</v>
      </c>
      <c r="C7" s="319">
        <v>257278</v>
      </c>
      <c r="D7" s="319" t="s">
        <v>1874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1875</v>
      </c>
      <c r="C8" s="319">
        <v>261794</v>
      </c>
      <c r="D8" s="319" t="s">
        <v>1876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1877</v>
      </c>
      <c r="C9" s="319">
        <v>257033</v>
      </c>
      <c r="D9" s="319" t="s">
        <v>1878</v>
      </c>
      <c r="E9" s="319" t="s">
        <v>835</v>
      </c>
      <c r="F9" s="319" t="s">
        <v>192</v>
      </c>
      <c r="G9" s="319" t="s">
        <v>1879</v>
      </c>
      <c r="H9" s="191"/>
    </row>
    <row r="10" spans="1:8">
      <c r="A10" s="191"/>
      <c r="B10" s="319" t="s">
        <v>1880</v>
      </c>
      <c r="C10" s="319">
        <v>396578</v>
      </c>
      <c r="D10" s="319" t="s">
        <v>1881</v>
      </c>
      <c r="E10" s="319" t="s">
        <v>835</v>
      </c>
      <c r="F10" s="319" t="s">
        <v>192</v>
      </c>
      <c r="G10" s="319" t="s">
        <v>1879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1883</v>
      </c>
      <c r="E3" s="315" t="s">
        <v>1884</v>
      </c>
      <c r="F3" s="315" t="s">
        <v>1885</v>
      </c>
      <c r="G3" s="315" t="s">
        <v>1886</v>
      </c>
      <c r="H3" s="315" t="s">
        <v>1887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2025-12-24T16:03:40Z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