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8672" documentId="8_{B6337239-1A00-434D-AAD0-422EA1FEB5AE}" xr6:coauthVersionLast="47" xr6:coauthVersionMax="47" xr10:uidLastSave="{F98909D4-07C5-41B8-8147-6AA56247BB0C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1" i="1" l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AN63" i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S64" i="1" a="1"/>
  <c r="S64" i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J67" i="1"/>
  <c r="AK67" i="1"/>
  <c r="AL67" i="1"/>
  <c r="AN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R68" i="1"/>
  <c r="S68" i="1" a="1"/>
  <c r="S68" i="1"/>
  <c r="T68" i="1" a="1"/>
  <c r="T68" i="1"/>
  <c r="U68" i="1"/>
  <c r="AI68" i="1"/>
  <c r="AJ68" i="1"/>
  <c r="AK68" i="1"/>
  <c r="AL68" i="1"/>
  <c r="AN68" i="1"/>
  <c r="AO68" i="1"/>
  <c r="AP68" i="1"/>
  <c r="AQ68" i="1"/>
  <c r="AY68" i="1"/>
  <c r="BB68" i="1"/>
  <c r="BC68" i="1" a="1"/>
  <c r="BC68" i="1" s="1"/>
  <c r="BD68" i="1" a="1"/>
  <c r="BD68" i="1"/>
  <c r="BE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D69" i="1" a="1"/>
  <c r="BD69" i="1" s="1"/>
  <c r="BE69" i="1"/>
  <c r="BF69" i="1"/>
  <c r="BR69" i="1"/>
  <c r="BS69" i="1"/>
  <c r="C70" i="1"/>
  <c r="G70" i="1"/>
  <c r="M70" i="1" a="1"/>
  <c r="M70" i="1"/>
  <c r="AM70" i="1" s="1"/>
  <c r="N70" i="1" a="1"/>
  <c r="N70" i="1"/>
  <c r="R70" i="1"/>
  <c r="S70" i="1" a="1"/>
  <c r="S70" i="1"/>
  <c r="T70" i="1" a="1"/>
  <c r="T70" i="1" s="1"/>
  <c r="U70" i="1"/>
  <c r="AI70" i="1"/>
  <c r="BB70" i="1" s="1"/>
  <c r="AJ70" i="1"/>
  <c r="AK70" i="1"/>
  <c r="AL70" i="1"/>
  <c r="AN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AM75" i="1"/>
  <c r="AN75" i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AJ77" i="1"/>
  <c r="AK77" i="1"/>
  <c r="AL77" i="1"/>
  <c r="AO77" i="1"/>
  <c r="AP77" i="1"/>
  <c r="AQ77" i="1"/>
  <c r="AY77" i="1"/>
  <c r="BB77" i="1"/>
  <c r="BC77" i="1" a="1"/>
  <c r="BC77" i="1" s="1"/>
  <c r="BD77" i="1" a="1"/>
  <c r="BD77" i="1"/>
  <c r="BE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AJ78" i="1"/>
  <c r="AK78" i="1"/>
  <c r="AL78" i="1"/>
  <c r="AO78" i="1"/>
  <c r="BC78" i="1" s="1" a="1"/>
  <c r="BC78" i="1" s="1"/>
  <c r="AP78" i="1"/>
  <c r="AQ78" i="1"/>
  <c r="AY78" i="1"/>
  <c r="BB78" i="1"/>
  <c r="BD78" i="1" a="1"/>
  <c r="BD78" i="1" s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M80" i="1" a="1"/>
  <c r="M80" i="1" s="1"/>
  <c r="AM80" i="1" s="1"/>
  <c r="N80" i="1" a="1"/>
  <c r="N80" i="1" s="1"/>
  <c r="R80" i="1"/>
  <c r="S80" i="1" a="1"/>
  <c r="S80" i="1" s="1"/>
  <c r="T80" i="1" a="1"/>
  <c r="T80" i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N82" i="1" a="1"/>
  <c r="N82" i="1"/>
  <c r="AN82" i="1" s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E82" i="1"/>
  <c r="BF82" i="1"/>
  <c r="BR82" i="1"/>
  <c r="BS82" i="1"/>
  <c r="C83" i="1"/>
  <c r="G83" i="1"/>
  <c r="M83" i="1" a="1"/>
  <c r="M83" i="1" s="1"/>
  <c r="AM83" i="1" s="1"/>
  <c r="N83" i="1" a="1"/>
  <c r="N83" i="1"/>
  <c r="AN83" i="1" s="1"/>
  <c r="R83" i="1"/>
  <c r="S83" i="1" a="1"/>
  <c r="S83" i="1"/>
  <c r="T83" i="1" a="1"/>
  <c r="T83" i="1" s="1"/>
  <c r="U83" i="1"/>
  <c r="AI83" i="1"/>
  <c r="AJ83" i="1"/>
  <c r="AK83" i="1"/>
  <c r="AL83" i="1"/>
  <c r="AO83" i="1"/>
  <c r="BC83" i="1" s="1" a="1"/>
  <c r="BC83" i="1" s="1"/>
  <c r="AP83" i="1"/>
  <c r="AQ83" i="1"/>
  <c r="AY83" i="1"/>
  <c r="BB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/>
  <c r="N85" i="1" a="1"/>
  <c r="N85" i="1" s="1"/>
  <c r="R85" i="1"/>
  <c r="S85" i="1" a="1"/>
  <c r="S85" i="1" s="1"/>
  <c r="T85" i="1" a="1"/>
  <c r="T85" i="1" s="1"/>
  <c r="U85" i="1"/>
  <c r="AI85" i="1"/>
  <c r="AJ85" i="1"/>
  <c r="AK85" i="1"/>
  <c r="AL85" i="1"/>
  <c r="AM85" i="1"/>
  <c r="AO85" i="1"/>
  <c r="BC85" i="1" s="1" a="1"/>
  <c r="BC85" i="1" s="1"/>
  <c r="AP85" i="1"/>
  <c r="AQ85" i="1"/>
  <c r="AY85" i="1"/>
  <c r="BB85" i="1"/>
  <c r="BD85" i="1" a="1"/>
  <c r="BD85" i="1" s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M91" i="1" a="1"/>
  <c r="M91" i="1" s="1"/>
  <c r="AM91" i="1" s="1"/>
  <c r="N91" i="1" a="1"/>
  <c r="N91" i="1" s="1"/>
  <c r="AN91" i="1" s="1"/>
  <c r="R91" i="1"/>
  <c r="S91" i="1" a="1"/>
  <c r="S91" i="1" s="1"/>
  <c r="T91" i="1" a="1"/>
  <c r="T91" i="1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M92" i="1" a="1"/>
  <c r="M92" i="1" s="1"/>
  <c r="AM92" i="1" s="1"/>
  <c r="N92" i="1" a="1"/>
  <c r="N92" i="1" s="1"/>
  <c r="AN92" i="1" s="1"/>
  <c r="R92" i="1"/>
  <c r="S92" i="1" a="1"/>
  <c r="S92" i="1" s="1"/>
  <c r="T92" i="1" a="1"/>
  <c r="T92" i="1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M93" i="1" a="1"/>
  <c r="M93" i="1" s="1"/>
  <c r="N93" i="1" a="1"/>
  <c r="N93" i="1" s="1"/>
  <c r="R93" i="1"/>
  <c r="S93" i="1" a="1"/>
  <c r="S93" i="1" s="1"/>
  <c r="T93" i="1" a="1"/>
  <c r="T93" i="1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M94" i="1" a="1"/>
  <c r="M94" i="1" s="1"/>
  <c r="N94" i="1" a="1"/>
  <c r="N94" i="1" s="1"/>
  <c r="R94" i="1"/>
  <c r="S94" i="1" a="1"/>
  <c r="S94" i="1" s="1"/>
  <c r="T94" i="1" a="1"/>
  <c r="T94" i="1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M95" i="1" a="1"/>
  <c r="M95" i="1" s="1"/>
  <c r="N95" i="1" a="1"/>
  <c r="N95" i="1" s="1"/>
  <c r="AN95" i="1" s="1"/>
  <c r="R95" i="1"/>
  <c r="S95" i="1" a="1"/>
  <c r="S95" i="1" s="1"/>
  <c r="T95" i="1" a="1"/>
  <c r="T95" i="1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M96" i="1" a="1"/>
  <c r="M96" i="1" s="1"/>
  <c r="AM96" i="1" s="1"/>
  <c r="N96" i="1" a="1"/>
  <c r="N96" i="1" s="1"/>
  <c r="AN96" i="1" s="1"/>
  <c r="R96" i="1"/>
  <c r="S96" i="1" a="1"/>
  <c r="S96" i="1" s="1"/>
  <c r="T96" i="1" a="1"/>
  <c r="T96" i="1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M97" i="1" a="1"/>
  <c r="M97" i="1" s="1"/>
  <c r="N97" i="1" a="1"/>
  <c r="N97" i="1" s="1"/>
  <c r="R97" i="1"/>
  <c r="S97" i="1" a="1"/>
  <c r="S97" i="1" s="1"/>
  <c r="T97" i="1" a="1"/>
  <c r="T97" i="1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M98" i="1" a="1"/>
  <c r="M98" i="1" s="1"/>
  <c r="N98" i="1" a="1"/>
  <c r="N98" i="1" s="1"/>
  <c r="R98" i="1"/>
  <c r="S98" i="1" a="1"/>
  <c r="S98" i="1" s="1"/>
  <c r="T98" i="1" a="1"/>
  <c r="T98" i="1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M99" i="1" a="1"/>
  <c r="M99" i="1" s="1"/>
  <c r="AM99" i="1" s="1"/>
  <c r="N99" i="1" a="1"/>
  <c r="N99" i="1" s="1"/>
  <c r="AN99" i="1" s="1"/>
  <c r="R99" i="1"/>
  <c r="S99" i="1" a="1"/>
  <c r="S99" i="1" s="1"/>
  <c r="T99" i="1" a="1"/>
  <c r="T99" i="1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M100" i="1" a="1"/>
  <c r="M100" i="1" s="1"/>
  <c r="AM100" i="1" s="1"/>
  <c r="N100" i="1" a="1"/>
  <c r="N100" i="1" s="1"/>
  <c r="AN100" i="1" s="1"/>
  <c r="R100" i="1"/>
  <c r="S100" i="1" a="1"/>
  <c r="S100" i="1" s="1"/>
  <c r="T100" i="1" a="1"/>
  <c r="T100" i="1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T124" i="1" a="1"/>
  <c r="T124" i="1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T125" i="1" a="1"/>
  <c r="T125" i="1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T127" i="1" a="1"/>
  <c r="T127" i="1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T128" i="1" a="1"/>
  <c r="T128" i="1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T129" i="1" a="1"/>
  <c r="T129" i="1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T130" i="1" a="1"/>
  <c r="T130" i="1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T131" i="1" a="1"/>
  <c r="T131" i="1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T132" i="1" a="1"/>
  <c r="T132" i="1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T133" i="1" a="1"/>
  <c r="T133" i="1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T134" i="1" a="1"/>
  <c r="T134" i="1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T135" i="1" a="1"/>
  <c r="T135" i="1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T137" i="1" a="1"/>
  <c r="T137" i="1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AL180" i="1"/>
  <c r="AO180" i="1"/>
  <c r="BD180" i="1" s="1" a="1"/>
  <c r="BD180" i="1" s="1"/>
  <c r="AP180" i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AL183" i="1"/>
  <c r="AO183" i="1"/>
  <c r="BD183" i="1" s="1" a="1"/>
  <c r="BD183" i="1" s="1"/>
  <c r="AP183" i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AL186" i="1"/>
  <c r="AO186" i="1"/>
  <c r="BC186" i="1" s="1" a="1"/>
  <c r="BC186" i="1" s="1"/>
  <c r="AP186" i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BQ202" i="1" s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BQ205" i="1" s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BQ208" i="1" s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BQ211" i="1" s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BQ220" i="1" s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BQ223" i="1" s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I134" i="12"/>
  <c r="J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I136" i="12"/>
  <c r="J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I143" i="12"/>
  <c r="J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I145" i="12"/>
  <c r="J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I151" i="12"/>
  <c r="J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I170" i="12"/>
  <c r="J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I172" i="12"/>
  <c r="J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I176" i="12"/>
  <c r="J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I180" i="12"/>
  <c r="J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I184" i="12"/>
  <c r="J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L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F506" i="1"/>
  <c r="F507" i="1"/>
  <c r="AI507" i="1" s="1"/>
  <c r="F508" i="1"/>
  <c r="F509" i="1"/>
  <c r="BR509" i="1" s="1"/>
  <c r="F510" i="1"/>
  <c r="BS510" i="1" s="1"/>
  <c r="F511" i="1"/>
  <c r="F512" i="1"/>
  <c r="BS512" i="1" s="1"/>
  <c r="F513" i="1"/>
  <c r="BR513" i="1" s="1"/>
  <c r="F514" i="1"/>
  <c r="F515" i="1"/>
  <c r="H167" i="12" s="1"/>
  <c r="F516" i="1"/>
  <c r="BS516" i="1" s="1"/>
  <c r="F517" i="1"/>
  <c r="F518" i="1"/>
  <c r="BR518" i="1" s="1"/>
  <c r="F519" i="1"/>
  <c r="BS519" i="1" s="1"/>
  <c r="F520" i="1"/>
  <c r="F521" i="1"/>
  <c r="BS521" i="1" s="1"/>
  <c r="F522" i="1"/>
  <c r="BR522" i="1" s="1"/>
  <c r="F523" i="1"/>
  <c r="F524" i="1"/>
  <c r="H176" i="12" s="1"/>
  <c r="F525" i="1"/>
  <c r="AI525" i="1" s="1"/>
  <c r="F526" i="1"/>
  <c r="F527" i="1"/>
  <c r="BR527" i="1" s="1"/>
  <c r="F528" i="1"/>
  <c r="BS528" i="1" s="1"/>
  <c r="F529" i="1"/>
  <c r="F530" i="1"/>
  <c r="BS530" i="1" s="1"/>
  <c r="F531" i="1"/>
  <c r="BR531" i="1" s="1"/>
  <c r="F532" i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E303" i="12"/>
  <c r="S304" i="12"/>
  <c r="S282" i="12"/>
  <c r="S283" i="12"/>
  <c r="K283" i="12"/>
  <c r="E282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F417" i="1"/>
  <c r="H4" i="12" s="1"/>
  <c r="F418" i="1"/>
  <c r="H70" i="12" s="1"/>
  <c r="F419" i="1"/>
  <c r="F420" i="1"/>
  <c r="H7" i="12" s="1"/>
  <c r="F421" i="1"/>
  <c r="F422" i="1"/>
  <c r="AI422" i="1" s="1"/>
  <c r="BB422" i="1" s="1"/>
  <c r="F423" i="1"/>
  <c r="H10" i="12" s="1"/>
  <c r="F424" i="1"/>
  <c r="H76" i="12" s="1"/>
  <c r="F425" i="1"/>
  <c r="F426" i="1"/>
  <c r="H13" i="12" s="1"/>
  <c r="F427" i="1"/>
  <c r="F428" i="1"/>
  <c r="F429" i="1"/>
  <c r="F430" i="1"/>
  <c r="BS430" i="1" s="1"/>
  <c r="F431" i="1"/>
  <c r="F432" i="1"/>
  <c r="AI432" i="1" s="1"/>
  <c r="BB432" i="1" s="1"/>
  <c r="F433" i="1"/>
  <c r="BS433" i="1" s="1"/>
  <c r="F434" i="1"/>
  <c r="H431" i="12" s="1"/>
  <c r="F435" i="1"/>
  <c r="H87" i="12" s="1"/>
  <c r="F436" i="1"/>
  <c r="BS436" i="1" s="1"/>
  <c r="F437" i="1"/>
  <c r="H434" i="12" s="1"/>
  <c r="F438" i="1"/>
  <c r="H25" i="12" s="1"/>
  <c r="F439" i="1"/>
  <c r="BS439" i="1" s="1"/>
  <c r="F440" i="1"/>
  <c r="F441" i="1"/>
  <c r="BS441" i="1" s="1"/>
  <c r="F442" i="1"/>
  <c r="BS442" i="1" s="1"/>
  <c r="F443" i="1"/>
  <c r="F444" i="1"/>
  <c r="BR444" i="1" s="1"/>
  <c r="F445" i="1"/>
  <c r="BS445" i="1" s="1"/>
  <c r="F446" i="1"/>
  <c r="H443" i="12" s="1"/>
  <c r="F447" i="1"/>
  <c r="F448" i="1"/>
  <c r="BS448" i="1" s="1"/>
  <c r="F449" i="1"/>
  <c r="F450" i="1"/>
  <c r="H37" i="12" s="1"/>
  <c r="F451" i="1"/>
  <c r="BS451" i="1" s="1"/>
  <c r="F452" i="1"/>
  <c r="F453" i="1"/>
  <c r="AI453" i="1" s="1"/>
  <c r="BB453" i="1" s="1"/>
  <c r="F454" i="1"/>
  <c r="BS454" i="1" s="1"/>
  <c r="F455" i="1"/>
  <c r="F456" i="1"/>
  <c r="F457" i="1"/>
  <c r="BS457" i="1" s="1"/>
  <c r="F458" i="1"/>
  <c r="F459" i="1"/>
  <c r="AI459" i="1" s="1"/>
  <c r="BB459" i="1" s="1"/>
  <c r="F460" i="1"/>
  <c r="BS460" i="1" s="1"/>
  <c r="F461" i="1"/>
  <c r="AI461" i="1" s="1"/>
  <c r="BB461" i="1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F468" i="1"/>
  <c r="BR468" i="1" s="1"/>
  <c r="F469" i="1"/>
  <c r="BS469" i="1" s="1"/>
  <c r="F470" i="1"/>
  <c r="F471" i="1"/>
  <c r="BS471" i="1" s="1"/>
  <c r="F472" i="1"/>
  <c r="BS472" i="1" s="1"/>
  <c r="F473" i="1"/>
  <c r="F474" i="1"/>
  <c r="F475" i="1"/>
  <c r="BS475" i="1" s="1"/>
  <c r="F476" i="1"/>
  <c r="F477" i="1"/>
  <c r="BR477" i="1" s="1"/>
  <c r="F478" i="1"/>
  <c r="BS478" i="1" s="1"/>
  <c r="F479" i="1"/>
  <c r="AI479" i="1" s="1"/>
  <c r="BB479" i="1" s="1"/>
  <c r="F480" i="1"/>
  <c r="BS480" i="1" s="1"/>
  <c r="F481" i="1"/>
  <c r="BS481" i="1" s="1"/>
  <c r="F482" i="1"/>
  <c r="F483" i="1"/>
  <c r="F484" i="1"/>
  <c r="BS484" i="1" s="1"/>
  <c r="F485" i="1"/>
  <c r="F486" i="1"/>
  <c r="BR486" i="1" s="1"/>
  <c r="F487" i="1"/>
  <c r="BS487" i="1" s="1"/>
  <c r="F488" i="1"/>
  <c r="F489" i="1"/>
  <c r="BS489" i="1" s="1"/>
  <c r="F490" i="1"/>
  <c r="BS490" i="1" s="1"/>
  <c r="F491" i="1"/>
  <c r="F492" i="1"/>
  <c r="AI492" i="1" s="1"/>
  <c r="BB492" i="1" s="1"/>
  <c r="F493" i="1"/>
  <c r="BS493" i="1" s="1"/>
  <c r="F494" i="1"/>
  <c r="F495" i="1"/>
  <c r="BR495" i="1" s="1"/>
  <c r="F496" i="1"/>
  <c r="BS496" i="1" s="1"/>
  <c r="F497" i="1"/>
  <c r="F498" i="1"/>
  <c r="BS498" i="1" s="1"/>
  <c r="F499" i="1"/>
  <c r="BS499" i="1" s="1"/>
  <c r="F500" i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T6" i="1" a="1"/>
  <c r="T6" i="1" s="1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79" i="12"/>
  <c r="E289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E55" i="12" s="1"/>
  <c r="T469" i="1" a="1"/>
  <c r="T469" i="1" s="1"/>
  <c r="E56" i="12" s="1"/>
  <c r="T470" i="1" a="1"/>
  <c r="T470" i="1" s="1"/>
  <c r="E57" i="12" s="1"/>
  <c r="T471" i="1" a="1"/>
  <c r="T471" i="1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T483" i="1" a="1"/>
  <c r="T483" i="1" s="1"/>
  <c r="E135" i="12" s="1"/>
  <c r="T484" i="1" a="1"/>
  <c r="T484" i="1" s="1"/>
  <c r="T485" i="1" a="1"/>
  <c r="T485" i="1" s="1"/>
  <c r="T486" i="1" a="1"/>
  <c r="T486" i="1" s="1"/>
  <c r="E138" i="12" s="1"/>
  <c r="T487" i="1" a="1"/>
  <c r="T487" i="1" s="1"/>
  <c r="T488" i="1" a="1"/>
  <c r="T488" i="1" s="1"/>
  <c r="T489" i="1" a="1"/>
  <c r="T489" i="1" s="1"/>
  <c r="E141" i="12" s="1"/>
  <c r="T490" i="1" a="1"/>
  <c r="T490" i="1" s="1"/>
  <c r="D489" i="11" s="1"/>
  <c r="T491" i="1" a="1"/>
  <c r="T491" i="1" s="1"/>
  <c r="T492" i="1" a="1"/>
  <c r="T492" i="1" s="1"/>
  <c r="E144" i="12" s="1"/>
  <c r="T493" i="1" a="1"/>
  <c r="T493" i="1" s="1"/>
  <c r="T494" i="1" a="1"/>
  <c r="T494" i="1" s="1"/>
  <c r="T495" i="1" a="1"/>
  <c r="T495" i="1" s="1"/>
  <c r="E147" i="12" s="1"/>
  <c r="T496" i="1" a="1"/>
  <c r="T496" i="1" s="1"/>
  <c r="D495" i="11" s="1"/>
  <c r="T497" i="1" a="1"/>
  <c r="T497" i="1" s="1"/>
  <c r="T498" i="1" a="1"/>
  <c r="T498" i="1" s="1"/>
  <c r="E150" i="12" s="1"/>
  <c r="T499" i="1" a="1"/>
  <c r="T499" i="1" s="1"/>
  <c r="T500" i="1" a="1"/>
  <c r="T500" i="1" s="1"/>
  <c r="T501" i="1" a="1"/>
  <c r="T501" i="1" s="1"/>
  <c r="E153" i="12" s="1"/>
  <c r="T502" i="1" a="1"/>
  <c r="T502" i="1" s="1"/>
  <c r="D501" i="11" s="1"/>
  <c r="T503" i="1" a="1"/>
  <c r="T503" i="1" s="1"/>
  <c r="T504" i="1" a="1"/>
  <c r="T504" i="1" s="1"/>
  <c r="E156" i="12" s="1"/>
  <c r="T505" i="1" a="1"/>
  <c r="T505" i="1" s="1"/>
  <c r="T506" i="1" a="1"/>
  <c r="T506" i="1" s="1"/>
  <c r="T507" i="1" a="1"/>
  <c r="T507" i="1" s="1"/>
  <c r="E159" i="12" s="1"/>
  <c r="T508" i="1" a="1"/>
  <c r="T508" i="1" s="1"/>
  <c r="E160" i="12" s="1"/>
  <c r="T509" i="1" a="1"/>
  <c r="T509" i="1" s="1"/>
  <c r="T510" i="1" a="1"/>
  <c r="T510" i="1" s="1"/>
  <c r="E162" i="12" s="1"/>
  <c r="T511" i="1" a="1"/>
  <c r="T511" i="1" s="1"/>
  <c r="T512" i="1" a="1"/>
  <c r="T512" i="1" s="1"/>
  <c r="T513" i="1" a="1"/>
  <c r="T513" i="1" s="1"/>
  <c r="E165" i="12" s="1"/>
  <c r="T514" i="1" a="1"/>
  <c r="T514" i="1" s="1"/>
  <c r="E166" i="12" s="1"/>
  <c r="T515" i="1" a="1"/>
  <c r="T515" i="1" s="1"/>
  <c r="E167" i="12" s="1"/>
  <c r="T516" i="1" a="1"/>
  <c r="T516" i="1" s="1"/>
  <c r="E168" i="12" s="1"/>
  <c r="T517" i="1" a="1"/>
  <c r="T517" i="1" s="1"/>
  <c r="E169" i="12" s="1"/>
  <c r="T518" i="1" a="1"/>
  <c r="T518" i="1" s="1"/>
  <c r="E170" i="12" s="1"/>
  <c r="T519" i="1" a="1"/>
  <c r="T519" i="1" s="1"/>
  <c r="E171" i="12" s="1"/>
  <c r="T520" i="1" a="1"/>
  <c r="T520" i="1" s="1"/>
  <c r="E172" i="12" s="1"/>
  <c r="T521" i="1" a="1"/>
  <c r="T521" i="1" s="1"/>
  <c r="E173" i="12" s="1"/>
  <c r="T522" i="1" a="1"/>
  <c r="T522" i="1" s="1"/>
  <c r="E174" i="12" s="1"/>
  <c r="T523" i="1" a="1"/>
  <c r="T523" i="1" s="1"/>
  <c r="E175" i="12" s="1"/>
  <c r="T524" i="1" a="1"/>
  <c r="T524" i="1" s="1"/>
  <c r="E176" i="12" s="1"/>
  <c r="T525" i="1" a="1"/>
  <c r="T525" i="1" s="1"/>
  <c r="E177" i="12" s="1"/>
  <c r="T526" i="1" a="1"/>
  <c r="T526" i="1" s="1"/>
  <c r="T527" i="1" a="1"/>
  <c r="T527" i="1" s="1"/>
  <c r="T528" i="1" a="1"/>
  <c r="T528" i="1" s="1"/>
  <c r="E180" i="12" s="1"/>
  <c r="T529" i="1" a="1"/>
  <c r="T529" i="1" s="1"/>
  <c r="T530" i="1" a="1"/>
  <c r="T530" i="1" s="1"/>
  <c r="T531" i="1" a="1"/>
  <c r="T531" i="1" s="1"/>
  <c r="E183" i="12" s="1"/>
  <c r="T532" i="1" a="1"/>
  <c r="T532" i="1" s="1"/>
  <c r="T533" i="1" a="1"/>
  <c r="T533" i="1" s="1"/>
  <c r="D535" i="11" s="1"/>
  <c r="O158" i="11"/>
  <c r="O159" i="11"/>
  <c r="O160" i="11"/>
  <c r="O161" i="11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17" i="1"/>
  <c r="BB417" i="1" s="1"/>
  <c r="AI420" i="1"/>
  <c r="BB420" i="1" s="1"/>
  <c r="AI423" i="1"/>
  <c r="BB423" i="1" s="1"/>
  <c r="AI425" i="1"/>
  <c r="BB425" i="1" s="1"/>
  <c r="AI429" i="1"/>
  <c r="BB429" i="1" s="1"/>
  <c r="AI435" i="1"/>
  <c r="BB435" i="1" s="1"/>
  <c r="AI441" i="1"/>
  <c r="BB441" i="1" s="1"/>
  <c r="AI444" i="1"/>
  <c r="BB444" i="1" s="1"/>
  <c r="AI447" i="1"/>
  <c r="BB447" i="1" s="1"/>
  <c r="AI450" i="1"/>
  <c r="BB450" i="1" s="1"/>
  <c r="AI456" i="1"/>
  <c r="BB456" i="1" s="1"/>
  <c r="AI462" i="1"/>
  <c r="BB462" i="1" s="1"/>
  <c r="AI468" i="1"/>
  <c r="BB468" i="1" s="1"/>
  <c r="AI471" i="1"/>
  <c r="BB471" i="1" s="1"/>
  <c r="AI474" i="1"/>
  <c r="BB474" i="1" s="1"/>
  <c r="AI477" i="1"/>
  <c r="BB477" i="1" s="1"/>
  <c r="AI483" i="1"/>
  <c r="BB483" i="1" s="1"/>
  <c r="AI488" i="1"/>
  <c r="BB488" i="1" s="1"/>
  <c r="AI489" i="1"/>
  <c r="BB489" i="1" s="1"/>
  <c r="AI495" i="1"/>
  <c r="BB495" i="1" s="1"/>
  <c r="AI498" i="1"/>
  <c r="BB498" i="1" s="1"/>
  <c r="AI501" i="1"/>
  <c r="BB501" i="1" s="1"/>
  <c r="AI503" i="1"/>
  <c r="BB503" i="1" s="1"/>
  <c r="AI506" i="1"/>
  <c r="AI509" i="1"/>
  <c r="AI512" i="1"/>
  <c r="AI515" i="1"/>
  <c r="BB515" i="1" s="1"/>
  <c r="AI518" i="1"/>
  <c r="AI521" i="1"/>
  <c r="BB521" i="1" s="1"/>
  <c r="AI524" i="1"/>
  <c r="AI527" i="1"/>
  <c r="AI530" i="1"/>
  <c r="BB530" i="1" s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N503" i="1" a="1"/>
  <c r="N503" i="1" s="1"/>
  <c r="M503" i="1" a="1"/>
  <c r="M503" i="1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N500" i="1" a="1"/>
  <c r="N500" i="1" s="1"/>
  <c r="AN500" i="1" s="1"/>
  <c r="M500" i="1" a="1"/>
  <c r="M500" i="1" s="1"/>
  <c r="G156" i="11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N497" i="1" a="1"/>
  <c r="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K147" i="12" s="1"/>
  <c r="N494" i="1" a="1"/>
  <c r="N494" i="1" s="1"/>
  <c r="M494" i="1" a="1"/>
  <c r="M494" i="1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M491" i="1" a="1"/>
  <c r="M491" i="1" s="1"/>
  <c r="F143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M485" i="1" a="1"/>
  <c r="M485" i="1" s="1"/>
  <c r="N484" i="1" a="1"/>
  <c r="N484" i="1" s="1"/>
  <c r="L136" i="12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134" i="13" s="1"/>
  <c r="N481" i="1" a="1"/>
  <c r="N481" i="1" s="1"/>
  <c r="M481" i="1" a="1"/>
  <c r="M481" i="1" s="1"/>
  <c r="N480" i="1" a="1"/>
  <c r="N480" i="1" s="1"/>
  <c r="AN480" i="1" s="1"/>
  <c r="M480" i="1" a="1"/>
  <c r="M480" i="1" s="1"/>
  <c r="F67" i="13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F82" i="13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F152" i="13"/>
  <c r="L142" i="12"/>
  <c r="F65" i="13"/>
  <c r="F63" i="13"/>
  <c r="K32" i="12"/>
  <c r="K23" i="12"/>
  <c r="N532" i="1" a="1"/>
  <c r="N532" i="1" s="1"/>
  <c r="M532" i="1" a="1"/>
  <c r="M532" i="1" s="1"/>
  <c r="N531" i="1" a="1"/>
  <c r="N531" i="1" s="1"/>
  <c r="AN531" i="1" s="1"/>
  <c r="M531" i="1" a="1"/>
  <c r="M531" i="1" s="1"/>
  <c r="N530" i="1" a="1"/>
  <c r="N530" i="1" s="1"/>
  <c r="M530" i="1" a="1"/>
  <c r="M530" i="1" s="1"/>
  <c r="N529" i="1" a="1"/>
  <c r="N529" i="1" s="1"/>
  <c r="AN529" i="1" s="1"/>
  <c r="M529" i="1" a="1"/>
  <c r="M529" i="1" s="1"/>
  <c r="K181" i="12" s="1"/>
  <c r="N528" i="1" a="1"/>
  <c r="N528" i="1" s="1"/>
  <c r="M528" i="1" a="1"/>
  <c r="M528" i="1" s="1"/>
  <c r="G184" i="11" s="1"/>
  <c r="N527" i="1" a="1"/>
  <c r="N527" i="1" s="1"/>
  <c r="M527" i="1" a="1"/>
  <c r="M527" i="1" s="1"/>
  <c r="N526" i="1" a="1"/>
  <c r="N526" i="1" s="1"/>
  <c r="AN526" i="1" s="1"/>
  <c r="M526" i="1" a="1"/>
  <c r="M526" i="1" s="1"/>
  <c r="K178" i="12" s="1"/>
  <c r="N525" i="1" a="1"/>
  <c r="N525" i="1" s="1"/>
  <c r="M525" i="1" a="1"/>
  <c r="M525" i="1" s="1"/>
  <c r="G181" i="11" s="1"/>
  <c r="N524" i="1" a="1"/>
  <c r="N524" i="1" s="1"/>
  <c r="L176" i="12" s="1"/>
  <c r="M524" i="1" a="1"/>
  <c r="M524" i="1" s="1"/>
  <c r="K176" i="12" s="1"/>
  <c r="N523" i="1" a="1"/>
  <c r="N523" i="1" s="1"/>
  <c r="AN523" i="1" s="1"/>
  <c r="M523" i="1" a="1"/>
  <c r="M523" i="1" s="1"/>
  <c r="K175" i="12" s="1"/>
  <c r="N522" i="1" a="1"/>
  <c r="N522" i="1" s="1"/>
  <c r="L174" i="12" s="1"/>
  <c r="M522" i="1" a="1"/>
  <c r="M522" i="1" s="1"/>
  <c r="N521" i="1" a="1"/>
  <c r="N521" i="1" s="1"/>
  <c r="M521" i="1" a="1"/>
  <c r="M521" i="1" s="1"/>
  <c r="G177" i="11" s="1"/>
  <c r="N520" i="1" a="1"/>
  <c r="N520" i="1" s="1"/>
  <c r="M520" i="1" a="1"/>
  <c r="M520" i="1" s="1"/>
  <c r="K172" i="12" s="1"/>
  <c r="N519" i="1" a="1"/>
  <c r="N519" i="1" s="1"/>
  <c r="M519" i="1" a="1"/>
  <c r="M519" i="1" s="1"/>
  <c r="N518" i="1" a="1"/>
  <c r="N518" i="1" s="1"/>
  <c r="M518" i="1" a="1"/>
  <c r="M518" i="1" s="1"/>
  <c r="K170" i="12" s="1"/>
  <c r="N517" i="1" a="1"/>
  <c r="N517" i="1" s="1"/>
  <c r="M517" i="1" a="1"/>
  <c r="M517" i="1" s="1"/>
  <c r="K169" i="12" s="1"/>
  <c r="N516" i="1" a="1"/>
  <c r="N516" i="1" s="1"/>
  <c r="M516" i="1" a="1"/>
  <c r="M516" i="1" s="1"/>
  <c r="N515" i="1" a="1"/>
  <c r="N515" i="1" s="1"/>
  <c r="L167" i="12" s="1"/>
  <c r="M515" i="1" a="1"/>
  <c r="M515" i="1" s="1"/>
  <c r="K167" i="12" s="1"/>
  <c r="N514" i="1" a="1"/>
  <c r="N514" i="1" s="1"/>
  <c r="M514" i="1" a="1"/>
  <c r="M514" i="1" s="1"/>
  <c r="K166" i="12" s="1"/>
  <c r="N513" i="1" a="1"/>
  <c r="N513" i="1" s="1"/>
  <c r="L165" i="12" s="1"/>
  <c r="M513" i="1" a="1"/>
  <c r="M513" i="1" s="1"/>
  <c r="N512" i="1" a="1"/>
  <c r="N512" i="1" s="1"/>
  <c r="M512" i="1" a="1"/>
  <c r="M512" i="1" s="1"/>
  <c r="K164" i="12" s="1"/>
  <c r="N511" i="1" a="1"/>
  <c r="N511" i="1" s="1"/>
  <c r="M511" i="1" a="1"/>
  <c r="M511" i="1" s="1"/>
  <c r="F163" i="13" s="1"/>
  <c r="N510" i="1" a="1"/>
  <c r="N510" i="1" s="1"/>
  <c r="M510" i="1" a="1"/>
  <c r="M510" i="1" s="1"/>
  <c r="F162" i="13" s="1"/>
  <c r="N509" i="1" a="1"/>
  <c r="N509" i="1" s="1"/>
  <c r="M509" i="1" a="1"/>
  <c r="M509" i="1" s="1"/>
  <c r="K161" i="12" s="1"/>
  <c r="N508" i="1" a="1"/>
  <c r="N508" i="1" s="1"/>
  <c r="AN508" i="1" s="1"/>
  <c r="M508" i="1" a="1"/>
  <c r="M508" i="1" s="1"/>
  <c r="K160" i="12" s="1"/>
  <c r="N507" i="1" a="1"/>
  <c r="N507" i="1" s="1"/>
  <c r="AN507" i="1" s="1"/>
  <c r="M507" i="1" a="1"/>
  <c r="M507" i="1" s="1"/>
  <c r="F503" i="13" s="1"/>
  <c r="N506" i="1" a="1"/>
  <c r="N506" i="1" s="1"/>
  <c r="L158" i="12" s="1"/>
  <c r="M506" i="1" a="1"/>
  <c r="M506" i="1" s="1"/>
  <c r="K158" i="12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BT124" i="1"/>
  <c r="BT125" i="1"/>
  <c r="BT126" i="1"/>
  <c r="S124" i="12"/>
  <c r="BT127" i="1"/>
  <c r="S125" i="12"/>
  <c r="BT128" i="1"/>
  <c r="S126" i="12"/>
  <c r="BT129" i="1"/>
  <c r="S127" i="12"/>
  <c r="BT130" i="1"/>
  <c r="BT131" i="1"/>
  <c r="S129" i="12"/>
  <c r="BT132" i="1"/>
  <c r="S130" i="12"/>
  <c r="BT133" i="1"/>
  <c r="S131" i="12"/>
  <c r="BT134" i="1"/>
  <c r="BT135" i="1"/>
  <c r="S133" i="12"/>
  <c r="BT136" i="1"/>
  <c r="S134" i="12"/>
  <c r="BT137" i="1"/>
  <c r="S135" i="12"/>
  <c r="BT138" i="1"/>
  <c r="S136" i="12"/>
  <c r="BT139" i="1"/>
  <c r="S137" i="12"/>
  <c r="BT140" i="1"/>
  <c r="S138" i="12"/>
  <c r="BT141" i="1"/>
  <c r="S139" i="12"/>
  <c r="BT142" i="1"/>
  <c r="S140" i="12"/>
  <c r="BT143" i="1"/>
  <c r="S141" i="12"/>
  <c r="BT144" i="1"/>
  <c r="S142" i="12"/>
  <c r="BT145" i="1"/>
  <c r="S143" i="12"/>
  <c r="BT146" i="1"/>
  <c r="S144" i="12"/>
  <c r="BT147" i="1"/>
  <c r="S145" i="12"/>
  <c r="BT148" i="1"/>
  <c r="S146" i="12"/>
  <c r="BT149" i="1"/>
  <c r="S147" i="12"/>
  <c r="BT150" i="1"/>
  <c r="S148" i="12"/>
  <c r="BT151" i="1"/>
  <c r="S149" i="12"/>
  <c r="BT152" i="1"/>
  <c r="S150" i="12"/>
  <c r="BT153" i="1"/>
  <c r="S151" i="12"/>
  <c r="BT154" i="1"/>
  <c r="S152" i="12"/>
  <c r="BT155" i="1"/>
  <c r="S153" i="12"/>
  <c r="BT156" i="1"/>
  <c r="S154" i="12"/>
  <c r="BT157" i="1"/>
  <c r="S155" i="12"/>
  <c r="BT158" i="1"/>
  <c r="S156" i="12"/>
  <c r="BT159" i="1"/>
  <c r="S157" i="12"/>
  <c r="BT160" i="1"/>
  <c r="BT161" i="1"/>
  <c r="BT162" i="1"/>
  <c r="BT163" i="1"/>
  <c r="S161" i="12"/>
  <c r="BT164" i="1"/>
  <c r="S162" i="12"/>
  <c r="BT165" i="1"/>
  <c r="BT166" i="1"/>
  <c r="S164" i="12"/>
  <c r="BT167" i="1"/>
  <c r="S165" i="12"/>
  <c r="BT168" i="1"/>
  <c r="S166" i="12"/>
  <c r="BT169" i="1"/>
  <c r="BT170" i="1"/>
  <c r="S168" i="12"/>
  <c r="BT171" i="1"/>
  <c r="S169" i="12"/>
  <c r="BT172" i="1"/>
  <c r="S170" i="12"/>
  <c r="BT173" i="1"/>
  <c r="S171" i="12"/>
  <c r="BT174" i="1"/>
  <c r="S172" i="12"/>
  <c r="BT175" i="1"/>
  <c r="S173" i="12"/>
  <c r="BT176" i="1"/>
  <c r="S174" i="12"/>
  <c r="BT177" i="1"/>
  <c r="S175" i="12"/>
  <c r="BT178" i="1"/>
  <c r="S176" i="12"/>
  <c r="BT179" i="1"/>
  <c r="S177" i="12"/>
  <c r="BT180" i="1"/>
  <c r="S178" i="12"/>
  <c r="BT181" i="1"/>
  <c r="S179" i="12"/>
  <c r="BT182" i="1"/>
  <c r="S180" i="12"/>
  <c r="BT183" i="1"/>
  <c r="BT184" i="1"/>
  <c r="BT185" i="1"/>
  <c r="S183" i="12"/>
  <c r="BT186" i="1"/>
  <c r="S184" i="12"/>
  <c r="BT187" i="1"/>
  <c r="S185" i="12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M356" i="11"/>
  <c r="S353" i="12"/>
  <c r="S354" i="12"/>
  <c r="D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D184" i="12" s="1"/>
  <c r="U532" i="1"/>
  <c r="AK532" i="1"/>
  <c r="K188" i="11" s="1"/>
  <c r="AL532" i="1"/>
  <c r="AO532" i="1"/>
  <c r="AP532" i="1"/>
  <c r="M188" i="11" s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0" i="1"/>
  <c r="R511" i="1"/>
  <c r="R513" i="1"/>
  <c r="R516" i="1"/>
  <c r="R519" i="1"/>
  <c r="R520" i="1"/>
  <c r="R522" i="1"/>
  <c r="R525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D158" i="12" s="1"/>
  <c r="S507" i="1" a="1"/>
  <c r="S507" i="1" s="1"/>
  <c r="C509" i="11" s="1"/>
  <c r="S508" i="1" a="1"/>
  <c r="S508" i="1" s="1"/>
  <c r="D160" i="12" s="1"/>
  <c r="S509" i="1" a="1"/>
  <c r="S509" i="1" s="1"/>
  <c r="C511" i="11" s="1"/>
  <c r="S510" i="1" a="1"/>
  <c r="S510" i="1" s="1"/>
  <c r="C512" i="11" s="1"/>
  <c r="S511" i="1" a="1"/>
  <c r="S511" i="1" s="1"/>
  <c r="D163" i="12" s="1"/>
  <c r="S512" i="1" a="1"/>
  <c r="S512" i="1" s="1"/>
  <c r="C514" i="11" s="1"/>
  <c r="S513" i="1" a="1"/>
  <c r="S513" i="1" s="1"/>
  <c r="D165" i="12" s="1"/>
  <c r="S514" i="1" a="1"/>
  <c r="S514" i="1" s="1"/>
  <c r="D166" i="12" s="1"/>
  <c r="S515" i="1" a="1"/>
  <c r="S515" i="1" s="1"/>
  <c r="D167" i="12" s="1"/>
  <c r="S516" i="1" a="1"/>
  <c r="S516" i="1" s="1"/>
  <c r="C518" i="11" s="1"/>
  <c r="S517" i="1" a="1"/>
  <c r="S517" i="1" s="1"/>
  <c r="D169" i="12" s="1"/>
  <c r="S518" i="1" a="1"/>
  <c r="S518" i="1" s="1"/>
  <c r="C520" i="11" s="1"/>
  <c r="S519" i="1" a="1"/>
  <c r="S519" i="1" s="1"/>
  <c r="C521" i="11" s="1"/>
  <c r="S520" i="1" a="1"/>
  <c r="S520" i="1" s="1"/>
  <c r="D172" i="12" s="1"/>
  <c r="S521" i="1" a="1"/>
  <c r="S521" i="1" s="1"/>
  <c r="C523" i="11" s="1"/>
  <c r="S522" i="1" a="1"/>
  <c r="S522" i="1" s="1"/>
  <c r="D174" i="12" s="1"/>
  <c r="S523" i="1" a="1"/>
  <c r="S523" i="1" s="1"/>
  <c r="D175" i="12" s="1"/>
  <c r="S524" i="1" a="1"/>
  <c r="S524" i="1" s="1"/>
  <c r="D176" i="12" s="1"/>
  <c r="S525" i="1" a="1"/>
  <c r="S525" i="1" s="1"/>
  <c r="C527" i="11" s="1"/>
  <c r="S526" i="1" a="1"/>
  <c r="S526" i="1" s="1"/>
  <c r="D178" i="12" s="1"/>
  <c r="S527" i="1" a="1"/>
  <c r="S527" i="1" s="1"/>
  <c r="C529" i="11" s="1"/>
  <c r="S528" i="1" a="1"/>
  <c r="S528" i="1" s="1"/>
  <c r="D180" i="12" s="1"/>
  <c r="S529" i="1" a="1"/>
  <c r="S529" i="1" s="1"/>
  <c r="D181" i="12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K163" i="11" s="1"/>
  <c r="AK508" i="1"/>
  <c r="K510" i="11" s="1"/>
  <c r="AK509" i="1"/>
  <c r="K511" i="11" s="1"/>
  <c r="AK510" i="1"/>
  <c r="K512" i="11" s="1"/>
  <c r="AK511" i="1"/>
  <c r="K167" i="11" s="1"/>
  <c r="AK512" i="1"/>
  <c r="K168" i="11" s="1"/>
  <c r="AK513" i="1"/>
  <c r="K515" i="11" s="1"/>
  <c r="AK514" i="1"/>
  <c r="K170" i="11" s="1"/>
  <c r="AK515" i="1"/>
  <c r="K517" i="11" s="1"/>
  <c r="AK516" i="1"/>
  <c r="K518" i="11" s="1"/>
  <c r="AK517" i="1"/>
  <c r="K519" i="11" s="1"/>
  <c r="AK518" i="1"/>
  <c r="K520" i="11" s="1"/>
  <c r="AK519" i="1"/>
  <c r="K175" i="11" s="1"/>
  <c r="AK520" i="1"/>
  <c r="K522" i="11" s="1"/>
  <c r="AK521" i="1"/>
  <c r="K177" i="11" s="1"/>
  <c r="AK522" i="1"/>
  <c r="K524" i="11" s="1"/>
  <c r="AK523" i="1"/>
  <c r="K525" i="11" s="1"/>
  <c r="AK524" i="1"/>
  <c r="AK525" i="1"/>
  <c r="K527" i="11" s="1"/>
  <c r="AK526" i="1"/>
  <c r="K528" i="11" s="1"/>
  <c r="AK527" i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M162" i="11" s="1"/>
  <c r="AP507" i="1"/>
  <c r="M509" i="11" s="1"/>
  <c r="AP508" i="1"/>
  <c r="M510" i="11" s="1"/>
  <c r="AP509" i="1"/>
  <c r="M165" i="11" s="1"/>
  <c r="AP510" i="1"/>
  <c r="M166" i="11" s="1"/>
  <c r="AP511" i="1"/>
  <c r="M513" i="11" s="1"/>
  <c r="AP512" i="1"/>
  <c r="M168" i="11" s="1"/>
  <c r="AP513" i="1"/>
  <c r="M515" i="11" s="1"/>
  <c r="AP514" i="1"/>
  <c r="M516" i="11" s="1"/>
  <c r="AP515" i="1"/>
  <c r="M171" i="11" s="1"/>
  <c r="AP516" i="1"/>
  <c r="M172" i="11" s="1"/>
  <c r="AP517" i="1"/>
  <c r="M519" i="11" s="1"/>
  <c r="AP518" i="1"/>
  <c r="M174" i="11" s="1"/>
  <c r="AP519" i="1"/>
  <c r="M521" i="11" s="1"/>
  <c r="AP520" i="1"/>
  <c r="M176" i="11" s="1"/>
  <c r="AP521" i="1"/>
  <c r="M177" i="11" s="1"/>
  <c r="AP522" i="1"/>
  <c r="M524" i="11" s="1"/>
  <c r="AP523" i="1"/>
  <c r="M179" i="11" s="1"/>
  <c r="AP524" i="1"/>
  <c r="M180" i="11" s="1"/>
  <c r="AP525" i="1"/>
  <c r="M527" i="11" s="1"/>
  <c r="AP526" i="1"/>
  <c r="M528" i="11" s="1"/>
  <c r="AP527" i="1"/>
  <c r="M183" i="11" s="1"/>
  <c r="AP528" i="1"/>
  <c r="M530" i="11" s="1"/>
  <c r="AP529" i="1"/>
  <c r="M185" i="11" s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4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K159" i="11" s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M159" i="11" s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D54" i="12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D55" i="12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K125" i="11" s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K126" i="11" s="1"/>
  <c r="AL470" i="1"/>
  <c r="AO470" i="1"/>
  <c r="AP470" i="1"/>
  <c r="M126" i="11" s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D59" i="12" s="1"/>
  <c r="U472" i="1"/>
  <c r="AK472" i="1"/>
  <c r="K128" i="11" s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K129" i="11" s="1"/>
  <c r="AL473" i="1"/>
  <c r="AO473" i="1"/>
  <c r="AP473" i="1"/>
  <c r="M129" i="11" s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M130" i="11" s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K131" i="11" s="1"/>
  <c r="AL475" i="1"/>
  <c r="AO475" i="1"/>
  <c r="AP475" i="1"/>
  <c r="M131" i="11" s="1"/>
  <c r="AQ475" i="1"/>
  <c r="AY475" i="1"/>
  <c r="BT475" i="1"/>
  <c r="A476" i="1"/>
  <c r="C476" i="1"/>
  <c r="R476" i="1"/>
  <c r="S476" i="1" a="1"/>
  <c r="S476" i="1" s="1"/>
  <c r="U476" i="1"/>
  <c r="AK476" i="1"/>
  <c r="K132" i="11" s="1"/>
  <c r="AL476" i="1"/>
  <c r="AO476" i="1"/>
  <c r="AP476" i="1"/>
  <c r="M132" i="11" s="1"/>
  <c r="AQ476" i="1"/>
  <c r="AY476" i="1"/>
  <c r="BT476" i="1"/>
  <c r="A477" i="1"/>
  <c r="C477" i="1"/>
  <c r="R477" i="1"/>
  <c r="S477" i="1" a="1"/>
  <c r="S477" i="1" s="1"/>
  <c r="U477" i="1"/>
  <c r="AK477" i="1"/>
  <c r="K133" i="11" s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K134" i="11" s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K135" i="11" s="1"/>
  <c r="AL479" i="1"/>
  <c r="AO479" i="1"/>
  <c r="AP479" i="1"/>
  <c r="M135" i="11" s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K136" i="11" s="1"/>
  <c r="AL480" i="1"/>
  <c r="AO480" i="1"/>
  <c r="AP480" i="1"/>
  <c r="M136" i="11" s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K137" i="11" s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K138" i="11" s="1"/>
  <c r="AL482" i="1"/>
  <c r="AO482" i="1"/>
  <c r="AP482" i="1"/>
  <c r="M138" i="11" s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K139" i="11" s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K140" i="11" s="1"/>
  <c r="AL484" i="1"/>
  <c r="AO484" i="1"/>
  <c r="AP484" i="1"/>
  <c r="M140" i="11" s="1"/>
  <c r="AQ484" i="1"/>
  <c r="AY484" i="1"/>
  <c r="BT484" i="1"/>
  <c r="A485" i="1"/>
  <c r="C485" i="1"/>
  <c r="R485" i="1"/>
  <c r="S485" i="1" a="1"/>
  <c r="S485" i="1" s="1"/>
  <c r="D137" i="12" s="1"/>
  <c r="U485" i="1"/>
  <c r="AK485" i="1"/>
  <c r="K141" i="11" s="1"/>
  <c r="AL485" i="1"/>
  <c r="AO485" i="1"/>
  <c r="AP485" i="1"/>
  <c r="M141" i="11" s="1"/>
  <c r="AQ485" i="1"/>
  <c r="AY485" i="1"/>
  <c r="BT485" i="1"/>
  <c r="A486" i="1"/>
  <c r="C486" i="1"/>
  <c r="R486" i="1"/>
  <c r="S486" i="1" a="1"/>
  <c r="S486" i="1" s="1"/>
  <c r="U486" i="1"/>
  <c r="AK486" i="1"/>
  <c r="K142" i="11" s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M143" i="11" s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K144" i="11" s="1"/>
  <c r="AL488" i="1"/>
  <c r="AO488" i="1"/>
  <c r="AP488" i="1"/>
  <c r="M144" i="11" s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K145" i="11" s="1"/>
  <c r="AL489" i="1"/>
  <c r="AO489" i="1"/>
  <c r="AP489" i="1"/>
  <c r="M145" i="11" s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K146" i="11" s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K147" i="11" s="1"/>
  <c r="AL491" i="1"/>
  <c r="AO491" i="1"/>
  <c r="AP491" i="1"/>
  <c r="M147" i="11" s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M148" i="11" s="1"/>
  <c r="AQ492" i="1"/>
  <c r="AY492" i="1"/>
  <c r="BT492" i="1"/>
  <c r="A493" i="1"/>
  <c r="C493" i="1"/>
  <c r="R493" i="1"/>
  <c r="S493" i="1" a="1"/>
  <c r="S493" i="1" s="1"/>
  <c r="D145" i="12" s="1"/>
  <c r="U493" i="1"/>
  <c r="AK493" i="1"/>
  <c r="K149" i="11" s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K150" i="11" s="1"/>
  <c r="AL494" i="1"/>
  <c r="AO494" i="1"/>
  <c r="AP494" i="1"/>
  <c r="M150" i="11" s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M151" i="11" s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K152" i="11" s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K153" i="11" s="1"/>
  <c r="AL497" i="1"/>
  <c r="AO497" i="1"/>
  <c r="AP497" i="1"/>
  <c r="M153" i="11" s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M155" i="11" s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K156" i="11" s="1"/>
  <c r="AL500" i="1"/>
  <c r="AO500" i="1"/>
  <c r="AP500" i="1"/>
  <c r="M156" i="11" s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M158" i="11" s="1"/>
  <c r="AQ502" i="1"/>
  <c r="AY502" i="1"/>
  <c r="BT502" i="1"/>
  <c r="AY530" i="1"/>
  <c r="AQ530" i="1"/>
  <c r="AP530" i="1"/>
  <c r="M186" i="11" s="1"/>
  <c r="AO530" i="1"/>
  <c r="AL530" i="1"/>
  <c r="AK530" i="1"/>
  <c r="K186" i="11" s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H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H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H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H176" i="11"/>
  <c r="I176" i="11"/>
  <c r="J176" i="11"/>
  <c r="O176" i="11"/>
  <c r="Q176" i="11"/>
  <c r="B177" i="11"/>
  <c r="E177" i="11"/>
  <c r="F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F512" i="13" l="1"/>
  <c r="F515" i="13"/>
  <c r="F518" i="13"/>
  <c r="F527" i="13"/>
  <c r="F493" i="13"/>
  <c r="F496" i="13"/>
  <c r="F499" i="13"/>
  <c r="D514" i="11"/>
  <c r="D511" i="11"/>
  <c r="E475" i="12"/>
  <c r="D502" i="11"/>
  <c r="D499" i="11"/>
  <c r="D496" i="11"/>
  <c r="D493" i="11"/>
  <c r="D490" i="11"/>
  <c r="D487" i="11"/>
  <c r="D481" i="11"/>
  <c r="G162" i="11"/>
  <c r="G176" i="11"/>
  <c r="K529" i="11"/>
  <c r="K526" i="11"/>
  <c r="F172" i="13"/>
  <c r="D164" i="12"/>
  <c r="M142" i="11"/>
  <c r="K138" i="12"/>
  <c r="M178" i="11"/>
  <c r="M170" i="11"/>
  <c r="M167" i="11"/>
  <c r="K160" i="11"/>
  <c r="D139" i="12"/>
  <c r="D133" i="12"/>
  <c r="M124" i="11"/>
  <c r="K176" i="11"/>
  <c r="D171" i="12"/>
  <c r="K173" i="11"/>
  <c r="D168" i="12"/>
  <c r="D162" i="12"/>
  <c r="K164" i="11"/>
  <c r="D159" i="12"/>
  <c r="K157" i="11"/>
  <c r="K155" i="11"/>
  <c r="M128" i="11"/>
  <c r="K174" i="12"/>
  <c r="K135" i="12"/>
  <c r="L139" i="12"/>
  <c r="E185" i="12"/>
  <c r="E164" i="12"/>
  <c r="K168" i="12"/>
  <c r="K144" i="12"/>
  <c r="K149" i="12"/>
  <c r="E161" i="12"/>
  <c r="D183" i="12"/>
  <c r="K183" i="11"/>
  <c r="M182" i="11"/>
  <c r="D177" i="12"/>
  <c r="K180" i="11"/>
  <c r="M173" i="11"/>
  <c r="M164" i="11"/>
  <c r="M163" i="11"/>
  <c r="K162" i="11"/>
  <c r="D148" i="12"/>
  <c r="D146" i="12"/>
  <c r="M149" i="11"/>
  <c r="K148" i="11"/>
  <c r="K183" i="12"/>
  <c r="L154" i="12"/>
  <c r="L157" i="12"/>
  <c r="E158" i="12"/>
  <c r="L148" i="12"/>
  <c r="K179" i="11"/>
  <c r="D170" i="12"/>
  <c r="K172" i="11"/>
  <c r="M169" i="11"/>
  <c r="K166" i="11"/>
  <c r="D161" i="12"/>
  <c r="K158" i="11"/>
  <c r="M157" i="11"/>
  <c r="D152" i="12"/>
  <c r="K154" i="11"/>
  <c r="D143" i="12"/>
  <c r="M146" i="11"/>
  <c r="K143" i="11"/>
  <c r="D136" i="12"/>
  <c r="M139" i="11"/>
  <c r="M133" i="11"/>
  <c r="K130" i="11"/>
  <c r="M125" i="11"/>
  <c r="F506" i="13"/>
  <c r="K162" i="12"/>
  <c r="AN511" i="1"/>
  <c r="L163" i="12"/>
  <c r="F509" i="13"/>
  <c r="K165" i="12"/>
  <c r="AN514" i="1"/>
  <c r="L166" i="12"/>
  <c r="AN517" i="1"/>
  <c r="L169" i="12"/>
  <c r="AN520" i="1"/>
  <c r="L172" i="12"/>
  <c r="F521" i="13"/>
  <c r="K177" i="12"/>
  <c r="F177" i="13"/>
  <c r="F524" i="13"/>
  <c r="K180" i="12"/>
  <c r="AN532" i="1"/>
  <c r="L184" i="12"/>
  <c r="L159" i="12"/>
  <c r="F161" i="13"/>
  <c r="F164" i="13"/>
  <c r="L175" i="12"/>
  <c r="L185" i="12"/>
  <c r="F477" i="13"/>
  <c r="K134" i="12"/>
  <c r="F480" i="13"/>
  <c r="K137" i="12"/>
  <c r="F486" i="13"/>
  <c r="K143" i="12"/>
  <c r="F489" i="13"/>
  <c r="K146" i="12"/>
  <c r="F495" i="13"/>
  <c r="K152" i="12"/>
  <c r="F498" i="13"/>
  <c r="K155" i="12"/>
  <c r="K140" i="12"/>
  <c r="K163" i="12"/>
  <c r="K171" i="12"/>
  <c r="E142" i="12"/>
  <c r="M189" i="11"/>
  <c r="K169" i="11"/>
  <c r="M161" i="11"/>
  <c r="S58" i="12"/>
  <c r="AN510" i="1"/>
  <c r="L162" i="12"/>
  <c r="AN516" i="1"/>
  <c r="L168" i="12"/>
  <c r="AN519" i="1"/>
  <c r="L171" i="12"/>
  <c r="K173" i="12"/>
  <c r="F173" i="13"/>
  <c r="AN525" i="1"/>
  <c r="L177" i="12"/>
  <c r="AN528" i="1"/>
  <c r="L180" i="12"/>
  <c r="F158" i="13"/>
  <c r="F176" i="13"/>
  <c r="AN485" i="1"/>
  <c r="L137" i="12"/>
  <c r="AN488" i="1"/>
  <c r="L140" i="12"/>
  <c r="AN491" i="1"/>
  <c r="L143" i="12"/>
  <c r="AN494" i="1"/>
  <c r="L146" i="12"/>
  <c r="AN497" i="1"/>
  <c r="L149" i="12"/>
  <c r="AN503" i="1"/>
  <c r="L155" i="12"/>
  <c r="L152" i="12"/>
  <c r="L178" i="12"/>
  <c r="D513" i="11"/>
  <c r="E163" i="12"/>
  <c r="D504" i="11"/>
  <c r="E157" i="12"/>
  <c r="D498" i="11"/>
  <c r="E151" i="12"/>
  <c r="D492" i="11"/>
  <c r="E145" i="12"/>
  <c r="D486" i="11"/>
  <c r="E139" i="12"/>
  <c r="D483" i="11"/>
  <c r="E136" i="12"/>
  <c r="BS500" i="1"/>
  <c r="H152" i="12"/>
  <c r="BS497" i="1"/>
  <c r="H149" i="12"/>
  <c r="AI497" i="1"/>
  <c r="BB497" i="1" s="1"/>
  <c r="BS494" i="1"/>
  <c r="AI494" i="1"/>
  <c r="BB494" i="1" s="1"/>
  <c r="H146" i="12"/>
  <c r="BR491" i="1"/>
  <c r="H143" i="12"/>
  <c r="BR488" i="1"/>
  <c r="H140" i="12"/>
  <c r="BS485" i="1"/>
  <c r="AI485" i="1"/>
  <c r="BB485" i="1" s="1"/>
  <c r="H137" i="12"/>
  <c r="BR482" i="1"/>
  <c r="H134" i="12"/>
  <c r="BS479" i="1"/>
  <c r="H131" i="12"/>
  <c r="BS476" i="1"/>
  <c r="H128" i="12"/>
  <c r="AI476" i="1"/>
  <c r="BB476" i="1" s="1"/>
  <c r="BR473" i="1"/>
  <c r="H125" i="12"/>
  <c r="BR470" i="1"/>
  <c r="H122" i="12"/>
  <c r="AI470" i="1"/>
  <c r="BB470" i="1" s="1"/>
  <c r="BR467" i="1"/>
  <c r="AI467" i="1"/>
  <c r="BB467" i="1" s="1"/>
  <c r="H458" i="12"/>
  <c r="H113" i="12"/>
  <c r="H455" i="12"/>
  <c r="H110" i="12"/>
  <c r="AI458" i="1"/>
  <c r="BB458" i="1" s="1"/>
  <c r="H452" i="12"/>
  <c r="H107" i="12"/>
  <c r="H449" i="12"/>
  <c r="H104" i="12"/>
  <c r="H446" i="12"/>
  <c r="H101" i="12"/>
  <c r="AI449" i="1"/>
  <c r="BB449" i="1" s="1"/>
  <c r="H440" i="12"/>
  <c r="AI443" i="1"/>
  <c r="BB443" i="1" s="1"/>
  <c r="H437" i="12"/>
  <c r="H92" i="12"/>
  <c r="AI440" i="1"/>
  <c r="BB440" i="1" s="1"/>
  <c r="H428" i="12"/>
  <c r="AI431" i="1"/>
  <c r="BB431" i="1" s="1"/>
  <c r="H413" i="12"/>
  <c r="AI416" i="1"/>
  <c r="BB416" i="1" s="1"/>
  <c r="BS532" i="1"/>
  <c r="H184" i="12"/>
  <c r="BS529" i="1"/>
  <c r="H181" i="12"/>
  <c r="BS526" i="1"/>
  <c r="H178" i="12"/>
  <c r="BS523" i="1"/>
  <c r="H175" i="12"/>
  <c r="BS520" i="1"/>
  <c r="H172" i="12"/>
  <c r="BS517" i="1"/>
  <c r="H169" i="12"/>
  <c r="BS514" i="1"/>
  <c r="H166" i="12"/>
  <c r="BS511" i="1"/>
  <c r="H163" i="12"/>
  <c r="BS508" i="1"/>
  <c r="H160" i="12"/>
  <c r="BS505" i="1"/>
  <c r="H157" i="12"/>
  <c r="D58" i="12"/>
  <c r="K189" i="11"/>
  <c r="K185" i="11"/>
  <c r="K182" i="11"/>
  <c r="K178" i="11"/>
  <c r="D173" i="12"/>
  <c r="M175" i="11"/>
  <c r="K174" i="11"/>
  <c r="K171" i="11"/>
  <c r="K165" i="11"/>
  <c r="K161" i="11"/>
  <c r="M160" i="11"/>
  <c r="D155" i="12"/>
  <c r="D151" i="12"/>
  <c r="M154" i="11"/>
  <c r="D149" i="12"/>
  <c r="M152" i="11"/>
  <c r="K151" i="11"/>
  <c r="D142" i="12"/>
  <c r="D140" i="12"/>
  <c r="M137" i="11"/>
  <c r="M134" i="11"/>
  <c r="AN509" i="1"/>
  <c r="L161" i="12"/>
  <c r="AN512" i="1"/>
  <c r="L164" i="12"/>
  <c r="AN518" i="1"/>
  <c r="L170" i="12"/>
  <c r="AN521" i="1"/>
  <c r="L173" i="12"/>
  <c r="AN527" i="1"/>
  <c r="L179" i="12"/>
  <c r="AN530" i="1"/>
  <c r="L182" i="12"/>
  <c r="K184" i="12"/>
  <c r="F184" i="13"/>
  <c r="F140" i="13"/>
  <c r="F146" i="13"/>
  <c r="K159" i="12"/>
  <c r="L160" i="12"/>
  <c r="F170" i="13"/>
  <c r="F180" i="13"/>
  <c r="L183" i="12"/>
  <c r="AI452" i="1"/>
  <c r="BB452" i="1" s="1"/>
  <c r="AI434" i="1"/>
  <c r="BB434" i="1" s="1"/>
  <c r="D154" i="12"/>
  <c r="E148" i="12"/>
  <c r="K141" i="12"/>
  <c r="K150" i="12"/>
  <c r="D532" i="11"/>
  <c r="D529" i="11"/>
  <c r="D526" i="11"/>
  <c r="D523" i="11"/>
  <c r="D520" i="11"/>
  <c r="D517" i="11"/>
  <c r="E182" i="12"/>
  <c r="H185" i="12"/>
  <c r="H182" i="12"/>
  <c r="H174" i="12"/>
  <c r="H170" i="12"/>
  <c r="H168" i="12"/>
  <c r="H165" i="12"/>
  <c r="L151" i="12"/>
  <c r="H151" i="12"/>
  <c r="H150" i="12"/>
  <c r="H133" i="12"/>
  <c r="H121" i="12"/>
  <c r="H114" i="12"/>
  <c r="H105" i="12"/>
  <c r="H96" i="12"/>
  <c r="H88" i="12"/>
  <c r="D157" i="12"/>
  <c r="E132" i="12"/>
  <c r="D130" i="12"/>
  <c r="E129" i="12"/>
  <c r="D156" i="12"/>
  <c r="E155" i="12"/>
  <c r="D153" i="12"/>
  <c r="E152" i="12"/>
  <c r="D150" i="12"/>
  <c r="E149" i="12"/>
  <c r="D147" i="12"/>
  <c r="E146" i="12"/>
  <c r="D144" i="12"/>
  <c r="E143" i="12"/>
  <c r="D141" i="12"/>
  <c r="E140" i="12"/>
  <c r="D138" i="12"/>
  <c r="E137" i="12"/>
  <c r="D135" i="12"/>
  <c r="E134" i="12"/>
  <c r="D132" i="12"/>
  <c r="E131" i="12"/>
  <c r="D129" i="12"/>
  <c r="E128" i="12"/>
  <c r="E58" i="12"/>
  <c r="E179" i="12"/>
  <c r="H183" i="12"/>
  <c r="H180" i="12"/>
  <c r="H162" i="12"/>
  <c r="H156" i="12"/>
  <c r="H154" i="12"/>
  <c r="L145" i="12"/>
  <c r="H145" i="12"/>
  <c r="H136" i="12"/>
  <c r="H127" i="12"/>
  <c r="H124" i="12"/>
  <c r="H85" i="12"/>
  <c r="D185" i="12"/>
  <c r="E184" i="12"/>
  <c r="M187" i="11"/>
  <c r="K187" i="11"/>
  <c r="D182" i="12"/>
  <c r="E181" i="12"/>
  <c r="M184" i="11"/>
  <c r="K184" i="11"/>
  <c r="D179" i="12"/>
  <c r="E178" i="12"/>
  <c r="M181" i="11"/>
  <c r="K181" i="11"/>
  <c r="E154" i="12"/>
  <c r="D134" i="12"/>
  <c r="E133" i="12"/>
  <c r="D131" i="12"/>
  <c r="E130" i="12"/>
  <c r="D128" i="12"/>
  <c r="E127" i="12"/>
  <c r="D127" i="12"/>
  <c r="E126" i="12"/>
  <c r="D126" i="12"/>
  <c r="E125" i="12"/>
  <c r="D125" i="12"/>
  <c r="E124" i="12"/>
  <c r="D124" i="12"/>
  <c r="E122" i="12"/>
  <c r="D122" i="12"/>
  <c r="E121" i="12"/>
  <c r="D121" i="12"/>
  <c r="S15" i="12"/>
  <c r="S13" i="12"/>
  <c r="S14" i="12"/>
  <c r="S11" i="12"/>
  <c r="S10" i="12"/>
  <c r="S9" i="12"/>
  <c r="S8" i="12"/>
  <c r="S7" i="12"/>
  <c r="S6" i="12"/>
  <c r="S5" i="12"/>
  <c r="S4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L431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F150" i="13"/>
  <c r="G154" i="11"/>
  <c r="F149" i="13"/>
  <c r="G153" i="11"/>
  <c r="F167" i="13"/>
  <c r="F165" i="13"/>
  <c r="G173" i="11"/>
  <c r="F169" i="13"/>
  <c r="G175" i="11"/>
  <c r="F171" i="13"/>
  <c r="F144" i="13"/>
  <c r="F179" i="13"/>
  <c r="F178" i="13"/>
  <c r="F200" i="13"/>
  <c r="AM506" i="1"/>
  <c r="N162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90" i="11"/>
  <c r="D213" i="11"/>
  <c r="D219" i="11"/>
  <c r="K483" i="12"/>
  <c r="K474" i="12"/>
  <c r="C162" i="11"/>
  <c r="C220" i="11"/>
  <c r="C217" i="11"/>
  <c r="L223" i="11"/>
  <c r="AM527" i="1"/>
  <c r="N529" i="11" s="1"/>
  <c r="AM521" i="1"/>
  <c r="AM515" i="1"/>
  <c r="N517" i="11" s="1"/>
  <c r="AM509" i="1"/>
  <c r="N511" i="11" s="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G158" i="11"/>
  <c r="G140" i="11"/>
  <c r="G152" i="11"/>
  <c r="G387" i="11"/>
  <c r="G174" i="11"/>
  <c r="G180" i="11"/>
  <c r="G168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N173" i="11" s="1"/>
  <c r="G519" i="11"/>
  <c r="G516" i="11"/>
  <c r="AM514" i="1"/>
  <c r="AM510" i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N184" i="11" s="1"/>
  <c r="G530" i="11"/>
  <c r="AM525" i="1"/>
  <c r="N181" i="11" s="1"/>
  <c r="G527" i="11"/>
  <c r="AM508" i="1"/>
  <c r="N164" i="11" s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N157" i="11" s="1"/>
  <c r="G500" i="11"/>
  <c r="AM500" i="1"/>
  <c r="N156" i="11" s="1"/>
  <c r="G499" i="11"/>
  <c r="AM499" i="1"/>
  <c r="G498" i="11"/>
  <c r="AM498" i="1"/>
  <c r="G497" i="11"/>
  <c r="AM497" i="1"/>
  <c r="N153" i="11" s="1"/>
  <c r="G496" i="11"/>
  <c r="AM496" i="1"/>
  <c r="G495" i="11"/>
  <c r="AM495" i="1"/>
  <c r="G494" i="11"/>
  <c r="AM494" i="1"/>
  <c r="L85" i="11" s="1"/>
  <c r="G493" i="11"/>
  <c r="AM493" i="1"/>
  <c r="G492" i="11"/>
  <c r="AM492" i="1"/>
  <c r="G491" i="11"/>
  <c r="AM491" i="1"/>
  <c r="G490" i="11"/>
  <c r="AM490" i="1"/>
  <c r="N81" i="11" s="1"/>
  <c r="G489" i="11"/>
  <c r="AM489" i="1"/>
  <c r="G488" i="11"/>
  <c r="AM488" i="1"/>
  <c r="G487" i="11"/>
  <c r="AM487" i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N136" i="11" s="1"/>
  <c r="G479" i="11"/>
  <c r="AM479" i="1"/>
  <c r="L135" i="11" s="1"/>
  <c r="G478" i="11"/>
  <c r="AM478" i="1"/>
  <c r="N69" i="11" s="1"/>
  <c r="G477" i="11"/>
  <c r="AM477" i="1"/>
  <c r="N133" i="11" s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78" i="11" l="1"/>
  <c r="N84" i="11"/>
  <c r="L87" i="11"/>
  <c r="N131" i="11"/>
  <c r="L134" i="11"/>
  <c r="N523" i="11"/>
  <c r="N177" i="11"/>
  <c r="L82" i="11"/>
  <c r="L101" i="11"/>
  <c r="L140" i="11"/>
  <c r="L184" i="11"/>
  <c r="L157" i="11"/>
  <c r="L177" i="11"/>
  <c r="N508" i="11"/>
  <c r="L162" i="1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<sst xmlns="http://schemas.openxmlformats.org/spreadsheetml/2006/main" count="5367" uniqueCount="1425">
  <si>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</si>
  <si>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</si>
  <si>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</si>
  <si>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</si>
  <si>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</si>
  <si>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</si>
  <si>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</si>
  <si>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</si>
  <si>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</si>
  <si>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</si>
  <si>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</si>
  <si>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</si>
  <si>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</si>
  <si>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</si>
  <si>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</si>
  <si>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</si>
  <si>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</si>
  <si>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</si>
  <si>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</si>
  <si>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</si>
  <si>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</si>
  <si>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</si>
  <si>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</si>
  <si>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</si>
  <si>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</si>
  <si>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</si>
  <si>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</si>
  <si>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</si>
  <si>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</si>
  <si>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</si>
  <si>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</si>
  <si>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</si>
  <si>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</si>
  <si>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</si>
  <si>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</si>
  <si>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</si>
  <si>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</si>
  <si>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</si>
  <si>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</si>
  <si>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</si>
  <si>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</si>
  <si>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</si>
  <si>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</si>
  <si>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</si>
  <si>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</si>
  <si>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</si>
  <si>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</si>
  <si>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</si>
  <si>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</si>
  <si>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</si>
  <si>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</si>
  <si>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</si>
  <si>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</si>
  <si>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</si>
  <si>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</si>
  <si>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</si>
  <si>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</si>
  <si>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</si>
  <si>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</si>
  <si>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</si>
  <si>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</si>
  <si>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</si>
  <si>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</si>
  <si>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</si>
  <si>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</si>
  <si>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</si>
  <si>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</si>
  <si>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</si>
  <si>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</si>
  <si>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</si>
  <si>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</si>
  <si>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</si>
  <si>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</si>
  <si>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</si>
  <si>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</si>
  <si>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</si>
  <si>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</si>
  <si>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</si>
  <si>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</si>
  <si>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</si>
  <si>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</si>
  <si>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</si>
  <si>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</si>
  <si>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</si>
  <si>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</si>
  <si>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</si>
  <si>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</si>
  <si>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</si>
  <si>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</si>
  <si>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</si>
  <si>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</si>
  <si>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</si>
  <si>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</si>
  <si>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</si>
  <si>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</si>
  <si>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</si>
  <si>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</si>
  <si>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</si>
  <si>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</si>
  <si>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</si>
  <si>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</si>
  <si>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</si>
  <si>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</si>
  <si>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</si>
  <si>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</si>
  <si>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</si>
  <si>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</si>
  <si>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</si>
  <si>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</si>
  <si>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</si>
  <si>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</si>
  <si>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</si>
  <si>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</si>
  <si>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</si>
  <si>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</si>
  <si>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</si>
  <si>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</si>
  <si>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</si>
  <si>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</si>
  <si>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</si>
  <si>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</si>
  <si>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</si>
  <si>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</si>
  <si>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</si>
  <si>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</si>
  <si>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</si>
  <si>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</si>
  <si>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</si>
  <si>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</si>
  <si>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</si>
  <si>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</si>
  <si>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</si>
  <si>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</si>
  <si>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</si>
  <si>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</si>
  <si>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</si>
  <si>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</si>
  <si>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</si>
  <si>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</si>
  <si>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</si>
  <si>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</si>
  <si>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</si>
  <si>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</si>
  <si>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</si>
  <si>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</si>
  <si>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</si>
  <si>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</si>
  <si>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</si>
  <si>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</si>
  <si>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</si>
  <si>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</si>
  <si>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</si>
  <si>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</si>
  <si>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</si>
  <si>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</si>
  <si>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</si>
  <si>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</si>
  <si>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</si>
  <si>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</si>
  <si>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</si>
  <si>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</si>
  <si>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</si>
  <si>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</si>
  <si>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</si>
  <si>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</si>
  <si>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</si>
  <si>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</si>
  <si>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</si>
  <si>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</si>
  <si>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</si>
  <si>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</si>
  <si>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</si>
  <si>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</si>
  <si>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</si>
  <si>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</si>
  <si>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</si>
  <si>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</si>
  <si>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</si>
  <si>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</si>
  <si>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</si>
  <si>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</si>
  <si>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</si>
  <si>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</si>
  <si>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</si>
  <si>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</si>
  <si>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</si>
  <si>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</si>
  <si>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</si>
  <si>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</si>
  <si>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</si>
  <si>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</si>
  <si>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</si>
  <si>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</si>
  <si>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</si>
  <si>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</si>
  <si>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</si>
  <si>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</si>
  <si>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</si>
  <si>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</si>
  <si>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</si>
  <si>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</si>
  <si>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</si>
  <si>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</si>
  <si>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</si>
  <si>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</si>
  <si>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</si>
  <si>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</si>
  <si>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</si>
  <si>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</si>
  <si>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</si>
  <si>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</si>
  <si>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</si>
  <si>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</si>
  <si>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</si>
  <si>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</si>
  <si>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</si>
  <si>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</si>
  <si>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</si>
  <si>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</si>
  <si>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</si>
  <si>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</si>
  <si>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</si>
  <si>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</si>
  <si>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</si>
  <si>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</si>
  <si>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</si>
  <si>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</si>
  <si>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</si>
  <si>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</si>
  <si>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</si>
  <si>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</si>
  <si>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</si>
  <si>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</si>
  <si>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</si>
  <si>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</si>
  <si>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</si>
  <si>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</si>
  <si>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</si>
  <si>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</si>
  <si>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</si>
  <si>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</si>
  <si>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</si>
  <si>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</si>
  <si>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</si>
  <si>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</si>
  <si>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</si>
  <si>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</si>
  <si>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</si>
  <si>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</si>
  <si>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</si>
  <si>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</si>
  <si>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</si>
  <si>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</si>
  <si>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</si>
  <si>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</si>
  <si>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</si>
  <si>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</si>
  <si>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</si>
  <si>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</si>
  <si>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</si>
  <si>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</si>
  <si>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</si>
  <si>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</si>
  <si>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</si>
  <si>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</si>
  <si>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</si>
  <si>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</si>
  <si>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</si>
  <si>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</si>
  <si>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</si>
  <si>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</si>
  <si>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</si>
  <si>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</si>
  <si>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</si>
  <si>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</si>
  <si>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</si>
  <si>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</si>
  <si>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</si>
  <si>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</si>
  <si>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</si>
  <si>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</si>
  <si>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</si>
  <si>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</si>
  <si>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</si>
  <si>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</si>
  <si>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</si>
  <si>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</si>
  <si>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</si>
  <si>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</si>
  <si>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</si>
  <si>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</si>
  <si>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</si>
  <si>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</si>
  <si>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</si>
  <si>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</si>
  <si>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</si>
  <si>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</si>
  <si>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</si>
  <si>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</si>
  <si>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</si>
  <si>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</si>
  <si>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</si>
  <si>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</si>
  <si>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</si>
  <si>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</si>
  <si>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</si>
  <si>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</si>
  <si>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</si>
  <si>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</si>
  <si>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</si>
  <si>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</si>
  <si>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</si>
  <si>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</si>
  <si>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</si>
  <si>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</si>
  <si>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</si>
  <si>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</si>
  <si>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</si>
  <si>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</si>
  <si>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</si>
  <si>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</si>
  <si>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</si>
  <si>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</si>
  <si>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</si>
  <si>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</si>
  <si>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</si>
  <si>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</si>
  <si>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</si>
  <si>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</si>
  <si>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</si>
  <si>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</si>
  <si>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</si>
  <si>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</si>
  <si>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</si>
  <si>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</si>
  <si>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</si>
  <si>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</si>
  <si>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</si>
  <si>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</si>
  <si>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</si>
  <si>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</si>
  <si>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</si>
  <si>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</si>
  <si>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</si>
  <si>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</si>
  <si>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</si>
  <si>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</si>
  <si>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</si>
  <si>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</si>
  <si>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</si>
  <si>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</si>
  <si>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</si>
  <si>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</si>
  <si>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</si>
  <si>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</si>
  <si>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</si>
  <si>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</si>
  <si>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</si>
  <si>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</si>
  <si>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</si>
  <si>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</si>
  <si>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</si>
  <si>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</si>
  <si>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</si>
  <si>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</si>
  <si>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</si>
  <si>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</si>
  <si>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</si>
  <si>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</si>
  <si>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</si>
  <si>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</si>
  <si>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</si>
  <si>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</si>
  <si>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</si>
  <si>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</si>
  <si>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</si>
  <si>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</si>
  <si>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</si>
  <si>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</si>
  <si>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</si>
  <si>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</si>
  <si>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</si>
  <si>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</si>
  <si>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</si>
  <si>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</si>
  <si>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</si>
  <si>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</si>
  <si>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</si>
  <si>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</si>
  <si>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</si>
  <si>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</si>
  <si>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</si>
  <si>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</si>
  <si>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</si>
  <si>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</si>
  <si>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</si>
  <si>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</si>
  <si>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</si>
  <si>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</si>
  <si>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</si>
  <si>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</si>
  <si>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</si>
  <si>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</si>
  <si>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</si>
  <si>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</si>
  <si>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</si>
  <si>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</si>
  <si>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</si>
  <si>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</si>
  <si>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</si>
  <si>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</si>
  <si>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</si>
  <si>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</si>
  <si>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</si>
  <si>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</si>
  <si>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</si>
  <si>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</si>
  <si>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</si>
  <si>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</si>
  <si>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</si>
  <si>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</si>
  <si>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</si>
  <si>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</si>
  <si>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</si>
  <si>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</si>
  <si>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</si>
  <si>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</si>
  <si>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</si>
  <si>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</si>
  <si>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</si>
  <si>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</si>
  <si>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</si>
  <si>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</si>
  <si>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</si>
  <si>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</si>
  <si>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</si>
  <si>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</si>
  <si>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</si>
  <si>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</si>
  <si>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</si>
  <si>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</si>
  <si>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</si>
  <si>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</si>
  <si>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</si>
  <si>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</si>
  <si>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</si>
  <si>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</si>
  <si>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</si>
  <si>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</si>
  <si>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</si>
  <si>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</si>
  <si>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</si>
  <si>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</si>
  <si>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</si>
  <si>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</si>
  <si>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</si>
  <si>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</si>
  <si>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</si>
  <si>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</si>
  <si>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</si>
  <si>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</si>
  <si>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</si>
  <si>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</si>
  <si>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</si>
  <si>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</si>
  <si>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</si>
  <si>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</si>
  <si>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</si>
  <si>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</si>
  <si>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</si>
  <si>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</si>
  <si>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</si>
  <si>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</si>
  <si>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</si>
  <si>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</si>
  <si>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</si>
  <si>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</si>
  <si>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</si>
  <si>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</si>
  <si>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</si>
  <si>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</si>
  <si>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</si>
  <si>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</si>
  <si>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</si>
  <si>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</si>
  <si>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</si>
  <si>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</si>
  <si>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</si>
  <si>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</si>
  <si>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</si>
  <si>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</si>
  <si>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</si>
  <si>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</si>
  <si>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</si>
  <si>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</si>
  <si>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</si>
  <si>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</si>
  <si>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</si>
  <si>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</si>
  <si>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</si>
  <si>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</si>
  <si>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</si>
  <si>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</si>
  <si>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</si>
  <si>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</si>
  <si>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</si>
  <si>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</si>
  <si>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</si>
  <si>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</si>
  <si>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</si>
  <si>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</si>
  <si>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</si>
  <si>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</si>
  <si>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</si>
  <si>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</si>
  <si>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</si>
  <si>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</si>
  <si>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</si>
  <si>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</si>
  <si>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</si>
  <si>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</si>
  <si>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</si>
  <si>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</si>
  <si>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</si>
  <si>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</si>
  <si>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</si>
  <si>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</si>
  <si>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</si>
  <si>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</si>
  <si>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</si>
  <si>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</si>
  <si>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</si>
  <si>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</si>
  <si>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</si>
  <si>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</si>
  <si>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</si>
  <si>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</si>
  <si>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</si>
  <si>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</si>
  <si>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</si>
  <si>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</si>
  <si>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</si>
  <si>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</si>
  <si>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</si>
  <si>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</si>
  <si>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</si>
  <si>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</si>
  <si>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</si>
  <si>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</si>
  <si>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</si>
  <si>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</si>
  <si>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</si>
  <si>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</si>
  <si>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</si>
  <si>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</si>
  <si>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</si>
  <si>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</si>
  <si>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</si>
  <si>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</si>
  <si>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</si>
  <si>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</si>
  <si>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</si>
  <si>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</si>
  <si>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</si>
  <si>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</si>
  <si>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</si>
  <si>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</si>
  <si>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</si>
  <si>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</si>
  <si>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</si>
  <si>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</si>
  <si>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</si>
  <si>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</si>
  <si>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</si>
  <si>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</si>
  <si>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</si>
  <si>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</si>
  <si>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</si>
  <si>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</si>
  <si>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</si>
  <si>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</si>
  <si>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</si>
  <si>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</si>
  <si>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</si>
  <si>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</si>
  <si>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</si>
  <si>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</si>
  <si>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</si>
  <si>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</si>
  <si>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</si>
  <si>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</si>
  <si>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</si>
  <si>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</si>
  <si>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</si>
  <si>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</si>
  <si>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</si>
  <si>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</si>
  <si>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</si>
  <si>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</si>
  <si>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</si>
  <si>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</si>
  <si>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</si>
  <si>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</si>
  <si>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</si>
  <si>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</si>
  <si>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</si>
  <si>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</si>
  <si>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</si>
  <si>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</si>
  <si>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</si>
  <si>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</si>
  <si>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</si>
  <si>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</si>
  <si>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</si>
  <si>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</si>
  <si>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</si>
  <si>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</si>
  <si>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</si>
  <si>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</si>
  <si>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</si>
  <si>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</si>
  <si>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</si>
  <si>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</si>
  <si>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</si>
  <si>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</si>
  <si>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</si>
  <si>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</si>
  <si>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</si>
  <si>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</si>
  <si>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</si>
  <si>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</si>
  <si>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</si>
  <si>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</si>
  <si>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</si>
  <si>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</si>
  <si>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</si>
  <si>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</si>
  <si>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</si>
  <si>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</si>
  <si>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</si>
  <si>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</si>
  <si>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</si>
  <si>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</si>
  <si>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</si>
  <si>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</si>
  <si>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</si>
  <si>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</si>
  <si>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</si>
  <si>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</si>
  <si>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</si>
  <si>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</si>
  <si>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</si>
  <si>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</si>
  <si>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</si>
  <si>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</si>
  <si>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</si>
  <si>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</si>
  <si>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</si>
  <si>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</si>
  <si>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</si>
  <si>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</si>
  <si>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</si>
  <si>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</si>
  <si>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</si>
  <si>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</si>
  <si>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</si>
  <si>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</si>
  <si>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</si>
  <si>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</si>
  <si>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</si>
  <si>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</si>
  <si>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</si>
  <si>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</si>
  <si>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</si>
  <si>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</si>
  <si>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</si>
  <si>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</si>
  <si>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</si>
  <si>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</si>
  <si>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</si>
  <si>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</si>
  <si>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</si>
  <si>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</si>
  <si>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</si>
  <si>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</si>
  <si>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</si>
  <si>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</si>
  <si>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</si>
  <si>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</si>
  <si>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</si>
  <si>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</si>
  <si>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</si>
  <si>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</si>
  <si>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</si>
  <si>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</si>
  <si>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</si>
  <si>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</si>
  <si>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</si>
  <si>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</si>
  <si>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</si>
  <si>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</si>
  <si>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</si>
  <si>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</si>
  <si>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</si>
  <si>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</si>
  <si>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</si>
  <si>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</si>
  <si>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</si>
  <si>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</si>
  <si>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</si>
  <si>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</si>
  <si>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</si>
  <si>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</si>
  <si>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</si>
  <si>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</si>
  <si>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</si>
  <si>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</si>
  <si>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</si>
  <si>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</si>
  <si>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</si>
  <si>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</si>
  <si>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</si>
  <si>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</si>
  <si>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</si>
  <si>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</si>
  <si>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</si>
  <si>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</si>
  <si>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</si>
  <si>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</si>
  <si>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</si>
  <si>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</si>
  <si>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</si>
  <si>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</si>
  <si>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</si>
  <si>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</si>
  <si>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</si>
  <si>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</si>
  <si>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</si>
  <si>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</si>
  <si>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</si>
  <si>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</si>
  <si>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</si>
  <si>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</si>
  <si>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</si>
  <si>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</si>
  <si>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</si>
  <si>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</si>
  <si>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</si>
  <si>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</si>
  <si>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</si>
  <si>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</si>
  <si>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</si>
  <si>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</si>
  <si>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</si>
  <si>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</si>
  <si>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</si>
  <si>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</si>
  <si>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</si>
  <si>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</si>
  <si>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</si>
  <si>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</si>
  <si>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</si>
  <si>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</si>
  <si>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</si>
  <si>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</si>
  <si>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</si>
  <si>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</si>
  <si>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</si>
  <si>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</si>
  <si>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</si>
  <si>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</si>
  <si>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</si>
  <si>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</si>
  <si>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</si>
  <si>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</si>
  <si>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</si>
  <si>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</si>
  <si>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</si>
  <si>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</si>
  <si>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</si>
  <si>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</si>
  <si>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</si>
  <si>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</si>
  <si>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</si>
  <si>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</si>
  <si>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</si>
  <si>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</si>
  <si>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</si>
  <si>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</si>
  <si>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</si>
  <si>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</si>
  <si>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</si>
  <si>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</si>
  <si>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</si>
  <si>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</si>
  <si>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</si>
  <si>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</si>
  <si>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</si>
  <si>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</si>
  <si>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</si>
  <si>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</si>
  <si>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</si>
  <si>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</si>
  <si>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</si>
  <si>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</si>
  <si>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</si>
  <si>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</si>
  <si>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</si>
  <si>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</si>
  <si>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</si>
  <si>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</si>
  <si>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</si>
  <si>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</si>
  <si>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</si>
  <si>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</si>
  <si>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</si>
  <si>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</si>
  <si>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</si>
  <si>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</si>
  <si>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</si>
  <si>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</si>
  <si>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</si>
  <si>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</si>
  <si>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</si>
  <si>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</si>
  <si>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</si>
  <si>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</si>
  <si>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</si>
  <si>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</si>
  <si>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</si>
  <si>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</si>
  <si>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</si>
  <si>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</si>
  <si>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</si>
  <si>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</si>
  <si>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</si>
  <si>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</si>
  <si>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</si>
  <si>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</si>
  <si>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</si>
  <si>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</si>
  <si>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</si>
  <si>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</si>
  <si>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</si>
  <si>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</si>
  <si>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</si>
  <si>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</si>
  <si>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</si>
  <si>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</si>
  <si>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</si>
  <si>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</si>
  <si>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</si>
  <si>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</si>
  <si>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</si>
  <si>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</si>
  <si>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</si>
  <si>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</si>
  <si>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</si>
  <si>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</si>
  <si>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</si>
  <si>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</si>
  <si>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</si>
  <si>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</si>
  <si>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</si>
  <si>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</si>
  <si>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</si>
  <si>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</si>
  <si>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</si>
  <si>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</si>
  <si>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</si>
  <si>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</si>
  <si>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</si>
  <si>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</si>
  <si>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</si>
  <si>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</si>
  <si>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</si>
  <si>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</si>
  <si>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</si>
  <si>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</si>
  <si>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</si>
  <si>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</si>
  <si>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</si>
  <si>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</si>
  <si>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</si>
  <si>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</si>
  <si>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</si>
  <si>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</si>
  <si>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</si>
  <si>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</si>
  <si>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</si>
  <si>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</si>
  <si>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</si>
  <si>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</si>
  <si>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</si>
  <si>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</si>
  <si>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</si>
  <si>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</si>
  <si>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</si>
  <si>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</si>
  <si>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</si>
  <si>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</si>
  <si>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</si>
  <si>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</si>
  <si>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</si>
  <si>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</si>
  <si>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</si>
  <si>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</si>
  <si>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</si>
  <si>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</si>
  <si>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</si>
  <si>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</si>
  <si>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</si>
  <si>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</si>
  <si>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</si>
  <si>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</si>
  <si>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</si>
  <si>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</si>
  <si>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</si>
  <si>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</si>
  <si>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</si>
  <si>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</si>
  <si>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</si>
  <si>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</si>
  <si>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</si>
  <si>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</si>
  <si>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</si>
  <si>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</si>
  <si>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</si>
  <si>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</si>
  <si>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</si>
  <si>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</si>
  <si>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</si>
  <si>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</si>
  <si>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</si>
  <si>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</si>
  <si>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</si>
  <si>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</si>
  <si>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</si>
  <si>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</si>
  <si>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</si>
  <si>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</si>
  <si>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</si>
  <si>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</si>
  <si>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</si>
  <si>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</si>
  <si>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</si>
  <si>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</si>
  <si>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</si>
  <si>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</si>
  <si>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</si>
  <si>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</si>
  <si>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</si>
  <si>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</si>
  <si>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</si>
  <si>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</si>
  <si>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</si>
  <si>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</si>
  <si>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</si>
  <si>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</si>
  <si>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</si>
  <si>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</si>
  <si>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</si>
  <si>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</si>
  <si>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</si>
  <si>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</si>
  <si>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</si>
  <si>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</si>
  <si>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</si>
  <si>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</si>
  <si>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</si>
  <si>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</si>
  <si>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</si>
  <si>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</si>
  <si>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</si>
  <si>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</si>
  <si>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</si>
  <si>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</si>
  <si>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</si>
  <si>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</si>
  <si>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</si>
  <si>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</si>
  <si>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</si>
  <si>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</si>
  <si>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</si>
  <si>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</si>
  <si>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</si>
  <si>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</si>
  <si>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</si>
  <si>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</si>
  <si>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</si>
  <si>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</si>
  <si>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</si>
  <si>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</si>
  <si>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</si>
  <si>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</si>
  <si>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</si>
  <si>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</si>
  <si>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</si>
  <si>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</si>
  <si>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</si>
  <si>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</si>
  <si>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</si>
  <si>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</si>
  <si>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</si>
  <si>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</si>
  <si>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</si>
  <si>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</si>
  <si>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</si>
  <si>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</si>
  <si>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</si>
  <si>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</si>
  <si>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</si>
  <si>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</si>
  <si>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</si>
  <si>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</si>
  <si>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</si>
  <si>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</si>
  <si>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</si>
  <si>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</si>
  <si>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</si>
  <si>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</si>
  <si>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</si>
  <si>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</si>
  <si>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</si>
  <si>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</si>
  <si>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</si>
  <si>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</si>
  <si>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</si>
  <si>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</si>
  <si>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</si>
  <si>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</si>
  <si>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</si>
  <si>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</si>
  <si>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</si>
  <si>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</si>
  <si>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</si>
  <si>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</si>
  <si>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</si>
  <si>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</si>
  <si>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</si>
  <si>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</si>
  <si>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</si>
  <si>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</si>
  <si>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</si>
  <si>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</si>
  <si>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</si>
  <si>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</si>
  <si>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</si>
  <si>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</si>
  <si>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</si>
  <si>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</si>
  <si>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</si>
  <si>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</si>
  <si>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</si>
  <si>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</si>
  <si>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</si>
  <si>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</si>
  <si>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</si>
  <si>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</si>
  <si>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</si>
  <si>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</si>
  <si>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</si>
  <si>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</si>
  <si>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</si>
  <si>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</si>
  <si>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</si>
  <si>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</si>
  <si>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</si>
  <si>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</si>
  <si>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</si>
  <si>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</si>
  <si>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</si>
  <si>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</si>
  <si>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</si>
  <si>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</si>
  <si>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</si>
  <si>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</si>
  <si>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</si>
  <si>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</si>
  <si>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</si>
  <si>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</si>
  <si>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</si>
  <si>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</si>
  <si>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</si>
  <si>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</si>
  <si>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</si>
  <si>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</si>
  <si>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</si>
  <si>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</si>
  <si>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</si>
  <si>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</si>
  <si>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</si>
  <si>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</si>
  <si>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</si>
  <si>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</si>
  <si>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</si>
  <si>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</si>
  <si>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</si>
  <si>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</si>
  <si>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</si>
  <si>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</si>
  <si>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</si>
  <si>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</si>
  <si>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</si>
  <si>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</si>
  <si>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</si>
  <si>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</si>
  <si>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</si>
  <si>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</si>
  <si>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</si>
  <si>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</si>
  <si>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</si>
  <si>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</si>
  <si>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</si>
  <si>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</si>
  <si>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</si>
  <si>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</si>
  <si>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</si>
  <si>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</si>
  <si>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</si>
  <si>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</si>
  <si>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</si>
  <si>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</si>
  <si>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</si>
  <si>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</si>
  <si>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</si>
  <si>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</si>
  <si>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</si>
  <si>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</si>
  <si>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</si>
  <si>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</si>
  <si>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</si>
  <si>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</si>
  <si>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</si>
  <si>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</si>
  <si>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</si>
  <si>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</si>
  <si>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</si>
  <si>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</si>
  <si>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</si>
  <si>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</si>
  <si>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</si>
  <si>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</si>
  <si>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</si>
  <si>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</si>
  <si>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</si>
  <si>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</si>
  <si>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</si>
  <si>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</si>
  <si>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</si>
  <si>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</si>
  <si>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</si>
  <si>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</si>
  <si>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</si>
  <si>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</si>
  <si>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</si>
  <si>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</si>
  <si>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</si>
  <si>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</si>
  <si>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</si>
  <si>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</si>
  <si>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</si>
  <si>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</si>
  <si>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</si>
  <si>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</si>
  <si>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</si>
  <si>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</si>
  <si>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</si>
  <si>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</si>
  <si>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</si>
  <si>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</si>
  <si>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</si>
  <si>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</si>
  <si>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</si>
  <si>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</si>
  <si>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</si>
  <si>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</si>
  <si>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</si>
  <si>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</si>
  <si>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</si>
  <si>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</si>
  <si>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</si>
  <si>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</si>
  <si>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</si>
  <si>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</si>
  <si>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</si>
  <si>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</si>
  <si>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</si>
  <si>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</si>
  <si>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</si>
  <si>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</si>
  <si>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</si>
  <si>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</si>
  <si>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</si>
  <si>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</si>
  <si>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</si>
  <si>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</si>
  <si>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</si>
  <si>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</si>
  <si>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</si>
  <si>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</si>
  <si>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</si>
  <si>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</si>
  <si>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</si>
  <si>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</si>
  <si>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</si>
  <si>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</si>
  <si>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</si>
  <si>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</si>
  <si>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</si>
  <si>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</si>
  <si>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</si>
  <si>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</si>
  <si>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</si>
  <si>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</si>
  <si>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</si>
  <si>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</si>
  <si>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</si>
  <si>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</si>
  <si>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</si>
  <si>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</si>
  <si>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</si>
  <si>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</si>
  <si>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</si>
  <si>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</si>
  <si>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</si>
  <si>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</si>
  <si>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</si>
  <si>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</si>
  <si>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</si>
  <si>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</si>
  <si>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</si>
  <si>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</si>
  <si>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</si>
  <si>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</si>
  <si>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</si>
  <si>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</si>
  <si>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</si>
  <si>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</si>
  <si>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</si>
  <si>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</si>
  <si>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</si>
  <si>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</si>
  <si>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</si>
  <si>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</si>
  <si>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</si>
  <si>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</si>
  <si>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</si>
  <si>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</si>
  <si>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</si>
  <si>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</si>
  <si>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</si>
  <si>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</si>
  <si>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</si>
  <si>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</si>
  <si>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</si>
  <si>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</si>
  <si>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</si>
  <si>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</si>
  <si>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</si>
  <si>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</si>
  <si>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</si>
  <si>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</si>
  <si>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</si>
  <si>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</si>
  <si>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</si>
  <si>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</si>
  <si>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</si>
  <si>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</si>
  <si>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</si>
  <si>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</si>
  <si>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</si>
  <si>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</si>
  <si>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</si>
  <si>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</si>
  <si>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</si>
  <si>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</si>
  <si>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</si>
  <si>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</si>
  <si>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</si>
  <si>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</si>
  <si>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</si>
  <si>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</si>
  <si>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</si>
  <si>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</si>
  <si>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</si>
  <si>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</si>
  <si>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</si>
  <si>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</si>
  <si>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</si>
  <si>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</si>
  <si>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</si>
  <si>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</si>
  <si>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</si>
  <si>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</si>
  <si>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</si>
  <si>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</si>
  <si>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</si>
  <si>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</si>
  <si>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</si>
  <si>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</si>
  <si>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</si>
  <si>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</si>
  <si>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</si>
  <si>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</si>
  <si>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</si>
  <si>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</si>
  <si>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</si>
  <si>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</si>
  <si>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</si>
  <si>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</si>
  <si>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</si>
  <si>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</si>
  <si>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</si>
  <si>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</si>
  <si>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</si>
  <si>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</si>
  <si>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</si>
  <si>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</si>
  <si>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</si>
  <si>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</si>
  <si>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</si>
  <si>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</si>
  <si>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</si>
  <si>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</si>
  <si>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</si>
  <si>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</si>
  <si>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</si>
  <si>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</si>
  <si>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</si>
  <si>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</si>
  <si>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</si>
  <si>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</si>
  <si>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</si>
  <si>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</si>
  <si>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</si>
  <si>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</si>
  <si>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</si>
  <si>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</si>
  <si>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</si>
  <si>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</si>
  <si>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</si>
  <si>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</si>
  <si>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</si>
  <si>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</si>
  <si>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</si>
  <si>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</si>
  <si>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</si>
  <si>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</si>
  <si>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</si>
  <si>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</si>
  <si>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</si>
  <si>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</si>
  <si>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</si>
  <si>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</si>
  <si>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</si>
  <si>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</si>
  <si>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</si>
  <si>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</si>
  <si>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</si>
  <si>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</si>
  <si>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</si>
  <si>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</si>
  <si>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</si>
  <si>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</si>
  <si>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</si>
  <si>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</si>
  <si>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</si>
  <si>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</si>
  <si>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</si>
  <si>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</si>
  <si>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</si>
  <si>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</si>
  <si>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</si>
  <si>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</si>
  <si>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</si>
  <si>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</si>
  <si>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</si>
  <si>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</si>
  <si>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</si>
  <si>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</si>
  <si>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</si>
  <si>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</si>
  <si>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</si>
  <si>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</si>
  <si>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</si>
  <si>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</si>
  <si>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</si>
  <si>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</si>
  <si>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</si>
  <si>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</si>
  <si>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</si>
  <si>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</si>
  <si>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</si>
  <si>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</si>
  <si>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</si>
  <si>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</si>
  <si>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</si>
  <si>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</si>
  <si>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TIQ-TBS</t>
  </si>
  <si>
    <t>TIQTBS</t>
  </si>
  <si>
    <t>Deslocamento de TSF para TIQ, após segue a 16km/h de TIQ a TBS após segue a TSF 30km/h</t>
  </si>
  <si>
    <t>TBE-S</t>
  </si>
  <si>
    <t>TBES</t>
  </si>
  <si>
    <t>Descarga de materiais em TBE Sul (meia chave + trilho) considerar 40 min de mnb ocupando via de circulação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</si>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</sst>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17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16"/>
    <tableColumn id="8" xr3:uid="{69D5AC3B-4F64-4F8F-AD2A-0AD158918DDD}" name="CORRELATO" dataDxfId="5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14" dataDxfId="513" headerRowBorderDxfId="511" tableBorderDxfId="512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0"/>
    <tableColumn id="2" xr3:uid="{9E43233E-7748-4A18-BD5C-D467FDF5017A}" name="Coordenação Cod" dataDxfId="509"/>
    <tableColumn id="11" xr3:uid="{FD8283FB-AAA5-4439-BBB5-16F2C616F05C}" name="Coordenação" dataDxfId="508"/>
    <tableColumn id="3" xr3:uid="{233C0146-C13B-48F7-8302-BFD40A668E71}" name="Gerência" dataDxfId="507"/>
    <tableColumn id="4" xr3:uid="{FA8E26C9-C7A0-4153-984D-07BC3F448870}" name="SUB" dataDxfId="506"/>
    <tableColumn id="5" xr3:uid="{670CAAC7-5604-4ED8-A835-267C41306B57}" name="KM Inicio" dataDxfId="505"/>
    <tableColumn id="6" xr3:uid="{503331F6-B322-4EA9-9C5E-881831CF446A}" name="KM Fim" dataDxfId="504"/>
    <tableColumn id="7" xr3:uid="{431695A4-A142-4A1D-976E-66DB088ADEF7}" name="Trecho" dataDxfId="503"/>
    <tableColumn id="8" xr3:uid="{3A197E61-EA0C-4C39-8479-8489B8B7595A}" name="SB" dataDxfId="502"/>
    <tableColumn id="9" xr3:uid="{9A9C9E13-3B2B-4320-BE1B-6526B0C780E6}" name="NOME SUB" dataDxfId="501"/>
    <tableColumn id="10" xr3:uid="{7620F8D3-C19C-4362-A6E4-DE62B4CB9A90}" name="Trecho Coordenação" dataDxfId="500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4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6" activePane="bottomRight" state="frozen"/>
      <selection pane="bottomRight" activeCell="BL5" sqref="BL5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318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5" t="s">
        <v>1126</v>
      </c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A1" s="286"/>
      <c r="BB1" s="286"/>
      <c r="BC1" s="286"/>
      <c r="BD1" s="286"/>
      <c r="BE1" s="286"/>
      <c r="BF1" s="287"/>
      <c r="BG1" s="3"/>
      <c r="BH1" s="288" t="s">
        <v>1127</v>
      </c>
      <c r="BI1" s="289"/>
      <c r="BJ1" s="290"/>
      <c r="BK1" s="291"/>
      <c r="BL1" s="57"/>
      <c r="BM1" s="282" t="s">
        <v>1128</v>
      </c>
      <c r="BN1" s="283"/>
      <c r="BO1" s="283"/>
      <c r="BP1" s="283"/>
      <c r="BQ1" s="283"/>
      <c r="BR1" s="283"/>
      <c r="BS1" s="284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5" t="s">
        <v>1129</v>
      </c>
      <c r="AJ2" s="286"/>
      <c r="AK2" s="286"/>
      <c r="AL2" s="286"/>
      <c r="AM2" s="286"/>
      <c r="AN2" s="286"/>
      <c r="AO2" s="286"/>
      <c r="AP2" s="286"/>
      <c r="AQ2" s="287"/>
      <c r="AR2" s="4"/>
      <c r="AS2" s="285" t="s">
        <v>1132</v>
      </c>
      <c r="AT2" s="286"/>
      <c r="AU2" s="286"/>
      <c r="AV2" s="286"/>
      <c r="AW2" s="286"/>
      <c r="AX2" s="286"/>
      <c r="AY2" s="287"/>
      <c r="AZ2" s="4"/>
      <c r="BA2" s="279" t="s">
        <v>1133</v>
      </c>
      <c r="BB2" s="281"/>
      <c r="BC2" s="285" t="s">
        <v>1130</v>
      </c>
      <c r="BD2" s="286"/>
      <c r="BE2" s="286"/>
      <c r="BF2" s="287"/>
      <c r="BG2" s="3"/>
      <c r="BH2" s="292"/>
      <c r="BI2" s="293"/>
      <c r="BJ2" s="294"/>
      <c r="BK2" s="295"/>
      <c r="BL2" s="57"/>
      <c r="BM2" s="296"/>
      <c r="BN2" s="297"/>
      <c r="BO2" s="297"/>
      <c r="BP2" s="297"/>
      <c r="BQ2" s="297"/>
      <c r="BR2" s="297"/>
      <c r="BS2" s="298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79" t="s">
        <v>1134</v>
      </c>
      <c r="AJ3" s="281"/>
      <c r="AK3" s="279" t="s">
        <v>1135</v>
      </c>
      <c r="AL3" s="280"/>
      <c r="AM3" s="280"/>
      <c r="AN3" s="280"/>
      <c r="AO3" s="280"/>
      <c r="AP3" s="280"/>
      <c r="AQ3" s="281"/>
      <c r="AR3" s="71"/>
      <c r="AS3" s="301" t="s">
        <v>1141</v>
      </c>
      <c r="AT3" s="302"/>
      <c r="AU3" s="301" t="s">
        <v>1142</v>
      </c>
      <c r="AV3" s="302"/>
      <c r="AW3" s="301" t="s">
        <v>1143</v>
      </c>
      <c r="AX3" s="302"/>
      <c r="AY3" s="71" t="s">
        <v>1144</v>
      </c>
      <c r="AZ3" s="71"/>
      <c r="BA3" s="299"/>
      <c r="BB3" s="300"/>
      <c r="BC3" s="279" t="s">
        <v>1137</v>
      </c>
      <c r="BD3" s="280"/>
      <c r="BE3" s="280"/>
      <c r="BF3" s="281"/>
      <c r="BG3" s="70"/>
      <c r="BH3" s="292"/>
      <c r="BI3" s="293"/>
      <c r="BJ3" s="294"/>
      <c r="BK3" s="295"/>
      <c r="BL3" s="57"/>
      <c r="BM3" s="282" t="s">
        <v>1145</v>
      </c>
      <c r="BN3" s="283"/>
      <c r="BO3" s="283"/>
      <c r="BP3" s="284"/>
      <c r="BQ3" s="282" t="s">
        <v>161</v>
      </c>
      <c r="BR3" s="283"/>
      <c r="BS3" s="284"/>
      <c r="BT3" s="316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317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317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317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317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317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317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317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317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317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317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317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317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317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317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317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317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317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317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317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317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317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317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317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317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317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317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317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317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317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317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317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317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317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317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317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317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317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317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317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317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317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317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317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317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317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317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317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317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317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317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317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317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317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317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317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317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317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317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317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317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317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/>
      <c r="AS67" s="46"/>
      <c r="AT67" s="46"/>
      <c r="AU67" s="46"/>
      <c r="AV67" s="46"/>
      <c r="AW67" s="46"/>
      <c r="AX67" s="46"/>
      <c r="AY67" s="13">
        <f>IF(D67="","*",IFERROR(IF(ISODD(COUNT(AS67:AX67)),"ERRO",SUM((AT67-AS67),(AV67-AU67),(AX67-AW67))),"ERRO"))</f>
        <v>0</v>
      </c>
      <c r="AZ67" s="17"/>
      <c r="BA67" s="79"/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/>
      <c r="BN67" s="20"/>
      <c r="BO67" s="183"/>
      <c r="BP67" s="24"/>
      <c r="BQ67" s="14" t="str">
        <f>IF(AND(BR67&lt;1,BS67&lt;1),"Produção e Intervalo",IF(BR67&lt;1,"Intervalo",IF(BS67&lt;1,"Produção","Aderente")))</f>
        <v>Produção e Intervalo</v>
      </c>
      <c r="BR67" s="25">
        <f>IF(OR(B67="",F67=""),"*",AY67/P67)</f>
        <v>0</v>
      </c>
      <c r="BS67" s="25">
        <f>IF(OR(B67="",F67=""),"*",BA67/Q67)</f>
        <v>0</v>
      </c>
      <c r="BT67" s="317" t="str">
        <f t="shared" si="0"/>
        <v/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317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9045</v>
      </c>
      <c r="AF69" s="92">
        <v>9047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317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317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317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317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317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317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317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317" t="str">
        <f t="shared" si="1"/>
        <v>SemOportunidadeSemOportunidade</v>
      </c>
    </row>
    <row r="77" spans="1:72" hidden="1">
      <c r="A77" s="58" t="str">
        <f>D77&amp;B77</f>
        <v/>
      </c>
      <c r="B77" s="195"/>
      <c r="C77" s="9" t="str">
        <f>IF(BS_CONTROLE[[#This Row],[DATA]]="","",WEEKNUM(BS_CONTROLE[[#This Row],[DATA]]))</f>
        <v/>
      </c>
      <c r="D77" s="59"/>
      <c r="E77" s="156"/>
      <c r="F77" s="196"/>
      <c r="G77" s="10" t="str">
        <f>IF(D77="","*",VLOOKUP(F77,BS_ATIVIDADE[#All],3,FALSE))</f>
        <v>*</v>
      </c>
      <c r="H77" s="154"/>
      <c r="I77" s="154"/>
      <c r="J77" s="45"/>
      <c r="K77" s="45"/>
      <c r="L77" s="92"/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7" s="154"/>
      <c r="P77" s="154"/>
      <c r="Q77" s="92"/>
      <c r="R77" s="11" t="str">
        <f>IFERROR(_xlfn.XLOOKUP(F77, BS_ATIVIDADE[ATIVIDADE],BS_ATIVIDADE[UNIDADE] ), "*")</f>
        <v>*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7" s="89" t="str">
        <f>IFERROR(_xlfn.XLOOKUP(J77, TabelaMap[SUB], TabelaMap[NOME SUB]), "ERRO")</f>
        <v>ERRO</v>
      </c>
      <c r="V77" s="230"/>
      <c r="W77" s="197"/>
      <c r="X77" s="59"/>
      <c r="Y77" s="174"/>
      <c r="Z77" s="174"/>
      <c r="AA77" s="155"/>
      <c r="AB77" s="78"/>
      <c r="AC77" s="78"/>
      <c r="AD77" s="197"/>
      <c r="AE77" s="92"/>
      <c r="AF77" s="92"/>
      <c r="AG77" s="92"/>
      <c r="AH77" s="56"/>
      <c r="AI77" s="153" t="str">
        <f>IF(BS_CONTROLE[[#This Row],[Atividade]]=0, "-", BS_CONTROLE[[#This Row],[Atividade]])</f>
        <v>-</v>
      </c>
      <c r="AJ77" s="10" t="str">
        <f>IF(D77="","*",VLOOKUP(AI77,BS_ATIVIDADE[#All],3,FALSE))</f>
        <v>*</v>
      </c>
      <c r="AK77" s="146">
        <f>BS_CONTROLE[[#This Row],[Local - Partida]]</f>
        <v>0</v>
      </c>
      <c r="AL77" s="146">
        <f>BS_CONTROLE[[#This Row],[Local - Encerramento]]</f>
        <v>0</v>
      </c>
      <c r="AM77" s="146" t="str">
        <f>BS_CONTROLE[[#This Row],[Entre - Estações]]</f>
        <v>-</v>
      </c>
      <c r="AN77" s="146" t="str">
        <f>BS_CONTROLE[[#This Row],[SB]]</f>
        <v>-</v>
      </c>
      <c r="AO77" s="37">
        <f>BS_CONTROLE[[#This Row],[SUB]]</f>
        <v>0</v>
      </c>
      <c r="AP77" s="37">
        <f>BS_CONTROLE[[#This Row],[KM - Inicio]]</f>
        <v>0</v>
      </c>
      <c r="AQ77" s="37">
        <f>BS_CONTROLE[[#This Row],[KM - Fim]]</f>
        <v>0</v>
      </c>
      <c r="AR77" s="46"/>
      <c r="AS77" s="46"/>
      <c r="AT77" s="46"/>
      <c r="AU77" s="46"/>
      <c r="AV77" s="46"/>
      <c r="AW77" s="46"/>
      <c r="AX77" s="46"/>
      <c r="AY77" s="13" t="str">
        <f>IF(D77="","*",IFERROR(IF(ISODD(COUNT(AS77:AX77)),"ERRO",SUM((AT77-AS77),(AV77-AU77),(AX77-AW77))),"ERRO"))</f>
        <v>*</v>
      </c>
      <c r="AZ77" s="17"/>
      <c r="BA77" s="79"/>
      <c r="BB77" s="11" t="str">
        <f>IFERROR(_xlfn.XLOOKUP(AI77, BS_ATIVIDADE[ATIVIDADE],BS_ATIVIDADE[UNIDADE] ), "*")</f>
        <v>*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7" s="12" t="str">
        <f>IFERROR(_xlfn.XLOOKUP(AO77, TabelaMap[SUB], TabelaMap[NOME SUB]), "ERRO")</f>
        <v>ERRO</v>
      </c>
      <c r="BF77" s="18" t="str">
        <f>IF(BS_CONTROLE[[#This Row],[Responsavel pelo boletim]]=0, "-", BS_CONTROLE[[#This Row],[Responsavel pelo boletim]])</f>
        <v>-</v>
      </c>
      <c r="BG77" s="22"/>
      <c r="BH77" s="23"/>
      <c r="BI77" s="23"/>
      <c r="BJ77" s="23"/>
      <c r="BK77" s="23"/>
      <c r="BL77" s="22"/>
      <c r="BM77" s="20"/>
      <c r="BN77" s="20"/>
      <c r="BO77" s="183"/>
      <c r="BP77" s="24"/>
      <c r="BQ77" s="14" t="str">
        <f>IF(AND(BR77&lt;1,BS77&lt;1),"Produção e Intervalo",IF(BR77&lt;1,"Intervalo",IF(BS77&lt;1,"Produção","Aderente")))</f>
        <v>Aderente</v>
      </c>
      <c r="BR77" s="25" t="str">
        <f>IF(OR(B77="",F77=""),"*",AY77/P77)</f>
        <v>*</v>
      </c>
      <c r="BS77" s="25" t="str">
        <f>IF(OR(B77="",F77=""),"*",BA77/Q77)</f>
        <v>*</v>
      </c>
      <c r="BT77" s="317" t="str">
        <f t="shared" si="1"/>
        <v/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1399</v>
      </c>
      <c r="N78" s="18" t="s">
        <v>1400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1401</v>
      </c>
      <c r="X78" s="59" t="s">
        <v>354</v>
      </c>
      <c r="Y78" s="174"/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/>
      <c r="AS78" s="46"/>
      <c r="AT78" s="46"/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/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/>
      <c r="BI78" s="23"/>
      <c r="BJ78" s="23"/>
      <c r="BK78" s="23"/>
      <c r="BL78" s="22"/>
      <c r="BM78" s="20"/>
      <c r="BN78" s="20"/>
      <c r="BO78" s="183"/>
      <c r="BP78" s="24"/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317" t="str">
        <f t="shared" si="1"/>
        <v/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1402</v>
      </c>
      <c r="N79" s="18" t="s">
        <v>1403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1404</v>
      </c>
      <c r="X79" s="59" t="s">
        <v>349</v>
      </c>
      <c r="Y79" s="174"/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/>
      <c r="AS79" s="46"/>
      <c r="AT79" s="46"/>
      <c r="AU79" s="46"/>
      <c r="AV79" s="46"/>
      <c r="AW79" s="46"/>
      <c r="AX79" s="46"/>
      <c r="AY79" s="13">
        <f>IF(D79="","*",IFERROR(IF(ISODD(COUNT(AS79:AX79)),"ERRO",SUM((AT79-AS79),(AV79-AU79),(AX79-AW79))),"ERRO"))</f>
        <v>0</v>
      </c>
      <c r="AZ79" s="17"/>
      <c r="BA79" s="79"/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/>
      <c r="BI79" s="23"/>
      <c r="BJ79" s="23"/>
      <c r="BK79" s="23"/>
      <c r="BL79" s="22"/>
      <c r="BM79" s="20"/>
      <c r="BN79" s="20"/>
      <c r="BO79" s="183"/>
      <c r="BP79" s="24"/>
      <c r="BQ79" s="14" t="str">
        <f>IF(AND(BR79&lt;1,BS79&lt;1),"Produção e Intervalo",IF(BR79&lt;1,"Intervalo",IF(BS79&lt;1,"Produção","Aderente")))</f>
        <v>Produção e Intervalo</v>
      </c>
      <c r="BR79" s="25">
        <f>IF(OR(B79="",F79=""),"*",AY79/P79)</f>
        <v>0</v>
      </c>
      <c r="BS79" s="25">
        <f>IF(OR(B79="",F79=""),"*",BA79/Q79)</f>
        <v>0</v>
      </c>
      <c r="BT79" s="317" t="str">
        <f t="shared" si="1"/>
        <v/>
      </c>
    </row>
    <row r="80" spans="1:72" hidden="1">
      <c r="A80" s="58" t="str">
        <f>D80&amp;B80</f>
        <v/>
      </c>
      <c r="B80" s="195"/>
      <c r="C80" s="9" t="str">
        <f>IF(BS_CONTROLE[[#This Row],[DATA]]="","",WEEKNUM(BS_CONTROLE[[#This Row],[DATA]]))</f>
        <v/>
      </c>
      <c r="D80" s="59"/>
      <c r="E80" s="156"/>
      <c r="F80" s="196"/>
      <c r="G80" s="10" t="str">
        <f>IF(D80="","*",VLOOKUP(F80,BS_ATIVIDADE[#All],3,FALSE))</f>
        <v>*</v>
      </c>
      <c r="H80" s="154"/>
      <c r="I80" s="154"/>
      <c r="J80" s="45"/>
      <c r="K80" s="45"/>
      <c r="L80" s="92"/>
      <c r="M80" s="18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8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54"/>
      <c r="P80" s="154"/>
      <c r="Q80" s="92"/>
      <c r="R80" s="11" t="str">
        <f>IFERROR(_xlfn.XLOOKUP(F80, BS_ATIVIDADE[ATIVIDADE],BS_ATIVIDADE[UNIDADE] ), "*")</f>
        <v>*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89" t="str">
        <f>IFERROR(_xlfn.XLOOKUP(J80, TabelaMap[SUB], TabelaMap[NOME SUB]), "ERRO")</f>
        <v>ERRO</v>
      </c>
      <c r="V80" s="230"/>
      <c r="W80" s="197"/>
      <c r="X80" s="59"/>
      <c r="Y80" s="174"/>
      <c r="Z80" s="174"/>
      <c r="AA80" s="155"/>
      <c r="AB80" s="78"/>
      <c r="AC80" s="78"/>
      <c r="AD80" s="197"/>
      <c r="AE80" s="92"/>
      <c r="AF80" s="92"/>
      <c r="AG80" s="92"/>
      <c r="AH80" s="56"/>
      <c r="AI80" s="153" t="str">
        <f>IF(BS_CONTROLE[[#This Row],[Atividade]]=0, "-", BS_CONTROLE[[#This Row],[Atividade]])</f>
        <v>-</v>
      </c>
      <c r="AJ80" s="10" t="str">
        <f>IF(D80="","*",VLOOKUP(AI80,BS_ATIVIDADE[#All],3,FALSE))</f>
        <v>*</v>
      </c>
      <c r="AK80" s="146">
        <f>BS_CONTROLE[[#This Row],[Local - Partida]]</f>
        <v>0</v>
      </c>
      <c r="AL80" s="146">
        <f>BS_CONTROLE[[#This Row],[Local - Encerramento]]</f>
        <v>0</v>
      </c>
      <c r="AM80" s="146" t="str">
        <f>BS_CONTROLE[[#This Row],[Entre - Estações]]</f>
        <v>-</v>
      </c>
      <c r="AN80" s="146" t="str">
        <f>BS_CONTROLE[[#This Row],[SB]]</f>
        <v>-</v>
      </c>
      <c r="AO80" s="37">
        <f>BS_CONTROLE[[#This Row],[SUB]]</f>
        <v>0</v>
      </c>
      <c r="AP80" s="37">
        <f>BS_CONTROLE[[#This Row],[KM - Inicio]]</f>
        <v>0</v>
      </c>
      <c r="AQ80" s="37">
        <f>BS_CONTROLE[[#This Row],[KM - Fim]]</f>
        <v>0</v>
      </c>
      <c r="AR80" s="46"/>
      <c r="AS80" s="46"/>
      <c r="AT80" s="46"/>
      <c r="AU80" s="46"/>
      <c r="AV80" s="46"/>
      <c r="AW80" s="46"/>
      <c r="AX80" s="46"/>
      <c r="AY80" s="13" t="str">
        <f>IF(D80="","*",IFERROR(IF(ISODD(COUNT(AS80:AX80)),"ERRO",SUM((AT80-AS80),(AV80-AU80),(AX80-AW80))),"ERRO"))</f>
        <v>*</v>
      </c>
      <c r="AZ80" s="17"/>
      <c r="BA80" s="79"/>
      <c r="BB80" s="11" t="str">
        <f>IFERROR(_xlfn.XLOOKUP(AI80, BS_ATIVIDADE[ATIVIDADE],BS_ATIVIDADE[UNIDADE] ), "*")</f>
        <v>*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>
        <f>IFERROR(_xlfn.XLOOKUP(AO80, TabelaMap[SUB], TabelaMap[NOME SUB]), "ERRO")</f>
        <v>ERRO</v>
      </c>
      <c r="BF80" s="18" t="str">
        <f>IF(BS_CONTROLE[[#This Row],[Responsavel pelo boletim]]=0, "-", BS_CONTROLE[[#This Row],[Responsavel pelo boletim]])</f>
        <v>-</v>
      </c>
      <c r="BG80" s="22"/>
      <c r="BH80" s="23"/>
      <c r="BI80" s="23"/>
      <c r="BJ80" s="23"/>
      <c r="BK80" s="23"/>
      <c r="BL80" s="22"/>
      <c r="BM80" s="20"/>
      <c r="BN80" s="20"/>
      <c r="BO80" s="183"/>
      <c r="BP80" s="24"/>
      <c r="BQ80" s="14" t="str">
        <f>IF(AND(BR80&lt;1,BS80&lt;1),"Produção e Intervalo",IF(BR80&lt;1,"Intervalo",IF(BS80&lt;1,"Produção","Aderente")))</f>
        <v>Aderente</v>
      </c>
      <c r="BR80" s="25" t="str">
        <f>IF(OR(B80="",F80=""),"*",AY80/P80)</f>
        <v>*</v>
      </c>
      <c r="BS80" s="25" t="str">
        <f>IF(OR(B80="",F80=""),"*",BA80/Q80)</f>
        <v>*</v>
      </c>
      <c r="BT80" s="317" t="str">
        <f t="shared" si="1"/>
        <v/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/>
      <c r="I81" s="154"/>
      <c r="J81" s="45"/>
      <c r="K81" s="45"/>
      <c r="L81" s="92"/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54"/>
      <c r="P81" s="154"/>
      <c r="Q81" s="92"/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89" t="str">
        <f>IFERROR(_xlfn.XLOOKUP(J81, TabelaMap[SUB], TabelaMap[NOME SUB]), "ERRO")</f>
        <v>ERRO</v>
      </c>
      <c r="V81" s="230"/>
      <c r="W81" s="197"/>
      <c r="X81" s="59"/>
      <c r="Y81" s="174"/>
      <c r="Z81" s="174"/>
      <c r="AA81" s="155"/>
      <c r="AB81" s="78"/>
      <c r="AC81" s="78"/>
      <c r="AD81" s="197"/>
      <c r="AE81" s="92"/>
      <c r="AF81" s="92"/>
      <c r="AG81" s="92"/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>
        <f>BS_CONTROLE[[#This Row],[Local - Partida]]</f>
        <v>0</v>
      </c>
      <c r="AL81" s="146">
        <f>BS_CONTROLE[[#This Row],[Local - Encerramento]]</f>
        <v>0</v>
      </c>
      <c r="AM81" s="146" t="str">
        <f>BS_CONTROLE[[#This Row],[Entre - Estações]]</f>
        <v>-</v>
      </c>
      <c r="AN81" s="146" t="str">
        <f>BS_CONTROLE[[#This Row],[SB]]</f>
        <v>-</v>
      </c>
      <c r="AO81" s="37">
        <f>BS_CONTROLE[[#This Row],[SUB]]</f>
        <v>0</v>
      </c>
      <c r="AP81" s="37">
        <f>BS_CONTROLE[[#This Row],[KM - Inicio]]</f>
        <v>0</v>
      </c>
      <c r="AQ81" s="37">
        <f>BS_CONTROLE[[#This Row],[KM - Fim]]</f>
        <v>0</v>
      </c>
      <c r="AR81" s="46"/>
      <c r="AS81" s="46"/>
      <c r="AT81" s="46"/>
      <c r="AU81" s="46"/>
      <c r="AV81" s="46"/>
      <c r="AW81" s="46"/>
      <c r="AX81" s="46"/>
      <c r="AY81" s="13">
        <f>IF(D81="","*",IFERROR(IF(ISODD(COUNT(AS81:AX81)),"ERRO",SUM((AT81-AS81),(AV81-AU81),(AX81-AW81))),"ERRO"))</f>
        <v>0</v>
      </c>
      <c r="AZ81" s="17"/>
      <c r="BA81" s="79"/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>
        <f>IFERROR(_xlfn.XLOOKUP(AO81, TabelaMap[SUB], TabelaMap[NOME SUB]), "ERRO")</f>
        <v>ERRO</v>
      </c>
      <c r="BF81" s="18" t="str">
        <f>IF(BS_CONTROLE[[#This Row],[Responsavel pelo boletim]]=0, "-", BS_CONTROLE[[#This Row],[Responsavel pelo boletim]])</f>
        <v>-</v>
      </c>
      <c r="BG81" s="22"/>
      <c r="BH81" s="23"/>
      <c r="BI81" s="23"/>
      <c r="BJ81" s="23"/>
      <c r="BK81" s="23"/>
      <c r="BL81" s="22"/>
      <c r="BM81" s="20"/>
      <c r="BN81" s="20"/>
      <c r="BO81" s="183"/>
      <c r="BP81" s="24"/>
      <c r="BQ81" s="14" t="e">
        <f>IF(AND(BR81&lt;1,BS81&lt;1),"Produção e Intervalo",IF(BR81&lt;1,"Intervalo",IF(BS81&lt;1,"Produção","Aderente")))</f>
        <v>#DIV/0!</v>
      </c>
      <c r="BR81" s="25" t="e">
        <f>IF(OR(B81="",F81=""),"*",AY81/P81)</f>
        <v>#DIV/0!</v>
      </c>
      <c r="BS81" s="25" t="e">
        <f>IF(OR(B81="",F81=""),"*",BA81/Q81)</f>
        <v>#DIV/0!</v>
      </c>
      <c r="BT81" s="317" t="str">
        <f t="shared" si="1"/>
        <v/>
      </c>
    </row>
    <row r="82" spans="1:72" hidden="1">
      <c r="A82" s="58" t="str">
        <f>D82&amp;B82</f>
        <v>45937</v>
      </c>
      <c r="B82" s="195">
        <v>45937</v>
      </c>
      <c r="C82" s="9">
        <f>IF(BS_CONTROLE[[#This Row],[DATA]]="","",WEEKNUM(BS_CONTROLE[[#This Row],[DATA]]))</f>
        <v>41</v>
      </c>
      <c r="D82" s="59"/>
      <c r="E82" s="156"/>
      <c r="F82" s="196"/>
      <c r="G82" s="10" t="str">
        <f>IF(D82="","*",VLOOKUP(F82,BS_ATIVIDADE[#All],3,FALSE))</f>
        <v>*</v>
      </c>
      <c r="H82" s="154"/>
      <c r="I82" s="154"/>
      <c r="J82" s="45"/>
      <c r="K82" s="45"/>
      <c r="L82" s="92"/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2" s="18" t="str" cm="1">
        <f t="array" ref="N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2" s="154"/>
      <c r="P82" s="154"/>
      <c r="Q82" s="92"/>
      <c r="R82" s="11" t="str">
        <f>IFERROR(_xlfn.XLOOKUP(F82, BS_ATIVIDADE[ATIVIDADE],BS_ATIVIDADE[UNIDADE] ), "*")</f>
        <v>*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2" s="89" t="str">
        <f>IFERROR(_xlfn.XLOOKUP(J82, TabelaMap[SUB], TabelaMap[NOME SUB]), "ERRO")</f>
        <v>ERRO</v>
      </c>
      <c r="V82" s="230"/>
      <c r="W82" s="197"/>
      <c r="X82" s="59"/>
      <c r="Y82" s="174"/>
      <c r="Z82" s="174"/>
      <c r="AA82" s="155"/>
      <c r="AB82" s="78"/>
      <c r="AC82" s="78"/>
      <c r="AD82" s="197"/>
      <c r="AE82" s="92"/>
      <c r="AF82" s="92"/>
      <c r="AG82" s="92"/>
      <c r="AH82" s="56"/>
      <c r="AI82" s="153" t="str">
        <f>IF(BS_CONTROLE[[#This Row],[Atividade]]=0, "-", BS_CONTROLE[[#This Row],[Atividade]])</f>
        <v>-</v>
      </c>
      <c r="AJ82" s="10" t="str">
        <f>IF(D82="","*",VLOOKUP(AI82,BS_ATIVIDADE[#All],3,FALSE))</f>
        <v>*</v>
      </c>
      <c r="AK82" s="146">
        <f>BS_CONTROLE[[#This Row],[Local - Partida]]</f>
        <v>0</v>
      </c>
      <c r="AL82" s="146">
        <f>BS_CONTROLE[[#This Row],[Local - Encerramento]]</f>
        <v>0</v>
      </c>
      <c r="AM82" s="146" t="str">
        <f>BS_CONTROLE[[#This Row],[Entre - Estações]]</f>
        <v>-</v>
      </c>
      <c r="AN82" s="146" t="str">
        <f>BS_CONTROLE[[#This Row],[SB]]</f>
        <v>-</v>
      </c>
      <c r="AO82" s="37">
        <f>BS_CONTROLE[[#This Row],[SUB]]</f>
        <v>0</v>
      </c>
      <c r="AP82" s="37">
        <f>BS_CONTROLE[[#This Row],[KM - Inicio]]</f>
        <v>0</v>
      </c>
      <c r="AQ82" s="37">
        <f>BS_CONTROLE[[#This Row],[KM - Fim]]</f>
        <v>0</v>
      </c>
      <c r="AR82" s="46"/>
      <c r="AS82" s="46"/>
      <c r="AT82" s="46"/>
      <c r="AU82" s="46"/>
      <c r="AV82" s="46"/>
      <c r="AW82" s="46"/>
      <c r="AX82" s="46"/>
      <c r="AY82" s="13" t="str">
        <f>IF(D82="","*",IFERROR(IF(ISODD(COUNT(AS82:AX82)),"ERRO",SUM((AT82-AS82),(AV82-AU82),(AX82-AW82))),"ERRO"))</f>
        <v>*</v>
      </c>
      <c r="AZ82" s="17"/>
      <c r="BA82" s="79"/>
      <c r="BB82" s="11" t="str">
        <f>IFERROR(_xlfn.XLOOKUP(AI82, BS_ATIVIDADE[ATIVIDADE],BS_ATIVIDADE[UNIDADE] ), "*")</f>
        <v>*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2" s="12" t="str">
        <f>IFERROR(_xlfn.XLOOKUP(AO82, TabelaMap[SUB], TabelaMap[NOME SUB]), "ERRO")</f>
        <v>ERRO</v>
      </c>
      <c r="BF82" s="18" t="str">
        <f>IF(BS_CONTROLE[[#This Row],[Responsavel pelo boletim]]=0, "-", BS_CONTROLE[[#This Row],[Responsavel pelo boletim]])</f>
        <v>-</v>
      </c>
      <c r="BG82" s="22"/>
      <c r="BH82" s="23"/>
      <c r="BI82" s="23"/>
      <c r="BJ82" s="23"/>
      <c r="BK82" s="23"/>
      <c r="BL82" s="22"/>
      <c r="BM82" s="20"/>
      <c r="BN82" s="20"/>
      <c r="BO82" s="183"/>
      <c r="BP82" s="24"/>
      <c r="BQ82" s="14" t="str">
        <f>IF(AND(BR82&lt;1,BS82&lt;1),"Produção e Intervalo",IF(BR82&lt;1,"Intervalo",IF(BS82&lt;1,"Produção","Aderente")))</f>
        <v>Aderente</v>
      </c>
      <c r="BR82" s="25" t="str">
        <f>IF(OR(B82="",F82=""),"*",AY82/P82)</f>
        <v>*</v>
      </c>
      <c r="BS82" s="25" t="str">
        <f>IF(OR(B82="",F82=""),"*",BA82/Q82)</f>
        <v>*</v>
      </c>
      <c r="BT82" s="317" t="str">
        <f t="shared" si="1"/>
        <v/>
      </c>
    </row>
    <row r="83" spans="1:72" hidden="1">
      <c r="A83" s="58" t="str">
        <f>D83&amp;B83</f>
        <v>45937</v>
      </c>
      <c r="B83" s="195">
        <v>45937</v>
      </c>
      <c r="C83" s="9">
        <f>IF(BS_CONTROLE[[#This Row],[DATA]]="","",WEEKNUM(BS_CONTROLE[[#This Row],[DATA]]))</f>
        <v>41</v>
      </c>
      <c r="D83" s="59"/>
      <c r="E83" s="156"/>
      <c r="F83" s="196"/>
      <c r="G83" s="10" t="str">
        <f>IF(D83="","*",VLOOKUP(F83,BS_ATIVIDADE[#All],3,FALSE))</f>
        <v>*</v>
      </c>
      <c r="H83" s="154"/>
      <c r="I83" s="154"/>
      <c r="J83" s="45"/>
      <c r="K83" s="45"/>
      <c r="L83" s="92"/>
      <c r="M83" s="18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3" s="18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3" s="154"/>
      <c r="P83" s="154"/>
      <c r="Q83" s="92"/>
      <c r="R83" s="11" t="str">
        <f>IFERROR(_xlfn.XLOOKUP(F83, BS_ATIVIDADE[ATIVIDADE],BS_ATIVIDADE[UNIDADE] ), "*")</f>
        <v>*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3" s="89" t="str">
        <f>IFERROR(_xlfn.XLOOKUP(J83, TabelaMap[SUB], TabelaMap[NOME SUB]), "ERRO")</f>
        <v>ERRO</v>
      </c>
      <c r="V83" s="230"/>
      <c r="W83" s="197"/>
      <c r="X83" s="59"/>
      <c r="Y83" s="174"/>
      <c r="Z83" s="174"/>
      <c r="AA83" s="155"/>
      <c r="AB83" s="78"/>
      <c r="AC83" s="78"/>
      <c r="AD83" s="197"/>
      <c r="AE83" s="92"/>
      <c r="AF83" s="92"/>
      <c r="AG83" s="92"/>
      <c r="AH83" s="56"/>
      <c r="AI83" s="153" t="str">
        <f>IF(BS_CONTROLE[[#This Row],[Atividade]]=0, "-", BS_CONTROLE[[#This Row],[Atividade]])</f>
        <v>-</v>
      </c>
      <c r="AJ83" s="10" t="str">
        <f>IF(D83="","*",VLOOKUP(AI83,BS_ATIVIDADE[#All],3,FALSE))</f>
        <v>*</v>
      </c>
      <c r="AK83" s="146">
        <f>BS_CONTROLE[[#This Row],[Local - Partida]]</f>
        <v>0</v>
      </c>
      <c r="AL83" s="146">
        <f>BS_CONTROLE[[#This Row],[Local - Encerramento]]</f>
        <v>0</v>
      </c>
      <c r="AM83" s="146" t="str">
        <f>BS_CONTROLE[[#This Row],[Entre - Estações]]</f>
        <v>-</v>
      </c>
      <c r="AN83" s="146" t="str">
        <f>BS_CONTROLE[[#This Row],[SB]]</f>
        <v>-</v>
      </c>
      <c r="AO83" s="37">
        <f>BS_CONTROLE[[#This Row],[SUB]]</f>
        <v>0</v>
      </c>
      <c r="AP83" s="37">
        <f>BS_CONTROLE[[#This Row],[KM - Inicio]]</f>
        <v>0</v>
      </c>
      <c r="AQ83" s="37">
        <f>BS_CONTROLE[[#This Row],[KM - Fim]]</f>
        <v>0</v>
      </c>
      <c r="AR83" s="46"/>
      <c r="AS83" s="46"/>
      <c r="AT83" s="46"/>
      <c r="AU83" s="46"/>
      <c r="AV83" s="46"/>
      <c r="AW83" s="46"/>
      <c r="AX83" s="46"/>
      <c r="AY83" s="13" t="str">
        <f>IF(D83="","*",IFERROR(IF(ISODD(COUNT(AS83:AX83)),"ERRO",SUM((AT83-AS83),(AV83-AU83),(AX83-AW83))),"ERRO"))</f>
        <v>*</v>
      </c>
      <c r="AZ83" s="17"/>
      <c r="BA83" s="79"/>
      <c r="BB83" s="11" t="str">
        <f>IFERROR(_xlfn.XLOOKUP(AI83, BS_ATIVIDADE[ATIVIDADE],BS_ATIVIDADE[UNIDADE] ), "*")</f>
        <v>*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3" s="12" t="str">
        <f>IFERROR(_xlfn.XLOOKUP(AO83, TabelaMap[SUB], TabelaMap[NOME SUB]), "ERRO")</f>
        <v>ERRO</v>
      </c>
      <c r="BF83" s="18" t="str">
        <f>IF(BS_CONTROLE[[#This Row],[Responsavel pelo boletim]]=0, "-", BS_CONTROLE[[#This Row],[Responsavel pelo boletim]])</f>
        <v>-</v>
      </c>
      <c r="BG83" s="22"/>
      <c r="BH83" s="23"/>
      <c r="BI83" s="23"/>
      <c r="BJ83" s="23"/>
      <c r="BK83" s="23"/>
      <c r="BL83" s="22"/>
      <c r="BM83" s="20"/>
      <c r="BN83" s="20"/>
      <c r="BO83" s="183"/>
      <c r="BP83" s="24"/>
      <c r="BQ83" s="14" t="str">
        <f>IF(AND(BR83&lt;1,BS83&lt;1),"Produção e Intervalo",IF(BR83&lt;1,"Intervalo",IF(BS83&lt;1,"Produção","Aderente")))</f>
        <v>Aderente</v>
      </c>
      <c r="BR83" s="25" t="str">
        <f>IF(OR(B83="",F83=""),"*",AY83/P83)</f>
        <v>*</v>
      </c>
      <c r="BS83" s="25" t="str">
        <f>IF(OR(B83="",F83=""),"*",BA83/Q83)</f>
        <v>*</v>
      </c>
      <c r="BT83" s="317" t="str">
        <f t="shared" si="1"/>
        <v/>
      </c>
    </row>
    <row r="84" spans="1:72" hidden="1">
      <c r="A84" s="58" t="str">
        <f>D84&amp;B84</f>
        <v>45937</v>
      </c>
      <c r="B84" s="195">
        <v>45937</v>
      </c>
      <c r="C84" s="9">
        <f>IF(BS_CONTROLE[[#This Row],[DATA]]="","",WEEKNUM(BS_CONTROLE[[#This Row],[DATA]]))</f>
        <v>41</v>
      </c>
      <c r="D84" s="59"/>
      <c r="E84" s="156"/>
      <c r="F84" s="196"/>
      <c r="G84" s="10" t="str">
        <f>IF(D84="","*",VLOOKUP(F84,BS_ATIVIDADE[#All],3,FALSE))</f>
        <v>*</v>
      </c>
      <c r="H84" s="154"/>
      <c r="I84" s="154"/>
      <c r="J84" s="45"/>
      <c r="K84" s="45"/>
      <c r="L84" s="92"/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4" s="154"/>
      <c r="P84" s="154"/>
      <c r="Q84" s="92"/>
      <c r="R84" s="11" t="str">
        <f>IFERROR(_xlfn.XLOOKUP(F84, BS_ATIVIDADE[ATIVIDADE],BS_ATIVIDADE[UNIDADE] ), "*")</f>
        <v>*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4" s="89" t="str">
        <f>IFERROR(_xlfn.XLOOKUP(J84, TabelaMap[SUB], TabelaMap[NOME SUB]), "ERRO")</f>
        <v>ERRO</v>
      </c>
      <c r="V84" s="230"/>
      <c r="W84" s="197"/>
      <c r="X84" s="59"/>
      <c r="Y84" s="174"/>
      <c r="Z84" s="174"/>
      <c r="AA84" s="155"/>
      <c r="AB84" s="78"/>
      <c r="AC84" s="78"/>
      <c r="AD84" s="197"/>
      <c r="AE84" s="92"/>
      <c r="AF84" s="92"/>
      <c r="AG84" s="92"/>
      <c r="AH84" s="56"/>
      <c r="AI84" s="153" t="str">
        <f>IF(BS_CONTROLE[[#This Row],[Atividade]]=0, "-", BS_CONTROLE[[#This Row],[Atividade]])</f>
        <v>-</v>
      </c>
      <c r="AJ84" s="10" t="str">
        <f>IF(D84="","*",VLOOKUP(AI84,BS_ATIVIDADE[#All],3,FALSE))</f>
        <v>*</v>
      </c>
      <c r="AK84" s="146">
        <f>BS_CONTROLE[[#This Row],[Local - Partida]]</f>
        <v>0</v>
      </c>
      <c r="AL84" s="146">
        <f>BS_CONTROLE[[#This Row],[Local - Encerramento]]</f>
        <v>0</v>
      </c>
      <c r="AM84" s="146" t="str">
        <f>BS_CONTROLE[[#This Row],[Entre - Estações]]</f>
        <v>-</v>
      </c>
      <c r="AN84" s="146" t="str">
        <f>BS_CONTROLE[[#This Row],[SB]]</f>
        <v>-</v>
      </c>
      <c r="AO84" s="37">
        <f>BS_CONTROLE[[#This Row],[SUB]]</f>
        <v>0</v>
      </c>
      <c r="AP84" s="37">
        <f>BS_CONTROLE[[#This Row],[KM - Inicio]]</f>
        <v>0</v>
      </c>
      <c r="AQ84" s="37">
        <f>BS_CONTROLE[[#This Row],[KM - Fim]]</f>
        <v>0</v>
      </c>
      <c r="AR84" s="46"/>
      <c r="AS84" s="46"/>
      <c r="AT84" s="46"/>
      <c r="AU84" s="46"/>
      <c r="AV84" s="46"/>
      <c r="AW84" s="46"/>
      <c r="AX84" s="46"/>
      <c r="AY84" s="13" t="str">
        <f>IF(D84="","*",IFERROR(IF(ISODD(COUNT(AS84:AX84)),"ERRO",SUM((AT84-AS84),(AV84-AU84),(AX84-AW84))),"ERRO"))</f>
        <v>*</v>
      </c>
      <c r="AZ84" s="17"/>
      <c r="BA84" s="79"/>
      <c r="BB84" s="11" t="str">
        <f>IFERROR(_xlfn.XLOOKUP(AI84, BS_ATIVIDADE[ATIVIDADE],BS_ATIVIDADE[UNIDADE] ), "*")</f>
        <v>*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4" s="12" t="str">
        <f>IFERROR(_xlfn.XLOOKUP(AO84, TabelaMap[SUB], TabelaMap[NOME SUB]), "ERRO")</f>
        <v>ERRO</v>
      </c>
      <c r="BF84" s="18" t="str">
        <f>IF(BS_CONTROLE[[#This Row],[Responsavel pelo boletim]]=0, "-", BS_CONTROLE[[#This Row],[Responsavel pelo boletim]])</f>
        <v>-</v>
      </c>
      <c r="BG84" s="22"/>
      <c r="BH84" s="23"/>
      <c r="BI84" s="23"/>
      <c r="BJ84" s="23"/>
      <c r="BK84" s="23"/>
      <c r="BL84" s="22"/>
      <c r="BM84" s="20"/>
      <c r="BN84" s="20"/>
      <c r="BO84" s="183"/>
      <c r="BP84" s="24"/>
      <c r="BQ84" s="14" t="str">
        <f>IF(AND(BR84&lt;1,BS84&lt;1),"Produção e Intervalo",IF(BR84&lt;1,"Intervalo",IF(BS84&lt;1,"Produção","Aderente")))</f>
        <v>Aderente</v>
      </c>
      <c r="BR84" s="25" t="str">
        <f>IF(OR(B84="",F84=""),"*",AY84/P84)</f>
        <v>*</v>
      </c>
      <c r="BS84" s="25" t="str">
        <f>IF(OR(B84="",F84=""),"*",BA84/Q84)</f>
        <v>*</v>
      </c>
      <c r="BT84" s="317" t="str">
        <f t="shared" si="1"/>
        <v/>
      </c>
    </row>
    <row r="85" spans="1:72" hidden="1">
      <c r="A85" s="58" t="str">
        <f>D85&amp;B85</f>
        <v>45937</v>
      </c>
      <c r="B85" s="195">
        <v>45937</v>
      </c>
      <c r="C85" s="9">
        <f>IF(BS_CONTROLE[[#This Row],[DATA]]="","",WEEKNUM(BS_CONTROLE[[#This Row],[DATA]]))</f>
        <v>41</v>
      </c>
      <c r="D85" s="59"/>
      <c r="E85" s="156"/>
      <c r="F85" s="196"/>
      <c r="G85" s="10" t="str">
        <f>IF(D85="","*",VLOOKUP(F85,BS_ATIVIDADE[#All],3,FALSE))</f>
        <v>*</v>
      </c>
      <c r="H85" s="154"/>
      <c r="I85" s="154"/>
      <c r="J85" s="45"/>
      <c r="K85" s="45"/>
      <c r="L85" s="92"/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5" s="154"/>
      <c r="P85" s="154"/>
      <c r="Q85" s="92"/>
      <c r="R85" s="11" t="str">
        <f>IFERROR(_xlfn.XLOOKUP(F85, BS_ATIVIDADE[ATIVIDADE],BS_ATIVIDADE[UNIDADE] ), "*")</f>
        <v>*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5" s="89" t="str">
        <f>IFERROR(_xlfn.XLOOKUP(J85, TabelaMap[SUB], TabelaMap[NOME SUB]), "ERRO")</f>
        <v>ERRO</v>
      </c>
      <c r="V85" s="230"/>
      <c r="W85" s="197"/>
      <c r="X85" s="59"/>
      <c r="Y85" s="174"/>
      <c r="Z85" s="174"/>
      <c r="AA85" s="155"/>
      <c r="AB85" s="78"/>
      <c r="AC85" s="78"/>
      <c r="AD85" s="197"/>
      <c r="AE85" s="92"/>
      <c r="AF85" s="92"/>
      <c r="AG85" s="92"/>
      <c r="AH85" s="56"/>
      <c r="AI85" s="153" t="str">
        <f>IF(BS_CONTROLE[[#This Row],[Atividade]]=0, "-", BS_CONTROLE[[#This Row],[Atividade]])</f>
        <v>-</v>
      </c>
      <c r="AJ85" s="10" t="str">
        <f>IF(D85="","*",VLOOKUP(AI85,BS_ATIVIDADE[#All],3,FALSE))</f>
        <v>*</v>
      </c>
      <c r="AK85" s="146">
        <f>BS_CONTROLE[[#This Row],[Local - Partida]]</f>
        <v>0</v>
      </c>
      <c r="AL85" s="146">
        <f>BS_CONTROLE[[#This Row],[Local - Encerramento]]</f>
        <v>0</v>
      </c>
      <c r="AM85" s="146" t="str">
        <f>BS_CONTROLE[[#This Row],[Entre - Estações]]</f>
        <v>-</v>
      </c>
      <c r="AN85" s="146" t="str">
        <f>BS_CONTROLE[[#This Row],[SB]]</f>
        <v>-</v>
      </c>
      <c r="AO85" s="37">
        <f>BS_CONTROLE[[#This Row],[SUB]]</f>
        <v>0</v>
      </c>
      <c r="AP85" s="37">
        <f>BS_CONTROLE[[#This Row],[KM - Inicio]]</f>
        <v>0</v>
      </c>
      <c r="AQ85" s="37">
        <f>BS_CONTROLE[[#This Row],[KM - Fim]]</f>
        <v>0</v>
      </c>
      <c r="AR85" s="46"/>
      <c r="AS85" s="46"/>
      <c r="AT85" s="46"/>
      <c r="AU85" s="46"/>
      <c r="AV85" s="46"/>
      <c r="AW85" s="46"/>
      <c r="AX85" s="46"/>
      <c r="AY85" s="13" t="str">
        <f>IF(D85="","*",IFERROR(IF(ISODD(COUNT(AS85:AX85)),"ERRO",SUM((AT85-AS85),(AV85-AU85),(AX85-AW85))),"ERRO"))</f>
        <v>*</v>
      </c>
      <c r="AZ85" s="17"/>
      <c r="BA85" s="79"/>
      <c r="BB85" s="11" t="str">
        <f>IFERROR(_xlfn.XLOOKUP(AI85, BS_ATIVIDADE[ATIVIDADE],BS_ATIVIDADE[UNIDADE] ), "*")</f>
        <v>*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5" s="12" t="str">
        <f>IFERROR(_xlfn.XLOOKUP(AO85, TabelaMap[SUB], TabelaMap[NOME SUB]), "ERRO")</f>
        <v>ERRO</v>
      </c>
      <c r="BF85" s="18" t="str">
        <f>IF(BS_CONTROLE[[#This Row],[Responsavel pelo boletim]]=0, "-", BS_CONTROLE[[#This Row],[Responsavel pelo boletim]])</f>
        <v>-</v>
      </c>
      <c r="BG85" s="22"/>
      <c r="BH85" s="23"/>
      <c r="BI85" s="23"/>
      <c r="BJ85" s="23"/>
      <c r="BK85" s="23"/>
      <c r="BL85" s="22"/>
      <c r="BM85" s="20"/>
      <c r="BN85" s="20"/>
      <c r="BO85" s="183"/>
      <c r="BP85" s="24"/>
      <c r="BQ85" s="14" t="str">
        <f>IF(AND(BR85&lt;1,BS85&lt;1),"Produção e Intervalo",IF(BR85&lt;1,"Intervalo",IF(BS85&lt;1,"Produção","Aderente")))</f>
        <v>Aderente</v>
      </c>
      <c r="BR85" s="25" t="str">
        <f>IF(OR(B85="",F85=""),"*",AY85/P85)</f>
        <v>*</v>
      </c>
      <c r="BS85" s="25" t="str">
        <f>IF(OR(B85="",F85=""),"*",BA85/Q85)</f>
        <v>*</v>
      </c>
      <c r="BT85" s="317" t="str">
        <f t="shared" si="1"/>
        <v/>
      </c>
    </row>
    <row r="86" spans="1:72" hidden="1">
      <c r="A86" s="58" t="str">
        <f>D86&amp;B86</f>
        <v>45937</v>
      </c>
      <c r="B86" s="195">
        <v>45937</v>
      </c>
      <c r="C86" s="9">
        <f>IF(BS_CONTROLE[[#This Row],[DATA]]="","",WEEKNUM(BS_CONTROLE[[#This Row],[DATA]]))</f>
        <v>41</v>
      </c>
      <c r="D86" s="59"/>
      <c r="E86" s="156"/>
      <c r="F86" s="196"/>
      <c r="G86" s="10" t="str">
        <f>IF(D86="","*",VLOOKUP(F86,BS_ATIVIDADE[#All],3,FALSE))</f>
        <v>*</v>
      </c>
      <c r="H86" s="154"/>
      <c r="I86" s="154"/>
      <c r="J86" s="45"/>
      <c r="K86" s="45"/>
      <c r="L86" s="92"/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6" s="154"/>
      <c r="P86" s="154"/>
      <c r="Q86" s="92"/>
      <c r="R86" s="11" t="str">
        <f>IFERROR(_xlfn.XLOOKUP(F86, BS_ATIVIDADE[ATIVIDADE],BS_ATIVIDADE[UNIDADE] ), "*")</f>
        <v>*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6" s="89" t="str">
        <f>IFERROR(_xlfn.XLOOKUP(J86, TabelaMap[SUB], TabelaMap[NOME SUB]), "ERRO")</f>
        <v>ERRO</v>
      </c>
      <c r="V86" s="230"/>
      <c r="W86" s="197"/>
      <c r="X86" s="59"/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-</v>
      </c>
      <c r="AJ86" s="10" t="str">
        <f>IF(D86="","*",VLOOKUP(AI86,BS_ATIVIDADE[#All],3,FALSE))</f>
        <v>*</v>
      </c>
      <c r="AK86" s="146">
        <f>BS_CONTROLE[[#This Row],[Local - Partida]]</f>
        <v>0</v>
      </c>
      <c r="AL86" s="146">
        <f>BS_CONTROLE[[#This Row],[Local - Encerramento]]</f>
        <v>0</v>
      </c>
      <c r="AM86" s="146" t="str">
        <f>BS_CONTROLE[[#This Row],[Entre - Estações]]</f>
        <v>-</v>
      </c>
      <c r="AN86" s="146" t="str">
        <f>BS_CONTROLE[[#This Row],[SB]]</f>
        <v>-</v>
      </c>
      <c r="AO86" s="37">
        <f>BS_CONTROLE[[#This Row],[SUB]]</f>
        <v>0</v>
      </c>
      <c r="AP86" s="37">
        <f>BS_CONTROLE[[#This Row],[KM - Inicio]]</f>
        <v>0</v>
      </c>
      <c r="AQ86" s="37">
        <f>BS_CONTROLE[[#This Row],[KM - Fim]]</f>
        <v>0</v>
      </c>
      <c r="AR86" s="46"/>
      <c r="AS86" s="46"/>
      <c r="AT86" s="46"/>
      <c r="AU86" s="46"/>
      <c r="AV86" s="46"/>
      <c r="AW86" s="46"/>
      <c r="AX86" s="46"/>
      <c r="AY86" s="13" t="str">
        <f>IF(D86="","*",IFERROR(IF(ISODD(COUNT(AS86:AX86)),"ERRO",SUM((AT86-AS86),(AV86-AU86),(AX86-AW86))),"ERRO"))</f>
        <v>*</v>
      </c>
      <c r="AZ86" s="17"/>
      <c r="BA86" s="79"/>
      <c r="BB86" s="11" t="str">
        <f>IFERROR(_xlfn.XLOOKUP(AI86, BS_ATIVIDADE[ATIVIDADE],BS_ATIVIDADE[UNIDADE] ), "*")</f>
        <v>*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6" s="12" t="str">
        <f>IFERROR(_xlfn.XLOOKUP(AO86, TabelaMap[SUB], TabelaMap[NOME SUB]), "ERRO")</f>
        <v>ERRO</v>
      </c>
      <c r="BF86" s="18" t="str">
        <f>IF(BS_CONTROLE[[#This Row],[Responsavel pelo boletim]]=0, "-", BS_CONTROLE[[#This Row],[Responsavel pelo boletim]])</f>
        <v>-</v>
      </c>
      <c r="BG86" s="22"/>
      <c r="BH86" s="23"/>
      <c r="BI86" s="23"/>
      <c r="BJ86" s="23"/>
      <c r="BK86" s="23"/>
      <c r="BL86" s="22"/>
      <c r="BM86" s="20"/>
      <c r="BN86" s="20"/>
      <c r="BO86" s="183"/>
      <c r="BP86" s="24"/>
      <c r="BQ86" s="14" t="str">
        <f>IF(AND(BR86&lt;1,BS86&lt;1),"Produção e Intervalo",IF(BR86&lt;1,"Intervalo",IF(BS86&lt;1,"Produção","Aderente")))</f>
        <v>Aderente</v>
      </c>
      <c r="BR86" s="25" t="str">
        <f>IF(OR(B86="",F86=""),"*",AY86/P86)</f>
        <v>*</v>
      </c>
      <c r="BS86" s="25" t="str">
        <f>IF(OR(B86="",F86=""),"*",BA86/Q86)</f>
        <v>*</v>
      </c>
      <c r="BT86" s="317" t="str">
        <f t="shared" si="1"/>
        <v/>
      </c>
    </row>
    <row r="87" spans="1:72" hidden="1">
      <c r="A87" s="58" t="str">
        <f>D87&amp;B87</f>
        <v>45937</v>
      </c>
      <c r="B87" s="195">
        <v>45937</v>
      </c>
      <c r="C87" s="9">
        <f>IF(BS_CONTROLE[[#This Row],[DATA]]="","",WEEKNUM(BS_CONTROLE[[#This Row],[DATA]]))</f>
        <v>41</v>
      </c>
      <c r="D87" s="59"/>
      <c r="E87" s="156"/>
      <c r="F87" s="196"/>
      <c r="G87" s="10" t="str">
        <f>IF(D87="","*",VLOOKUP(F87,BS_ATIVIDADE[#All],3,FALSE))</f>
        <v>*</v>
      </c>
      <c r="H87" s="154"/>
      <c r="I87" s="154"/>
      <c r="J87" s="45"/>
      <c r="K87" s="45"/>
      <c r="L87" s="92"/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7" s="154"/>
      <c r="P87" s="154"/>
      <c r="Q87" s="92"/>
      <c r="R87" s="11" t="str">
        <f>IFERROR(_xlfn.XLOOKUP(F87, BS_ATIVIDADE[ATIVIDADE],BS_ATIVIDADE[UNIDADE] ), "*")</f>
        <v>*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7" s="89" t="str">
        <f>IFERROR(_xlfn.XLOOKUP(J87, TabelaMap[SUB], TabelaMap[NOME SUB]), "ERRO")</f>
        <v>ERRO</v>
      </c>
      <c r="V87" s="230"/>
      <c r="W87" s="197"/>
      <c r="X87" s="59"/>
      <c r="Y87" s="174"/>
      <c r="Z87" s="174"/>
      <c r="AA87" s="155"/>
      <c r="AB87" s="78"/>
      <c r="AC87" s="78"/>
      <c r="AD87" s="197"/>
      <c r="AE87" s="92"/>
      <c r="AF87" s="92"/>
      <c r="AG87" s="92"/>
      <c r="AH87" s="56"/>
      <c r="AI87" s="153" t="str">
        <f>IF(BS_CONTROLE[[#This Row],[Atividade]]=0, "-", BS_CONTROLE[[#This Row],[Atividade]])</f>
        <v>-</v>
      </c>
      <c r="AJ87" s="10" t="str">
        <f>IF(D87="","*",VLOOKUP(AI87,BS_ATIVIDADE[#All],3,FALSE))</f>
        <v>*</v>
      </c>
      <c r="AK87" s="146">
        <f>BS_CONTROLE[[#This Row],[Local - Partida]]</f>
        <v>0</v>
      </c>
      <c r="AL87" s="146">
        <f>BS_CONTROLE[[#This Row],[Local - Encerramento]]</f>
        <v>0</v>
      </c>
      <c r="AM87" s="146" t="str">
        <f>BS_CONTROLE[[#This Row],[Entre - Estações]]</f>
        <v>-</v>
      </c>
      <c r="AN87" s="146" t="str">
        <f>BS_CONTROLE[[#This Row],[SB]]</f>
        <v>-</v>
      </c>
      <c r="AO87" s="37">
        <f>BS_CONTROLE[[#This Row],[SUB]]</f>
        <v>0</v>
      </c>
      <c r="AP87" s="37">
        <f>BS_CONTROLE[[#This Row],[KM - Inicio]]</f>
        <v>0</v>
      </c>
      <c r="AQ87" s="37">
        <f>BS_CONTROLE[[#This Row],[KM - Fim]]</f>
        <v>0</v>
      </c>
      <c r="AR87" s="46"/>
      <c r="AS87" s="46"/>
      <c r="AT87" s="46"/>
      <c r="AU87" s="46"/>
      <c r="AV87" s="46"/>
      <c r="AW87" s="46"/>
      <c r="AX87" s="46"/>
      <c r="AY87" s="13" t="str">
        <f>IF(D87="","*",IFERROR(IF(ISODD(COUNT(AS87:AX87)),"ERRO",SUM((AT87-AS87),(AV87-AU87),(AX87-AW87))),"ERRO"))</f>
        <v>*</v>
      </c>
      <c r="AZ87" s="17"/>
      <c r="BA87" s="79"/>
      <c r="BB87" s="11" t="str">
        <f>IFERROR(_xlfn.XLOOKUP(AI87, BS_ATIVIDADE[ATIVIDADE],BS_ATIVIDADE[UNIDADE] ), "*")</f>
        <v>*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7" s="12" t="str">
        <f>IFERROR(_xlfn.XLOOKUP(AO87, TabelaMap[SUB], TabelaMap[NOME SUB]), "ERRO")</f>
        <v>ERRO</v>
      </c>
      <c r="BF87" s="18" t="str">
        <f>IF(BS_CONTROLE[[#This Row],[Responsavel pelo boletim]]=0, "-", BS_CONTROLE[[#This Row],[Responsavel pelo boletim]])</f>
        <v>-</v>
      </c>
      <c r="BG87" s="22"/>
      <c r="BH87" s="23"/>
      <c r="BI87" s="23"/>
      <c r="BJ87" s="23"/>
      <c r="BK87" s="23"/>
      <c r="BL87" s="22"/>
      <c r="BM87" s="20"/>
      <c r="BN87" s="20"/>
      <c r="BO87" s="183"/>
      <c r="BP87" s="24"/>
      <c r="BQ87" s="14" t="str">
        <f>IF(AND(BR87&lt;1,BS87&lt;1),"Produção e Intervalo",IF(BR87&lt;1,"Intervalo",IF(BS87&lt;1,"Produção","Aderente")))</f>
        <v>Aderente</v>
      </c>
      <c r="BR87" s="25" t="str">
        <f>IF(OR(B87="",F87=""),"*",AY87/P87)</f>
        <v>*</v>
      </c>
      <c r="BS87" s="25" t="str">
        <f>IF(OR(B87="",F87=""),"*",BA87/Q87)</f>
        <v>*</v>
      </c>
      <c r="BT87" s="317" t="str">
        <f t="shared" si="1"/>
        <v/>
      </c>
    </row>
    <row r="88" spans="1:72" hidden="1">
      <c r="A88" s="58" t="str">
        <f>D88&amp;B88</f>
        <v>45937</v>
      </c>
      <c r="B88" s="195">
        <v>45937</v>
      </c>
      <c r="C88" s="9">
        <f>IF(BS_CONTROLE[[#This Row],[DATA]]="","",WEEKNUM(BS_CONTROLE[[#This Row],[DATA]]))</f>
        <v>41</v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317" t="str">
        <f t="shared" si="1"/>
        <v/>
      </c>
    </row>
    <row r="89" spans="1:72" hidden="1">
      <c r="A89" s="58" t="str">
        <f>D89&amp;B89</f>
        <v>45937</v>
      </c>
      <c r="B89" s="195">
        <v>45937</v>
      </c>
      <c r="C89" s="9">
        <f>IF(BS_CONTROLE[[#This Row],[DATA]]="","",WEEKNUM(BS_CONTROLE[[#This Row],[DATA]]))</f>
        <v>41</v>
      </c>
      <c r="D89" s="59"/>
      <c r="E89" s="156"/>
      <c r="F89" s="196"/>
      <c r="G89" s="10" t="str">
        <f>IF(D89="","*",VLOOKUP(F89,BS_ATIVIDADE[#All],3,FALSE))</f>
        <v>*</v>
      </c>
      <c r="H89" s="154"/>
      <c r="I89" s="154"/>
      <c r="J89" s="45"/>
      <c r="K89" s="45"/>
      <c r="L89" s="92"/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9" s="154"/>
      <c r="P89" s="154"/>
      <c r="Q89" s="92"/>
      <c r="R89" s="11" t="str">
        <f>IFERROR(_xlfn.XLOOKUP(F89, BS_ATIVIDADE[ATIVIDADE],BS_ATIVIDADE[UNIDADE] ), "*")</f>
        <v>*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9" s="89" t="str">
        <f>IFERROR(_xlfn.XLOOKUP(J89, TabelaMap[SUB], TabelaMap[NOME SUB]), "ERRO")</f>
        <v>ERRO</v>
      </c>
      <c r="V89" s="230"/>
      <c r="W89" s="197"/>
      <c r="X89" s="59"/>
      <c r="Y89" s="174"/>
      <c r="Z89" s="174"/>
      <c r="AA89" s="155"/>
      <c r="AB89" s="78"/>
      <c r="AC89" s="78"/>
      <c r="AD89" s="197"/>
      <c r="AE89" s="92"/>
      <c r="AF89" s="92"/>
      <c r="AG89" s="92"/>
      <c r="AH89" s="56"/>
      <c r="AI89" s="153" t="str">
        <f>IF(BS_CONTROLE[[#This Row],[Atividade]]=0, "-", BS_CONTROLE[[#This Row],[Atividade]])</f>
        <v>-</v>
      </c>
      <c r="AJ89" s="10" t="str">
        <f>IF(D89="","*",VLOOKUP(AI89,BS_ATIVIDADE[#All],3,FALSE))</f>
        <v>*</v>
      </c>
      <c r="AK89" s="146">
        <f>BS_CONTROLE[[#This Row],[Local - Partida]]</f>
        <v>0</v>
      </c>
      <c r="AL89" s="146">
        <f>BS_CONTROLE[[#This Row],[Local - Encerramento]]</f>
        <v>0</v>
      </c>
      <c r="AM89" s="146" t="str">
        <f>BS_CONTROLE[[#This Row],[Entre - Estações]]</f>
        <v>-</v>
      </c>
      <c r="AN89" s="146" t="str">
        <f>BS_CONTROLE[[#This Row],[SB]]</f>
        <v>-</v>
      </c>
      <c r="AO89" s="37">
        <f>BS_CONTROLE[[#This Row],[SUB]]</f>
        <v>0</v>
      </c>
      <c r="AP89" s="37">
        <f>BS_CONTROLE[[#This Row],[KM - Inicio]]</f>
        <v>0</v>
      </c>
      <c r="AQ89" s="37">
        <f>BS_CONTROLE[[#This Row],[KM - Fim]]</f>
        <v>0</v>
      </c>
      <c r="AR89" s="46"/>
      <c r="AS89" s="46"/>
      <c r="AT89" s="46"/>
      <c r="AU89" s="46"/>
      <c r="AV89" s="46"/>
      <c r="AW89" s="46"/>
      <c r="AX89" s="46"/>
      <c r="AY89" s="13" t="str">
        <f>IF(D89="","*",IFERROR(IF(ISODD(COUNT(AS89:AX89)),"ERRO",SUM((AT89-AS89),(AV89-AU89),(AX89-AW89))),"ERRO"))</f>
        <v>*</v>
      </c>
      <c r="AZ89" s="17"/>
      <c r="BA89" s="79"/>
      <c r="BB89" s="11" t="str">
        <f>IFERROR(_xlfn.XLOOKUP(AI89, BS_ATIVIDADE[ATIVIDADE],BS_ATIVIDADE[UNIDADE] ), "*")</f>
        <v>*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9" s="12" t="str">
        <f>IFERROR(_xlfn.XLOOKUP(AO89, TabelaMap[SUB], TabelaMap[NOME SUB]), "ERRO")</f>
        <v>ERRO</v>
      </c>
      <c r="BF89" s="18" t="str">
        <f>IF(BS_CONTROLE[[#This Row],[Responsavel pelo boletim]]=0, "-", BS_CONTROLE[[#This Row],[Responsavel pelo boletim]])</f>
        <v>-</v>
      </c>
      <c r="BG89" s="22"/>
      <c r="BH89" s="23"/>
      <c r="BI89" s="23"/>
      <c r="BJ89" s="23"/>
      <c r="BK89" s="23"/>
      <c r="BL89" s="22"/>
      <c r="BM89" s="20"/>
      <c r="BN89" s="20"/>
      <c r="BO89" s="183"/>
      <c r="BP89" s="24"/>
      <c r="BQ89" s="14" t="str">
        <f>IF(AND(BR89&lt;1,BS89&lt;1),"Produção e Intervalo",IF(BR89&lt;1,"Intervalo",IF(BS89&lt;1,"Produção","Aderente")))</f>
        <v>Aderente</v>
      </c>
      <c r="BR89" s="25" t="str">
        <f>IF(OR(B89="",F89=""),"*",AY89/P89)</f>
        <v>*</v>
      </c>
      <c r="BS89" s="25" t="str">
        <f>IF(OR(B89="",F89=""),"*",BA89/Q89)</f>
        <v>*</v>
      </c>
      <c r="BT89" s="317" t="str">
        <f t="shared" si="1"/>
        <v/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317" t="str">
        <f t="shared" si="1"/>
        <v/>
      </c>
    </row>
    <row r="91" spans="1:72" hidden="1">
      <c r="A91" s="58" t="str">
        <f>D91&amp;B91</f>
        <v/>
      </c>
      <c r="B91" s="195"/>
      <c r="C91" s="9" t="str">
        <f>IF(BS_CONTROLE[[#This Row],[DATA]]="","",WEEKNUM(BS_CONTROLE[[#This Row],[DATA]]))</f>
        <v/>
      </c>
      <c r="D91" s="59"/>
      <c r="E91" s="156"/>
      <c r="F91" s="196"/>
      <c r="G91" s="10" t="str">
        <f>IF(D91="","*",VLOOKUP(F91,BS_ATIVIDADE[#All],3,FALSE))</f>
        <v>*</v>
      </c>
      <c r="H91" s="154"/>
      <c r="I91" s="154"/>
      <c r="J91" s="45"/>
      <c r="K91" s="45"/>
      <c r="L91" s="92"/>
      <c r="M91" s="18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1" s="18" t="str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1" s="154"/>
      <c r="P91" s="154"/>
      <c r="Q91" s="92"/>
      <c r="R91" s="11" t="str">
        <f>IFERROR(_xlfn.XLOOKUP(F91, BS_ATIVIDADE[ATIVIDADE],BS_ATIVIDADE[UNIDADE] ), "*")</f>
        <v>*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1" s="89" t="str">
        <f>IFERROR(_xlfn.XLOOKUP(J91, TabelaMap[SUB], TabelaMap[NOME SUB]), "ERRO")</f>
        <v>ERRO</v>
      </c>
      <c r="V91" s="230"/>
      <c r="W91" s="197"/>
      <c r="X91" s="59"/>
      <c r="Y91" s="174"/>
      <c r="Z91" s="174"/>
      <c r="AA91" s="155"/>
      <c r="AB91" s="78"/>
      <c r="AC91" s="78"/>
      <c r="AD91" s="197"/>
      <c r="AE91" s="92"/>
      <c r="AF91" s="92"/>
      <c r="AG91" s="92"/>
      <c r="AH91" s="56"/>
      <c r="AI91" s="153" t="str">
        <f>IF(BS_CONTROLE[[#This Row],[Atividade]]=0, "-", BS_CONTROLE[[#This Row],[Atividade]])</f>
        <v>-</v>
      </c>
      <c r="AJ91" s="10" t="str">
        <f>IF(D91="","*",VLOOKUP(AI91,BS_ATIVIDADE[#All],3,FALSE))</f>
        <v>*</v>
      </c>
      <c r="AK91" s="146">
        <f>BS_CONTROLE[[#This Row],[Local - Partida]]</f>
        <v>0</v>
      </c>
      <c r="AL91" s="146">
        <f>BS_CONTROLE[[#This Row],[Local - Encerramento]]</f>
        <v>0</v>
      </c>
      <c r="AM91" s="146" t="str">
        <f>BS_CONTROLE[[#This Row],[Entre - Estações]]</f>
        <v>-</v>
      </c>
      <c r="AN91" s="146" t="str">
        <f>BS_CONTROLE[[#This Row],[SB]]</f>
        <v>-</v>
      </c>
      <c r="AO91" s="37">
        <f>BS_CONTROLE[[#This Row],[SUB]]</f>
        <v>0</v>
      </c>
      <c r="AP91" s="37">
        <f>BS_CONTROLE[[#This Row],[KM - Inicio]]</f>
        <v>0</v>
      </c>
      <c r="AQ91" s="37">
        <f>BS_CONTROLE[[#This Row],[KM - Fim]]</f>
        <v>0</v>
      </c>
      <c r="AR91" s="46"/>
      <c r="AS91" s="46"/>
      <c r="AT91" s="46"/>
      <c r="AU91" s="46"/>
      <c r="AV91" s="46"/>
      <c r="AW91" s="46"/>
      <c r="AX91" s="46"/>
      <c r="AY91" s="13" t="str">
        <f>IF(D91="","*",IFERROR(IF(ISODD(COUNT(AS91:AX91)),"ERRO",SUM((AT91-AS91),(AV91-AU91),(AX91-AW91))),"ERRO"))</f>
        <v>*</v>
      </c>
      <c r="AZ91" s="17"/>
      <c r="BA91" s="79"/>
      <c r="BB91" s="11" t="str">
        <f>IFERROR(_xlfn.XLOOKUP(AI91, BS_ATIVIDADE[ATIVIDADE],BS_ATIVIDADE[UNIDADE] ), "*")</f>
        <v>*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1" s="12" t="str">
        <f>IFERROR(_xlfn.XLOOKUP(AO91, TabelaMap[SUB], TabelaMap[NOME SUB]), "ERRO")</f>
        <v>ERRO</v>
      </c>
      <c r="BF91" s="18" t="str">
        <f>IF(BS_CONTROLE[[#This Row],[Responsavel pelo boletim]]=0, "-", BS_CONTROLE[[#This Row],[Responsavel pelo boletim]])</f>
        <v>-</v>
      </c>
      <c r="BG91" s="22"/>
      <c r="BH91" s="23"/>
      <c r="BI91" s="23"/>
      <c r="BJ91" s="23"/>
      <c r="BK91" s="23"/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Aderente</v>
      </c>
      <c r="BR91" s="25" t="str">
        <f>IF(OR(B91="",F91=""),"*",AY91/P91)</f>
        <v>*</v>
      </c>
      <c r="BS91" s="25" t="str">
        <f>IF(OR(B91="",F91=""),"*",BA91/Q91)</f>
        <v>*</v>
      </c>
      <c r="BT91" s="317" t="str">
        <f t="shared" si="1"/>
        <v/>
      </c>
    </row>
    <row r="92" spans="1:72" hidden="1">
      <c r="A92" s="58" t="str">
        <f>D92&amp;B92</f>
        <v/>
      </c>
      <c r="B92" s="195"/>
      <c r="C92" s="9" t="str">
        <f>IF(BS_CONTROLE[[#This Row],[DATA]]="","",WEEKNUM(BS_CONTROLE[[#This Row],[DATA]]))</f>
        <v/>
      </c>
      <c r="D92" s="59"/>
      <c r="E92" s="156"/>
      <c r="F92" s="196"/>
      <c r="G92" s="10" t="str">
        <f>IF(D92="","*",VLOOKUP(F92,BS_ATIVIDADE[#All],3,FALSE))</f>
        <v>*</v>
      </c>
      <c r="H92" s="154"/>
      <c r="I92" s="154"/>
      <c r="J92" s="45"/>
      <c r="K92" s="45"/>
      <c r="L92" s="92"/>
      <c r="M92" s="18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2" s="18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2" s="154"/>
      <c r="P92" s="154"/>
      <c r="Q92" s="92"/>
      <c r="R92" s="11" t="str">
        <f>IFERROR(_xlfn.XLOOKUP(F92, BS_ATIVIDADE[ATIVIDADE],BS_ATIVIDADE[UNIDADE] ), "*")</f>
        <v>*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2" s="89" t="str">
        <f>IFERROR(_xlfn.XLOOKUP(J92, TabelaMap[SUB], TabelaMap[NOME SUB]), "ERRO")</f>
        <v>ERRO</v>
      </c>
      <c r="V92" s="230"/>
      <c r="W92" s="197"/>
      <c r="X92" s="59"/>
      <c r="Y92" s="174"/>
      <c r="Z92" s="174"/>
      <c r="AA92" s="155"/>
      <c r="AB92" s="78"/>
      <c r="AC92" s="78"/>
      <c r="AD92" s="197"/>
      <c r="AE92" s="92"/>
      <c r="AF92" s="92"/>
      <c r="AG92" s="92"/>
      <c r="AH92" s="56"/>
      <c r="AI92" s="153" t="str">
        <f>IF(BS_CONTROLE[[#This Row],[Atividade]]=0, "-", BS_CONTROLE[[#This Row],[Atividade]])</f>
        <v>-</v>
      </c>
      <c r="AJ92" s="10" t="str">
        <f>IF(D92="","*",VLOOKUP(AI92,BS_ATIVIDADE[#All],3,FALSE))</f>
        <v>*</v>
      </c>
      <c r="AK92" s="146">
        <f>BS_CONTROLE[[#This Row],[Local - Partida]]</f>
        <v>0</v>
      </c>
      <c r="AL92" s="146">
        <f>BS_CONTROLE[[#This Row],[Local - Encerramento]]</f>
        <v>0</v>
      </c>
      <c r="AM92" s="146" t="str">
        <f>BS_CONTROLE[[#This Row],[Entre - Estações]]</f>
        <v>-</v>
      </c>
      <c r="AN92" s="146" t="str">
        <f>BS_CONTROLE[[#This Row],[SB]]</f>
        <v>-</v>
      </c>
      <c r="AO92" s="37">
        <f>BS_CONTROLE[[#This Row],[SUB]]</f>
        <v>0</v>
      </c>
      <c r="AP92" s="37">
        <f>BS_CONTROLE[[#This Row],[KM - Inicio]]</f>
        <v>0</v>
      </c>
      <c r="AQ92" s="37">
        <f>BS_CONTROLE[[#This Row],[KM - Fim]]</f>
        <v>0</v>
      </c>
      <c r="AR92" s="46"/>
      <c r="AS92" s="46"/>
      <c r="AT92" s="46"/>
      <c r="AU92" s="46"/>
      <c r="AV92" s="46"/>
      <c r="AW92" s="46"/>
      <c r="AX92" s="46"/>
      <c r="AY92" s="13" t="str">
        <f>IF(D92="","*",IFERROR(IF(ISODD(COUNT(AS92:AX92)),"ERRO",SUM((AT92-AS92),(AV92-AU92),(AX92-AW92))),"ERRO"))</f>
        <v>*</v>
      </c>
      <c r="AZ92" s="17"/>
      <c r="BA92" s="79"/>
      <c r="BB92" s="11" t="str">
        <f>IFERROR(_xlfn.XLOOKUP(AI92, BS_ATIVIDADE[ATIVIDADE],BS_ATIVIDADE[UNIDADE] ), "*")</f>
        <v>*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2" s="12" t="str">
        <f>IFERROR(_xlfn.XLOOKUP(AO92, TabelaMap[SUB], TabelaMap[NOME SUB]), "ERRO")</f>
        <v>ERRO</v>
      </c>
      <c r="BF92" s="18" t="str">
        <f>IF(BS_CONTROLE[[#This Row],[Responsavel pelo boletim]]=0, "-", BS_CONTROLE[[#This Row],[Responsavel pelo boletim]])</f>
        <v>-</v>
      </c>
      <c r="BG92" s="22"/>
      <c r="BH92" s="23"/>
      <c r="BI92" s="23"/>
      <c r="BJ92" s="23"/>
      <c r="BK92" s="23"/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Aderente</v>
      </c>
      <c r="BR92" s="25" t="str">
        <f>IF(OR(B92="",F92=""),"*",AY92/P92)</f>
        <v>*</v>
      </c>
      <c r="BS92" s="25" t="str">
        <f>IF(OR(B92="",F92=""),"*",BA92/Q92)</f>
        <v>*</v>
      </c>
      <c r="BT92" s="317" t="str">
        <f t="shared" si="1"/>
        <v/>
      </c>
    </row>
    <row r="93" spans="1:72" hidden="1">
      <c r="A93" s="58" t="str">
        <f>D93&amp;B93</f>
        <v/>
      </c>
      <c r="B93" s="195"/>
      <c r="C93" s="9" t="str">
        <f>IF(BS_CONTROLE[[#This Row],[DATA]]="","",WEEKNUM(BS_CONTROLE[[#This Row],[DATA]]))</f>
        <v/>
      </c>
      <c r="D93" s="59"/>
      <c r="E93" s="156"/>
      <c r="F93" s="196"/>
      <c r="G93" s="10" t="str">
        <f>IF(D93="","*",VLOOKUP(F93,BS_ATIVIDADE[#All],3,FALSE))</f>
        <v>*</v>
      </c>
      <c r="H93" s="154"/>
      <c r="I93" s="154"/>
      <c r="J93" s="45"/>
      <c r="K93" s="45"/>
      <c r="L93" s="92"/>
      <c r="M93" s="18" t="str" cm="1">
        <f t="array" ref="M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3" s="18" t="str" cm="1">
        <f t="array" ref="N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3" s="154"/>
      <c r="P93" s="154"/>
      <c r="Q93" s="92"/>
      <c r="R93" s="11" t="str">
        <f>IFERROR(_xlfn.XLOOKUP(F93, BS_ATIVIDADE[ATIVIDADE],BS_ATIVIDADE[UNIDADE] ), "*")</f>
        <v>*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3" s="89" t="str">
        <f>IFERROR(_xlfn.XLOOKUP(J93, TabelaMap[SUB], TabelaMap[NOME SUB]), "ERRO")</f>
        <v>ERRO</v>
      </c>
      <c r="V93" s="230"/>
      <c r="W93" s="197"/>
      <c r="X93" s="59"/>
      <c r="Y93" s="174"/>
      <c r="Z93" s="174"/>
      <c r="AA93" s="155"/>
      <c r="AB93" s="78"/>
      <c r="AC93" s="78"/>
      <c r="AD93" s="197"/>
      <c r="AE93" s="92"/>
      <c r="AF93" s="92"/>
      <c r="AG93" s="92"/>
      <c r="AH93" s="56"/>
      <c r="AI93" s="153" t="str">
        <f>IF(BS_CONTROLE[[#This Row],[Atividade]]=0, "-", BS_CONTROLE[[#This Row],[Atividade]])</f>
        <v>-</v>
      </c>
      <c r="AJ93" s="10" t="str">
        <f>IF(D93="","*",VLOOKUP(AI93,BS_ATIVIDADE[#All],3,FALSE))</f>
        <v>*</v>
      </c>
      <c r="AK93" s="146">
        <f>BS_CONTROLE[[#This Row],[Local - Partida]]</f>
        <v>0</v>
      </c>
      <c r="AL93" s="146">
        <f>BS_CONTROLE[[#This Row],[Local - Encerramento]]</f>
        <v>0</v>
      </c>
      <c r="AM93" s="146" t="str">
        <f>BS_CONTROLE[[#This Row],[Entre - Estações]]</f>
        <v>-</v>
      </c>
      <c r="AN93" s="146" t="str">
        <f>BS_CONTROLE[[#This Row],[SB]]</f>
        <v>-</v>
      </c>
      <c r="AO93" s="37">
        <f>BS_CONTROLE[[#This Row],[SUB]]</f>
        <v>0</v>
      </c>
      <c r="AP93" s="37">
        <f>BS_CONTROLE[[#This Row],[KM - Inicio]]</f>
        <v>0</v>
      </c>
      <c r="AQ93" s="37">
        <f>BS_CONTROLE[[#This Row],[KM - Fim]]</f>
        <v>0</v>
      </c>
      <c r="AR93" s="46"/>
      <c r="AS93" s="46"/>
      <c r="AT93" s="46"/>
      <c r="AU93" s="46"/>
      <c r="AV93" s="46"/>
      <c r="AW93" s="46"/>
      <c r="AX93" s="46"/>
      <c r="AY93" s="13" t="str">
        <f>IF(D93="","*",IFERROR(IF(ISODD(COUNT(AS93:AX93)),"ERRO",SUM((AT93-AS93),(AV93-AU93),(AX93-AW93))),"ERRO"))</f>
        <v>*</v>
      </c>
      <c r="AZ93" s="17"/>
      <c r="BA93" s="79"/>
      <c r="BB93" s="11" t="str">
        <f>IFERROR(_xlfn.XLOOKUP(AI93, BS_ATIVIDADE[ATIVIDADE],BS_ATIVIDADE[UNIDADE] ), "*")</f>
        <v>*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3" s="12" t="str">
        <f>IFERROR(_xlfn.XLOOKUP(AO93, TabelaMap[SUB], TabelaMap[NOME SUB]), "ERRO")</f>
        <v>ERRO</v>
      </c>
      <c r="BF93" s="18" t="str">
        <f>IF(BS_CONTROLE[[#This Row],[Responsavel pelo boletim]]=0, "-", BS_CONTROLE[[#This Row],[Responsavel pelo boletim]])</f>
        <v>-</v>
      </c>
      <c r="BG93" s="22"/>
      <c r="BH93" s="23"/>
      <c r="BI93" s="23"/>
      <c r="BJ93" s="23"/>
      <c r="BK93" s="23"/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 t="str">
        <f>IF(OR(B93="",F93=""),"*",AY93/P93)</f>
        <v>*</v>
      </c>
      <c r="BS93" s="25" t="str">
        <f>IF(OR(B93="",F93=""),"*",BA93/Q93)</f>
        <v>*</v>
      </c>
      <c r="BT93" s="317" t="str">
        <f t="shared" si="1"/>
        <v/>
      </c>
    </row>
    <row r="94" spans="1:72" hidden="1">
      <c r="A94" s="58" t="str">
        <f>D94&amp;B94</f>
        <v/>
      </c>
      <c r="B94" s="195"/>
      <c r="C94" s="9" t="str">
        <f>IF(BS_CONTROLE[[#This Row],[DATA]]="","",WEEKNUM(BS_CONTROLE[[#This Row],[DATA]]))</f>
        <v/>
      </c>
      <c r="D94" s="59"/>
      <c r="E94" s="156"/>
      <c r="F94" s="196"/>
      <c r="G94" s="10" t="str">
        <f>IF(D94="","*",VLOOKUP(F94,BS_ATIVIDADE[#All],3,FALSE))</f>
        <v>*</v>
      </c>
      <c r="H94" s="154"/>
      <c r="I94" s="154"/>
      <c r="J94" s="45"/>
      <c r="K94" s="45"/>
      <c r="L94" s="92"/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4" s="154"/>
      <c r="P94" s="154"/>
      <c r="Q94" s="92"/>
      <c r="R94" s="11" t="str">
        <f>IFERROR(_xlfn.XLOOKUP(F94, BS_ATIVIDADE[ATIVIDADE],BS_ATIVIDADE[UNIDADE] ), "*")</f>
        <v>*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4" s="89" t="str">
        <f>IFERROR(_xlfn.XLOOKUP(J94, TabelaMap[SUB], TabelaMap[NOME SUB]), "ERRO")</f>
        <v>ERRO</v>
      </c>
      <c r="V94" s="230"/>
      <c r="W94" s="197"/>
      <c r="X94" s="59"/>
      <c r="Y94" s="174"/>
      <c r="Z94" s="174"/>
      <c r="AA94" s="155"/>
      <c r="AB94" s="78"/>
      <c r="AC94" s="78"/>
      <c r="AD94" s="197"/>
      <c r="AE94" s="92"/>
      <c r="AF94" s="92"/>
      <c r="AG94" s="92"/>
      <c r="AH94" s="56"/>
      <c r="AI94" s="153" t="str">
        <f>IF(BS_CONTROLE[[#This Row],[Atividade]]=0, "-", BS_CONTROLE[[#This Row],[Atividade]])</f>
        <v>-</v>
      </c>
      <c r="AJ94" s="10" t="str">
        <f>IF(D94="","*",VLOOKUP(AI94,BS_ATIVIDADE[#All],3,FALSE))</f>
        <v>*</v>
      </c>
      <c r="AK94" s="146">
        <f>BS_CONTROLE[[#This Row],[Local - Partida]]</f>
        <v>0</v>
      </c>
      <c r="AL94" s="146">
        <f>BS_CONTROLE[[#This Row],[Local - Encerramento]]</f>
        <v>0</v>
      </c>
      <c r="AM94" s="146" t="str">
        <f>BS_CONTROLE[[#This Row],[Entre - Estações]]</f>
        <v>-</v>
      </c>
      <c r="AN94" s="146" t="str">
        <f>BS_CONTROLE[[#This Row],[SB]]</f>
        <v>-</v>
      </c>
      <c r="AO94" s="37">
        <f>BS_CONTROLE[[#This Row],[SUB]]</f>
        <v>0</v>
      </c>
      <c r="AP94" s="37">
        <f>BS_CONTROLE[[#This Row],[KM - Inicio]]</f>
        <v>0</v>
      </c>
      <c r="AQ94" s="37">
        <f>BS_CONTROLE[[#This Row],[KM - Fim]]</f>
        <v>0</v>
      </c>
      <c r="AR94" s="46"/>
      <c r="AS94" s="46"/>
      <c r="AT94" s="46"/>
      <c r="AU94" s="46"/>
      <c r="AV94" s="46"/>
      <c r="AW94" s="46"/>
      <c r="AX94" s="46"/>
      <c r="AY94" s="13" t="str">
        <f>IF(D94="","*",IFERROR(IF(ISODD(COUNT(AS94:AX94)),"ERRO",SUM((AT94-AS94),(AV94-AU94),(AX94-AW94))),"ERRO"))</f>
        <v>*</v>
      </c>
      <c r="AZ94" s="17"/>
      <c r="BA94" s="79"/>
      <c r="BB94" s="11" t="str">
        <f>IFERROR(_xlfn.XLOOKUP(AI94, BS_ATIVIDADE[ATIVIDADE],BS_ATIVIDADE[UNIDADE] ), "*")</f>
        <v>*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4" s="12" t="str">
        <f>IFERROR(_xlfn.XLOOKUP(AO94, TabelaMap[SUB], TabelaMap[NOME SUB]), "ERRO")</f>
        <v>ERRO</v>
      </c>
      <c r="BF94" s="18" t="str">
        <f>IF(BS_CONTROLE[[#This Row],[Responsavel pelo boletim]]=0, "-", BS_CONTROLE[[#This Row],[Responsavel pelo boletim]])</f>
        <v>-</v>
      </c>
      <c r="BG94" s="22"/>
      <c r="BH94" s="23"/>
      <c r="BI94" s="23"/>
      <c r="BJ94" s="23"/>
      <c r="BK94" s="23"/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Aderente</v>
      </c>
      <c r="BR94" s="25" t="str">
        <f>IF(OR(B94="",F94=""),"*",AY94/P94)</f>
        <v>*</v>
      </c>
      <c r="BS94" s="25" t="str">
        <f>IF(OR(B94="",F94=""),"*",BA94/Q94)</f>
        <v>*</v>
      </c>
      <c r="BT94" s="317" t="str">
        <f t="shared" si="1"/>
        <v/>
      </c>
    </row>
    <row r="95" spans="1:72" hidden="1">
      <c r="A95" s="58" t="str">
        <f>D95&amp;B95</f>
        <v/>
      </c>
      <c r="B95" s="195"/>
      <c r="C95" s="9" t="str">
        <f>IF(BS_CONTROLE[[#This Row],[DATA]]="","",WEEKNUM(BS_CONTROLE[[#This Row],[DATA]]))</f>
        <v/>
      </c>
      <c r="D95" s="59"/>
      <c r="E95" s="156"/>
      <c r="F95" s="196"/>
      <c r="G95" s="10" t="str">
        <f>IF(D95="","*",VLOOKUP(F95,BS_ATIVIDADE[#All],3,FALSE))</f>
        <v>*</v>
      </c>
      <c r="H95" s="154"/>
      <c r="I95" s="154"/>
      <c r="J95" s="45"/>
      <c r="K95" s="45"/>
      <c r="L95" s="92"/>
      <c r="M95" s="18" t="str" cm="1">
        <f t="array" ref="M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5" s="18" t="str" cm="1">
        <f t="array" ref="N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5" s="154"/>
      <c r="P95" s="154"/>
      <c r="Q95" s="92"/>
      <c r="R95" s="11" t="str">
        <f>IFERROR(_xlfn.XLOOKUP(F95, BS_ATIVIDADE[ATIVIDADE],BS_ATIVIDADE[UNIDADE] ), "*")</f>
        <v>*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5" s="89" t="str">
        <f>IFERROR(_xlfn.XLOOKUP(J95, TabelaMap[SUB], TabelaMap[NOME SUB]), "ERRO")</f>
        <v>ERRO</v>
      </c>
      <c r="V95" s="230"/>
      <c r="W95" s="197"/>
      <c r="X95" s="59"/>
      <c r="Y95" s="174"/>
      <c r="Z95" s="174"/>
      <c r="AA95" s="155"/>
      <c r="AB95" s="78"/>
      <c r="AC95" s="78"/>
      <c r="AD95" s="197"/>
      <c r="AE95" s="92"/>
      <c r="AF95" s="92"/>
      <c r="AG95" s="92"/>
      <c r="AH95" s="56"/>
      <c r="AI95" s="153" t="str">
        <f>IF(BS_CONTROLE[[#This Row],[Atividade]]=0, "-", BS_CONTROLE[[#This Row],[Atividade]])</f>
        <v>-</v>
      </c>
      <c r="AJ95" s="10" t="str">
        <f>IF(D95="","*",VLOOKUP(AI95,BS_ATIVIDADE[#All],3,FALSE))</f>
        <v>*</v>
      </c>
      <c r="AK95" s="146">
        <f>BS_CONTROLE[[#This Row],[Local - Partida]]</f>
        <v>0</v>
      </c>
      <c r="AL95" s="146">
        <f>BS_CONTROLE[[#This Row],[Local - Encerramento]]</f>
        <v>0</v>
      </c>
      <c r="AM95" s="146" t="str">
        <f>BS_CONTROLE[[#This Row],[Entre - Estações]]</f>
        <v>-</v>
      </c>
      <c r="AN95" s="146" t="str">
        <f>BS_CONTROLE[[#This Row],[SB]]</f>
        <v>-</v>
      </c>
      <c r="AO95" s="37">
        <f>BS_CONTROLE[[#This Row],[SUB]]</f>
        <v>0</v>
      </c>
      <c r="AP95" s="37">
        <f>BS_CONTROLE[[#This Row],[KM - Inicio]]</f>
        <v>0</v>
      </c>
      <c r="AQ95" s="37">
        <f>BS_CONTROLE[[#This Row],[KM - Fim]]</f>
        <v>0</v>
      </c>
      <c r="AR95" s="46"/>
      <c r="AS95" s="46"/>
      <c r="AT95" s="46"/>
      <c r="AU95" s="46"/>
      <c r="AV95" s="46"/>
      <c r="AW95" s="46"/>
      <c r="AX95" s="46"/>
      <c r="AY95" s="13" t="str">
        <f>IF(D95="","*",IFERROR(IF(ISODD(COUNT(AS95:AX95)),"ERRO",SUM((AT95-AS95),(AV95-AU95),(AX95-AW95))),"ERRO"))</f>
        <v>*</v>
      </c>
      <c r="AZ95" s="17"/>
      <c r="BA95" s="79"/>
      <c r="BB95" s="11" t="str">
        <f>IFERROR(_xlfn.XLOOKUP(AI95, BS_ATIVIDADE[ATIVIDADE],BS_ATIVIDADE[UNIDADE] ), "*")</f>
        <v>*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5" s="12" t="str">
        <f>IFERROR(_xlfn.XLOOKUP(AO95, TabelaMap[SUB], TabelaMap[NOME SUB]), "ERRO")</f>
        <v>ERRO</v>
      </c>
      <c r="BF95" s="18" t="str">
        <f>IF(BS_CONTROLE[[#This Row],[Responsavel pelo boletim]]=0, "-", BS_CONTROLE[[#This Row],[Responsavel pelo boletim]])</f>
        <v>-</v>
      </c>
      <c r="BG95" s="22"/>
      <c r="BH95" s="23"/>
      <c r="BI95" s="23"/>
      <c r="BJ95" s="23"/>
      <c r="BK95" s="23"/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Aderente</v>
      </c>
      <c r="BR95" s="25" t="str">
        <f>IF(OR(B95="",F95=""),"*",AY95/P95)</f>
        <v>*</v>
      </c>
      <c r="BS95" s="25" t="str">
        <f>IF(OR(B95="",F95=""),"*",BA95/Q95)</f>
        <v>*</v>
      </c>
      <c r="BT95" s="317" t="str">
        <f t="shared" si="1"/>
        <v/>
      </c>
    </row>
    <row r="96" spans="1:72" ht="16.5" hidden="1" customHeight="1">
      <c r="A96" s="58" t="str">
        <f>D96&amp;B96</f>
        <v/>
      </c>
      <c r="B96" s="195"/>
      <c r="C96" s="9" t="str">
        <f>IF(BS_CONTROLE[[#This Row],[DATA]]="","",WEEKNUM(BS_CONTROLE[[#This Row],[DATA]]))</f>
        <v/>
      </c>
      <c r="D96" s="59"/>
      <c r="E96" s="156"/>
      <c r="F96" s="196"/>
      <c r="G96" s="10" t="str">
        <f>IF(D96="","*",VLOOKUP(F96,BS_ATIVIDADE[#All],3,FALSE))</f>
        <v>*</v>
      </c>
      <c r="H96" s="154"/>
      <c r="I96" s="154"/>
      <c r="J96" s="45"/>
      <c r="K96" s="45"/>
      <c r="L96" s="92"/>
      <c r="M96" s="18" t="str" cm="1">
        <f t="array" ref="M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6" s="18" t="str" cm="1">
        <f t="array" ref="N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6" s="154"/>
      <c r="P96" s="154"/>
      <c r="Q96" s="92"/>
      <c r="R96" s="11" t="str">
        <f>IFERROR(_xlfn.XLOOKUP(F96, BS_ATIVIDADE[ATIVIDADE],BS_ATIVIDADE[UNIDADE] ), "*")</f>
        <v>*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89" t="str">
        <f>IFERROR(_xlfn.XLOOKUP(J96, TabelaMap[SUB], TabelaMap[NOME SUB]), "ERRO")</f>
        <v>ERRO</v>
      </c>
      <c r="V96" s="230"/>
      <c r="W96" s="197"/>
      <c r="X96" s="59"/>
      <c r="Y96" s="174"/>
      <c r="Z96" s="174"/>
      <c r="AA96" s="155"/>
      <c r="AB96" s="78"/>
      <c r="AC96" s="78"/>
      <c r="AD96" s="197"/>
      <c r="AE96" s="92"/>
      <c r="AF96" s="92"/>
      <c r="AG96" s="92"/>
      <c r="AH96" s="56"/>
      <c r="AI96" s="153" t="str">
        <f>IF(BS_CONTROLE[[#This Row],[Atividade]]=0, "-", BS_CONTROLE[[#This Row],[Atividade]])</f>
        <v>-</v>
      </c>
      <c r="AJ96" s="10" t="str">
        <f>IF(D96="","*",VLOOKUP(AI96,BS_ATIVIDADE[#All],3,FALSE))</f>
        <v>*</v>
      </c>
      <c r="AK96" s="146">
        <f>BS_CONTROLE[[#This Row],[Local - Partida]]</f>
        <v>0</v>
      </c>
      <c r="AL96" s="146">
        <f>BS_CONTROLE[[#This Row],[Local - Encerramento]]</f>
        <v>0</v>
      </c>
      <c r="AM96" s="146" t="str">
        <f>BS_CONTROLE[[#This Row],[Entre - Estações]]</f>
        <v>-</v>
      </c>
      <c r="AN96" s="146" t="str">
        <f>BS_CONTROLE[[#This Row],[SB]]</f>
        <v>-</v>
      </c>
      <c r="AO96" s="37">
        <f>BS_CONTROLE[[#This Row],[SUB]]</f>
        <v>0</v>
      </c>
      <c r="AP96" s="37">
        <f>BS_CONTROLE[[#This Row],[KM - Inicio]]</f>
        <v>0</v>
      </c>
      <c r="AQ96" s="37">
        <f>BS_CONTROLE[[#This Row],[KM - Fim]]</f>
        <v>0</v>
      </c>
      <c r="AR96" s="46"/>
      <c r="AS96" s="46"/>
      <c r="AT96" s="46"/>
      <c r="AU96" s="46"/>
      <c r="AV96" s="46"/>
      <c r="AW96" s="46"/>
      <c r="AX96" s="46"/>
      <c r="AY96" s="13" t="str">
        <f>IF(D96="","*",IFERROR(IF(ISODD(COUNT(AS96:AX96)),"ERRO",SUM((AT96-AS96),(AV96-AU96),(AX96-AW96))),"ERRO"))</f>
        <v>*</v>
      </c>
      <c r="AZ96" s="17"/>
      <c r="BA96" s="79"/>
      <c r="BB96" s="11" t="str">
        <f>IFERROR(_xlfn.XLOOKUP(AI96, BS_ATIVIDADE[ATIVIDADE],BS_ATIVIDADE[UNIDADE] ), "*")</f>
        <v>*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>
        <f>IFERROR(_xlfn.XLOOKUP(AO96, TabelaMap[SUB], TabelaMap[NOME SUB]), "ERRO")</f>
        <v>ERRO</v>
      </c>
      <c r="BF96" s="18" t="str">
        <f>IF(BS_CONTROLE[[#This Row],[Responsavel pelo boletim]]=0, "-", BS_CONTROLE[[#This Row],[Responsavel pelo boletim]])</f>
        <v>-</v>
      </c>
      <c r="BG96" s="22"/>
      <c r="BH96" s="23"/>
      <c r="BI96" s="23"/>
      <c r="BJ96" s="23"/>
      <c r="BK96" s="23"/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Aderente</v>
      </c>
      <c r="BR96" s="25" t="str">
        <f>IF(OR(B96="",F96=""),"*",AY96/P96)</f>
        <v>*</v>
      </c>
      <c r="BS96" s="25" t="str">
        <f>IF(OR(B96="",F96=""),"*",BA96/Q96)</f>
        <v>*</v>
      </c>
      <c r="BT96" s="317" t="str">
        <f t="shared" si="1"/>
        <v/>
      </c>
    </row>
    <row r="97" spans="1:72" hidden="1">
      <c r="A97" s="58" t="str">
        <f>D97&amp;B97</f>
        <v/>
      </c>
      <c r="B97" s="195"/>
      <c r="C97" s="9" t="str">
        <f>IF(BS_CONTROLE[[#This Row],[DATA]]="","",WEEKNUM(BS_CONTROLE[[#This Row],[DATA]]))</f>
        <v/>
      </c>
      <c r="D97" s="59"/>
      <c r="E97" s="156"/>
      <c r="F97" s="196"/>
      <c r="G97" s="10" t="str">
        <f>IF(D97="","*",VLOOKUP(F97,BS_ATIVIDADE[#All],3,FALSE))</f>
        <v>*</v>
      </c>
      <c r="H97" s="154"/>
      <c r="I97" s="154"/>
      <c r="J97" s="45"/>
      <c r="K97" s="45"/>
      <c r="L97" s="92"/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7" s="154"/>
      <c r="P97" s="154"/>
      <c r="Q97" s="92"/>
      <c r="R97" s="11" t="str">
        <f>IFERROR(_xlfn.XLOOKUP(F97, BS_ATIVIDADE[ATIVIDADE],BS_ATIVIDADE[UNIDADE] ), "*")</f>
        <v>*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89" t="str">
        <f>IFERROR(_xlfn.XLOOKUP(J97, TabelaMap[SUB], TabelaMap[NOME SUB]), "ERRO")</f>
        <v>ERRO</v>
      </c>
      <c r="V97" s="230"/>
      <c r="W97" s="197"/>
      <c r="X97" s="59"/>
      <c r="Y97" s="174"/>
      <c r="Z97" s="174"/>
      <c r="AA97" s="155"/>
      <c r="AB97" s="78"/>
      <c r="AC97" s="78"/>
      <c r="AD97" s="197"/>
      <c r="AE97" s="92"/>
      <c r="AF97" s="92"/>
      <c r="AG97" s="92"/>
      <c r="AH97" s="56"/>
      <c r="AI97" s="153" t="str">
        <f>IF(BS_CONTROLE[[#This Row],[Atividade]]=0, "-", BS_CONTROLE[[#This Row],[Atividade]])</f>
        <v>-</v>
      </c>
      <c r="AJ97" s="10" t="str">
        <f>IF(D97="","*",VLOOKUP(AI97,BS_ATIVIDADE[#All],3,FALSE))</f>
        <v>*</v>
      </c>
      <c r="AK97" s="146">
        <f>BS_CONTROLE[[#This Row],[Local - Partida]]</f>
        <v>0</v>
      </c>
      <c r="AL97" s="146">
        <f>BS_CONTROLE[[#This Row],[Local - Encerramento]]</f>
        <v>0</v>
      </c>
      <c r="AM97" s="146" t="str">
        <f>BS_CONTROLE[[#This Row],[Entre - Estações]]</f>
        <v>-</v>
      </c>
      <c r="AN97" s="146" t="str">
        <f>BS_CONTROLE[[#This Row],[SB]]</f>
        <v>-</v>
      </c>
      <c r="AO97" s="37">
        <f>BS_CONTROLE[[#This Row],[SUB]]</f>
        <v>0</v>
      </c>
      <c r="AP97" s="37">
        <f>BS_CONTROLE[[#This Row],[KM - Inicio]]</f>
        <v>0</v>
      </c>
      <c r="AQ97" s="37">
        <f>BS_CONTROLE[[#This Row],[KM - Fim]]</f>
        <v>0</v>
      </c>
      <c r="AR97" s="46"/>
      <c r="AS97" s="46"/>
      <c r="AT97" s="46"/>
      <c r="AU97" s="46"/>
      <c r="AV97" s="46"/>
      <c r="AW97" s="46"/>
      <c r="AX97" s="46"/>
      <c r="AY97" s="13" t="str">
        <f>IF(D97="","*",IFERROR(IF(ISODD(COUNT(AS97:AX97)),"ERRO",SUM((AT97-AS97),(AV97-AU97),(AX97-AW97))),"ERRO"))</f>
        <v>*</v>
      </c>
      <c r="AZ97" s="17"/>
      <c r="BA97" s="79"/>
      <c r="BB97" s="11" t="str">
        <f>IFERROR(_xlfn.XLOOKUP(AI97, BS_ATIVIDADE[ATIVIDADE],BS_ATIVIDADE[UNIDADE] ), "*")</f>
        <v>*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>
        <f>IFERROR(_xlfn.XLOOKUP(AO97, TabelaMap[SUB], TabelaMap[NOME SUB]), "ERRO")</f>
        <v>ERRO</v>
      </c>
      <c r="BF97" s="18" t="str">
        <f>IF(BS_CONTROLE[[#This Row],[Responsavel pelo boletim]]=0, "-", BS_CONTROLE[[#This Row],[Responsavel pelo boletim]])</f>
        <v>-</v>
      </c>
      <c r="BG97" s="22"/>
      <c r="BH97" s="23"/>
      <c r="BI97" s="23"/>
      <c r="BJ97" s="23"/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Aderente</v>
      </c>
      <c r="BR97" s="25" t="str">
        <f>IF(OR(B97="",F97=""),"*",AY97/P97)</f>
        <v>*</v>
      </c>
      <c r="BS97" s="25" t="str">
        <f>IF(OR(B97="",F97=""),"*",BA97/Q97)</f>
        <v>*</v>
      </c>
      <c r="BT97" s="317" t="str">
        <f t="shared" si="1"/>
        <v/>
      </c>
    </row>
    <row r="98" spans="1:72" hidden="1">
      <c r="A98" s="58" t="str">
        <f>D98&amp;B98</f>
        <v/>
      </c>
      <c r="B98" s="195"/>
      <c r="C98" s="9" t="str">
        <f>IF(BS_CONTROLE[[#This Row],[DATA]]="","",WEEKNUM(BS_CONTROLE[[#This Row],[DATA]]))</f>
        <v/>
      </c>
      <c r="D98" s="59"/>
      <c r="E98" s="156"/>
      <c r="F98" s="196"/>
      <c r="G98" s="10" t="str">
        <f>IF(D98="","*",VLOOKUP(F98,BS_ATIVIDADE[#All],3,FALSE))</f>
        <v>*</v>
      </c>
      <c r="H98" s="154"/>
      <c r="I98" s="154"/>
      <c r="J98" s="45"/>
      <c r="K98" s="45"/>
      <c r="L98" s="92"/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8" s="154"/>
      <c r="P98" s="154"/>
      <c r="Q98" s="92"/>
      <c r="R98" s="11" t="str">
        <f>IFERROR(_xlfn.XLOOKUP(F98, BS_ATIVIDADE[ATIVIDADE],BS_ATIVIDADE[UNIDADE] ), "*")</f>
        <v>*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8" s="89" t="str">
        <f>IFERROR(_xlfn.XLOOKUP(J98, TabelaMap[SUB], TabelaMap[NOME SUB]), "ERRO")</f>
        <v>ERRO</v>
      </c>
      <c r="V98" s="230"/>
      <c r="W98" s="197"/>
      <c r="X98" s="59"/>
      <c r="Y98" s="174"/>
      <c r="Z98" s="174"/>
      <c r="AA98" s="155"/>
      <c r="AB98" s="78"/>
      <c r="AC98" s="78"/>
      <c r="AD98" s="197"/>
      <c r="AE98" s="92"/>
      <c r="AF98" s="92"/>
      <c r="AG98" s="92"/>
      <c r="AH98" s="56"/>
      <c r="AI98" s="153" t="str">
        <f>IF(BS_CONTROLE[[#This Row],[Atividade]]=0, "-", BS_CONTROLE[[#This Row],[Atividade]])</f>
        <v>-</v>
      </c>
      <c r="AJ98" s="10" t="str">
        <f>IF(D98="","*",VLOOKUP(AI98,BS_ATIVIDADE[#All],3,FALSE))</f>
        <v>*</v>
      </c>
      <c r="AK98" s="146">
        <f>BS_CONTROLE[[#This Row],[Local - Partida]]</f>
        <v>0</v>
      </c>
      <c r="AL98" s="146">
        <f>BS_CONTROLE[[#This Row],[Local - Encerramento]]</f>
        <v>0</v>
      </c>
      <c r="AM98" s="146" t="str">
        <f>BS_CONTROLE[[#This Row],[Entre - Estações]]</f>
        <v>-</v>
      </c>
      <c r="AN98" s="146" t="str">
        <f>BS_CONTROLE[[#This Row],[SB]]</f>
        <v>-</v>
      </c>
      <c r="AO98" s="37">
        <f>BS_CONTROLE[[#This Row],[SUB]]</f>
        <v>0</v>
      </c>
      <c r="AP98" s="37">
        <f>BS_CONTROLE[[#This Row],[KM - Inicio]]</f>
        <v>0</v>
      </c>
      <c r="AQ98" s="37">
        <f>BS_CONTROLE[[#This Row],[KM - Fim]]</f>
        <v>0</v>
      </c>
      <c r="AR98" s="46"/>
      <c r="AS98" s="46"/>
      <c r="AT98" s="46"/>
      <c r="AU98" s="46"/>
      <c r="AV98" s="46"/>
      <c r="AW98" s="46"/>
      <c r="AX98" s="46"/>
      <c r="AY98" s="13" t="str">
        <f>IF(D98="","*",IFERROR(IF(ISODD(COUNT(AS98:AX98)),"ERRO",SUM((AT98-AS98),(AV98-AU98),(AX98-AW98))),"ERRO"))</f>
        <v>*</v>
      </c>
      <c r="AZ98" s="17"/>
      <c r="BA98" s="79"/>
      <c r="BB98" s="11" t="str">
        <f>IFERROR(_xlfn.XLOOKUP(AI98, BS_ATIVIDADE[ATIVIDADE],BS_ATIVIDADE[UNIDADE] ), "*")</f>
        <v>*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8" s="12" t="str">
        <f>IFERROR(_xlfn.XLOOKUP(AO98, TabelaMap[SUB], TabelaMap[NOME SUB]), "ERRO")</f>
        <v>ERRO</v>
      </c>
      <c r="BF98" s="18" t="str">
        <f>IF(BS_CONTROLE[[#This Row],[Responsavel pelo boletim]]=0, "-", BS_CONTROLE[[#This Row],[Responsavel pelo boletim]])</f>
        <v>-</v>
      </c>
      <c r="BG98" s="22"/>
      <c r="BH98" s="23"/>
      <c r="BI98" s="23"/>
      <c r="BJ98" s="23"/>
      <c r="BK98" s="23"/>
      <c r="BL98" s="22"/>
      <c r="BM98" s="20"/>
      <c r="BN98" s="20"/>
      <c r="BO98" s="183"/>
      <c r="BP98" s="24"/>
      <c r="BQ98" s="14" t="str">
        <f>IF(AND(BR98&lt;1,BS98&lt;1),"Produção e Intervalo",IF(BR98&lt;1,"Intervalo",IF(BS98&lt;1,"Produção","Aderente")))</f>
        <v>Aderente</v>
      </c>
      <c r="BR98" s="25" t="str">
        <f>IF(OR(B98="",F98=""),"*",AY98/P98)</f>
        <v>*</v>
      </c>
      <c r="BS98" s="25" t="str">
        <f>IF(OR(B98="",F98=""),"*",BA98/Q98)</f>
        <v>*</v>
      </c>
      <c r="BT98" s="317" t="str">
        <f t="shared" si="1"/>
        <v/>
      </c>
    </row>
    <row r="99" spans="1:72" hidden="1">
      <c r="A99" s="58" t="str">
        <f>D99&amp;B99</f>
        <v/>
      </c>
      <c r="B99" s="195"/>
      <c r="C99" s="9" t="str">
        <f>IF(BS_CONTROLE[[#This Row],[DATA]]="","",WEEKNUM(BS_CONTROLE[[#This Row],[DATA]]))</f>
        <v/>
      </c>
      <c r="D99" s="59"/>
      <c r="E99" s="156"/>
      <c r="F99" s="196"/>
      <c r="G99" s="10" t="str">
        <f>IF(D99="","*",VLOOKUP(F99,BS_ATIVIDADE[#All],3,FALSE))</f>
        <v>*</v>
      </c>
      <c r="H99" s="154"/>
      <c r="I99" s="154"/>
      <c r="J99" s="45"/>
      <c r="K99" s="45"/>
      <c r="L99" s="92"/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9" s="154"/>
      <c r="P99" s="154"/>
      <c r="Q99" s="92"/>
      <c r="R99" s="11" t="str">
        <f>IFERROR(_xlfn.XLOOKUP(F99, BS_ATIVIDADE[ATIVIDADE],BS_ATIVIDADE[UNIDADE] ), "*")</f>
        <v>*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9" s="89" t="str">
        <f>IFERROR(_xlfn.XLOOKUP(J99, TabelaMap[SUB], TabelaMap[NOME SUB]), "ERRO")</f>
        <v>ERRO</v>
      </c>
      <c r="V99" s="230"/>
      <c r="W99" s="197"/>
      <c r="X99" s="59"/>
      <c r="Y99" s="174"/>
      <c r="Z99" s="174"/>
      <c r="AA99" s="155"/>
      <c r="AB99" s="78"/>
      <c r="AC99" s="78"/>
      <c r="AD99" s="197"/>
      <c r="AE99" s="92"/>
      <c r="AF99" s="92"/>
      <c r="AG99" s="92"/>
      <c r="AH99" s="56"/>
      <c r="AI99" s="153" t="str">
        <f>IF(BS_CONTROLE[[#This Row],[Atividade]]=0, "-", BS_CONTROLE[[#This Row],[Atividade]])</f>
        <v>-</v>
      </c>
      <c r="AJ99" s="10" t="str">
        <f>IF(D99="","*",VLOOKUP(AI99,BS_ATIVIDADE[#All],3,FALSE))</f>
        <v>*</v>
      </c>
      <c r="AK99" s="146">
        <f>BS_CONTROLE[[#This Row],[Local - Partida]]</f>
        <v>0</v>
      </c>
      <c r="AL99" s="146">
        <f>BS_CONTROLE[[#This Row],[Local - Encerramento]]</f>
        <v>0</v>
      </c>
      <c r="AM99" s="146" t="str">
        <f>BS_CONTROLE[[#This Row],[Entre - Estações]]</f>
        <v>-</v>
      </c>
      <c r="AN99" s="146" t="str">
        <f>BS_CONTROLE[[#This Row],[SB]]</f>
        <v>-</v>
      </c>
      <c r="AO99" s="37">
        <f>BS_CONTROLE[[#This Row],[SUB]]</f>
        <v>0</v>
      </c>
      <c r="AP99" s="37">
        <f>BS_CONTROLE[[#This Row],[KM - Inicio]]</f>
        <v>0</v>
      </c>
      <c r="AQ99" s="37">
        <f>BS_CONTROLE[[#This Row],[KM - Fim]]</f>
        <v>0</v>
      </c>
      <c r="AR99" s="46"/>
      <c r="AS99" s="46"/>
      <c r="AT99" s="46"/>
      <c r="AU99" s="46"/>
      <c r="AV99" s="46"/>
      <c r="AW99" s="46"/>
      <c r="AX99" s="46"/>
      <c r="AY99" s="13" t="str">
        <f>IF(D99="","*",IFERROR(IF(ISODD(COUNT(AS99:AX99)),"ERRO",SUM((AT99-AS99),(AV99-AU99),(AX99-AW99))),"ERRO"))</f>
        <v>*</v>
      </c>
      <c r="AZ99" s="17"/>
      <c r="BA99" s="79"/>
      <c r="BB99" s="11" t="str">
        <f>IFERROR(_xlfn.XLOOKUP(AI99, BS_ATIVIDADE[ATIVIDADE],BS_ATIVIDADE[UNIDADE] ), "*")</f>
        <v>*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9" s="12" t="str">
        <f>IFERROR(_xlfn.XLOOKUP(AO99, TabelaMap[SUB], TabelaMap[NOME SUB]), "ERRO")</f>
        <v>ERRO</v>
      </c>
      <c r="BF99" s="18" t="str">
        <f>IF(BS_CONTROLE[[#This Row],[Responsavel pelo boletim]]=0, "-", BS_CONTROLE[[#This Row],[Responsavel pelo boletim]])</f>
        <v>-</v>
      </c>
      <c r="BG99" s="22"/>
      <c r="BH99" s="23"/>
      <c r="BI99" s="23"/>
      <c r="BJ99" s="23"/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Aderente</v>
      </c>
      <c r="BR99" s="25" t="str">
        <f>IF(OR(B99="",F99=""),"*",AY99/P99)</f>
        <v>*</v>
      </c>
      <c r="BS99" s="25" t="str">
        <f>IF(OR(B99="",F99=""),"*",BA99/Q99)</f>
        <v>*</v>
      </c>
      <c r="BT99" s="317" t="str">
        <f t="shared" si="1"/>
        <v/>
      </c>
    </row>
    <row r="100" spans="1:72" hidden="1">
      <c r="A100" s="58" t="str">
        <f>D100&amp;B100</f>
        <v/>
      </c>
      <c r="B100" s="195"/>
      <c r="C100" s="9" t="str">
        <f>IF(BS_CONTROLE[[#This Row],[DATA]]="","",WEEKNUM(BS_CONTROLE[[#This Row],[DATA]]))</f>
        <v/>
      </c>
      <c r="D100" s="59"/>
      <c r="E100" s="156"/>
      <c r="F100" s="196"/>
      <c r="G100" s="10" t="str">
        <f>IF(D100="","*",VLOOKUP(F100,BS_ATIVIDADE[#All],3,FALSE))</f>
        <v>*</v>
      </c>
      <c r="H100" s="154"/>
      <c r="I100" s="154"/>
      <c r="J100" s="45"/>
      <c r="K100" s="45"/>
      <c r="L100" s="92"/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0" s="154"/>
      <c r="P100" s="154"/>
      <c r="Q100" s="92"/>
      <c r="R100" s="11" t="str">
        <f>IFERROR(_xlfn.XLOOKUP(F100, BS_ATIVIDADE[ATIVIDADE],BS_ATIVIDADE[UNIDADE] ), "*")</f>
        <v>*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0" s="89" t="str">
        <f>IFERROR(_xlfn.XLOOKUP(J100, TabelaMap[SUB], TabelaMap[NOME SUB]), "ERRO")</f>
        <v>ERRO</v>
      </c>
      <c r="V100" s="230"/>
      <c r="W100" s="197"/>
      <c r="X100" s="59"/>
      <c r="Y100" s="174"/>
      <c r="Z100" s="174"/>
      <c r="AA100" s="155"/>
      <c r="AB100" s="78"/>
      <c r="AC100" s="78"/>
      <c r="AD100" s="197"/>
      <c r="AE100" s="92"/>
      <c r="AF100" s="92"/>
      <c r="AG100" s="92"/>
      <c r="AH100" s="56"/>
      <c r="AI100" s="153" t="str">
        <f>IF(BS_CONTROLE[[#This Row],[Atividade]]=0, "-", BS_CONTROLE[[#This Row],[Atividade]])</f>
        <v>-</v>
      </c>
      <c r="AJ100" s="10" t="str">
        <f>IF(D100="","*",VLOOKUP(AI100,BS_ATIVIDADE[#All],3,FALSE))</f>
        <v>*</v>
      </c>
      <c r="AK100" s="146">
        <f>BS_CONTROLE[[#This Row],[Local - Partida]]</f>
        <v>0</v>
      </c>
      <c r="AL100" s="146">
        <f>BS_CONTROLE[[#This Row],[Local - Encerramento]]</f>
        <v>0</v>
      </c>
      <c r="AM100" s="146" t="str">
        <f>BS_CONTROLE[[#This Row],[Entre - Estações]]</f>
        <v>-</v>
      </c>
      <c r="AN100" s="146" t="str">
        <f>BS_CONTROLE[[#This Row],[SB]]</f>
        <v>-</v>
      </c>
      <c r="AO100" s="37">
        <f>BS_CONTROLE[[#This Row],[SUB]]</f>
        <v>0</v>
      </c>
      <c r="AP100" s="37">
        <f>BS_CONTROLE[[#This Row],[KM - Inicio]]</f>
        <v>0</v>
      </c>
      <c r="AQ100" s="37">
        <f>BS_CONTROLE[[#This Row],[KM - Fim]]</f>
        <v>0</v>
      </c>
      <c r="AR100" s="46"/>
      <c r="AS100" s="46"/>
      <c r="AT100" s="46"/>
      <c r="AU100" s="46"/>
      <c r="AV100" s="46"/>
      <c r="AW100" s="46"/>
      <c r="AX100" s="46"/>
      <c r="AY100" s="13" t="str">
        <f>IF(D100="","*",IFERROR(IF(ISODD(COUNT(AS100:AX100)),"ERRO",SUM((AT100-AS100),(AV100-AU100),(AX100-AW100))),"ERRO"))</f>
        <v>*</v>
      </c>
      <c r="AZ100" s="17"/>
      <c r="BA100" s="79"/>
      <c r="BB100" s="11" t="str">
        <f>IFERROR(_xlfn.XLOOKUP(AI100, BS_ATIVIDADE[ATIVIDADE],BS_ATIVIDADE[UNIDADE] ), "*")</f>
        <v>*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0" s="12" t="str">
        <f>IFERROR(_xlfn.XLOOKUP(AO100, TabelaMap[SUB], TabelaMap[NOME SUB]), "ERRO")</f>
        <v>ERRO</v>
      </c>
      <c r="BF100" s="18" t="str">
        <f>IF(BS_CONTROLE[[#This Row],[Responsavel pelo boletim]]=0, "-", BS_CONTROLE[[#This Row],[Responsavel pelo boletim]])</f>
        <v>-</v>
      </c>
      <c r="BG100" s="22"/>
      <c r="BH100" s="23"/>
      <c r="BI100" s="23"/>
      <c r="BJ100" s="23"/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Aderente</v>
      </c>
      <c r="BR100" s="25" t="str">
        <f>IF(OR(B100="",F100=""),"*",AY100/P100)</f>
        <v>*</v>
      </c>
      <c r="BS100" s="25" t="str">
        <f>IF(OR(B100="",F100=""),"*",BA100/Q100)</f>
        <v>*</v>
      </c>
      <c r="BT100" s="317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317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317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317" t="str">
        <f t="shared" si="1"/>
        <v/>
      </c>
    </row>
    <row r="104" spans="1:72" hidden="1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317" t="str">
        <f t="shared" si="1"/>
        <v/>
      </c>
    </row>
    <row r="105" spans="1:72" hidden="1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317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317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317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317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317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317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317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317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317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317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317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317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317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317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317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317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317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317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317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317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317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317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317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317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317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317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317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317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317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317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317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317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317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317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317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317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317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317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317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317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317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317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317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317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317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317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317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317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317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317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317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317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317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317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317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317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317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317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317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317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317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317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317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317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317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317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317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317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317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317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317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317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317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317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317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317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317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317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317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317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317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317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317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317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317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317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317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317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317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317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317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317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317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317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317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317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317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317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317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317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317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317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317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317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317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317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317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317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317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317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317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317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317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317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317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317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317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317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317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317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317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317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317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317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317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317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317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317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317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317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317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317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317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317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317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317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317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317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317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317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317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317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317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317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317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317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317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317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317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317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317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317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317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317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317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317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317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317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317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317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317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317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317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317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317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317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317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317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317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317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317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317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317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317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317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317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317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317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317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317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317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317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317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317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317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317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317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317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317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317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317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317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317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317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317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317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317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317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317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317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317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317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317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317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317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317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317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317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317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317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317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317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317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317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317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317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317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317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317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317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317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317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317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317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317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317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317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317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317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317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317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317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317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317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317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317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317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317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317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317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317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317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317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317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317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317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317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317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317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317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317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317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317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317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317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317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317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317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317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317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317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317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317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317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317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317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317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317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317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317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317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317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317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317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317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317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317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317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317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317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317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317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317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317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317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317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317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317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317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317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317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317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317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317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317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317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317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317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317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317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317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317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317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317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317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317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317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317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317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317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317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317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317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317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317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317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317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317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317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317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317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317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317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317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317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317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317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317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317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317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317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317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317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317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317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317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317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317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317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317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317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317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317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317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317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317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317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317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317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317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317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317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317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317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317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317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317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317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317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317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317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317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317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317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317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317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317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317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317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317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317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317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317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317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317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317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317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317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317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317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317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317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317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317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317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317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317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317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317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317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317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317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317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317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317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317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317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317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317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414" name="Range1_8_1"/>
    <protectedRange sqref="O6:Q414" name="Range1_9_1"/>
    <protectedRange sqref="V17:Y17 V30:Y32 Y18:Y29 V52:X54 V55 X55 V59:X59 V47:W48 V61:Y63 V76:Y414 V70 X70:Y70 Y71:Y75 Y64:Y69 Y33:Y60" name="Range1_11_8"/>
    <protectedRange sqref="Z17:AD17 Z30:AD32 Z52:AD55 Z59:AD59 Z61:AD63 Z76:AD414 Z70:AD70" name="Range1_12_8"/>
    <protectedRange sqref="V6:Y16 V28:X29 V26:X26 V18:X20 V22:X24 V33:X35 V37:X40 V43:X46 W55 V56:X58 V49:X50 V60:X60 V64:X64 W70 V72:X72 V74:X74 V66:X68" name="Range1_11_1"/>
    <protectedRange sqref="Z6:AD16 Z28:AD29 Z26:AD26 Z18:AD20 Z22:AD24 Z33:AD35 Z43:AD46 Z56:AD58 Z66:AD68 Z60:AD60 Z64:AD64 AB47:AC47 Z37:AD40 Z72:AD72 Z74:AD74 Z49:Z50 AB49:AD50 AA5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499" priority="2103" operator="equal">
      <formula>"ERRO"</formula>
    </cfRule>
  </conditionalFormatting>
  <conditionalFormatting sqref="X4 Y1:Z5 Y456:Y531 Y415:Z455">
    <cfRule type="cellIs" dxfId="498" priority="2092" operator="equal">
      <formula>"OPORTUNIDADE"</formula>
    </cfRule>
  </conditionalFormatting>
  <conditionalFormatting sqref="AZ6:AZ503">
    <cfRule type="expression" dxfId="497" priority="2087">
      <formula>$BU6=1</formula>
    </cfRule>
  </conditionalFormatting>
  <conditionalFormatting sqref="BQ6:BQ533">
    <cfRule type="cellIs" dxfId="496" priority="2098" operator="equal">
      <formula>"Produção e Intervalo"</formula>
    </cfRule>
    <cfRule type="cellIs" dxfId="495" priority="2099" operator="equal">
      <formula>"Aderente"</formula>
    </cfRule>
    <cfRule type="cellIs" dxfId="494" priority="2100" operator="equal">
      <formula>"Intervalo"</formula>
    </cfRule>
    <cfRule type="cellIs" dxfId="493" priority="2101" operator="equal">
      <formula>"Produção"</formula>
    </cfRule>
    <cfRule type="cellIs" dxfId="492" priority="2102" operator="equal">
      <formula>"ERRO"</formula>
    </cfRule>
  </conditionalFormatting>
  <conditionalFormatting sqref="BR6:BS533">
    <cfRule type="cellIs" dxfId="491" priority="2080" operator="equal">
      <formula>"*"</formula>
    </cfRule>
    <cfRule type="cellIs" dxfId="490" priority="2081" operator="greaterThanOrEqual">
      <formula>1</formula>
    </cfRule>
    <cfRule type="cellIs" dxfId="489" priority="2082" operator="lessThan">
      <formula>1</formula>
    </cfRule>
  </conditionalFormatting>
  <conditionalFormatting sqref="X456:X503 Y456:Y531 Y415:Z455">
    <cfRule type="cellIs" dxfId="488" priority="2028" operator="equal">
      <formula>"NÃO"</formula>
    </cfRule>
    <cfRule type="cellIs" dxfId="487" priority="2029" operator="equal">
      <formula>"SIM"</formula>
    </cfRule>
  </conditionalFormatting>
  <conditionalFormatting sqref="X456:X503">
    <cfRule type="cellIs" dxfId="486" priority="2027" operator="equal">
      <formula>"OPORTUNIDADE"</formula>
    </cfRule>
  </conditionalFormatting>
  <conditionalFormatting sqref="Z456:Z503">
    <cfRule type="cellIs" dxfId="485" priority="2025" operator="equal">
      <formula>"NÃO"</formula>
    </cfRule>
    <cfRule type="cellIs" dxfId="484" priority="2026" operator="equal">
      <formula>"SIM"</formula>
    </cfRule>
  </conditionalFormatting>
  <conditionalFormatting sqref="Z456:Z503">
    <cfRule type="cellIs" dxfId="483" priority="2024" operator="equal">
      <formula>"OPORTUNIDADE"</formula>
    </cfRule>
  </conditionalFormatting>
  <conditionalFormatting sqref="Y1048575:Y1048576">
    <cfRule type="cellIs" dxfId="482" priority="1909" operator="equal">
      <formula>"OPORTUNIDADE"</formula>
    </cfRule>
  </conditionalFormatting>
  <conditionalFormatting sqref="Y1048575:Y1048576">
    <cfRule type="cellIs" dxfId="481" priority="1907" operator="equal">
      <formula>"NÃO"</formula>
    </cfRule>
    <cfRule type="cellIs" dxfId="480" priority="1908" operator="equal">
      <formula>"SIM"</formula>
    </cfRule>
  </conditionalFormatting>
  <conditionalFormatting sqref="Z504:Z529">
    <cfRule type="cellIs" dxfId="479" priority="1644" operator="equal">
      <formula>"OPORTUNIDADE"</formula>
    </cfRule>
  </conditionalFormatting>
  <conditionalFormatting sqref="Z504:Z529">
    <cfRule type="cellIs" dxfId="478" priority="1642" operator="equal">
      <formula>"NÃO"</formula>
    </cfRule>
    <cfRule type="cellIs" dxfId="477" priority="1643" operator="equal">
      <formula>"SIM"</formula>
    </cfRule>
  </conditionalFormatting>
  <conditionalFormatting sqref="X530">
    <cfRule type="cellIs" dxfId="476" priority="1630" operator="equal">
      <formula>"NÃO"</formula>
    </cfRule>
    <cfRule type="cellIs" dxfId="475" priority="1631" operator="equal">
      <formula>"SIM"</formula>
    </cfRule>
  </conditionalFormatting>
  <conditionalFormatting sqref="X530">
    <cfRule type="cellIs" dxfId="474" priority="1629" operator="equal">
      <formula>"OPORTUNIDADE"</formula>
    </cfRule>
  </conditionalFormatting>
  <conditionalFormatting sqref="Z530">
    <cfRule type="cellIs" dxfId="473" priority="1627" operator="equal">
      <formula>"NÃO"</formula>
    </cfRule>
    <cfRule type="cellIs" dxfId="472" priority="1628" operator="equal">
      <formula>"SIM"</formula>
    </cfRule>
  </conditionalFormatting>
  <conditionalFormatting sqref="Z530">
    <cfRule type="cellIs" dxfId="471" priority="1626" operator="equal">
      <formula>"OPORTUNIDADE"</formula>
    </cfRule>
  </conditionalFormatting>
  <conditionalFormatting sqref="BI530">
    <cfRule type="iconSet" priority="163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36">
      <iconSet showValue="0">
        <cfvo type="percent" val="0"/>
        <cfvo type="num" val="1"/>
        <cfvo type="num" val="1" gte="0"/>
      </iconSet>
    </cfRule>
    <cfRule type="iconSet" priority="163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3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0" priority="2246">
      <formula>$BU473=1</formula>
    </cfRule>
  </conditionalFormatting>
  <conditionalFormatting sqref="Y17:Z18 Z26 Y30:Z32 Y46:Z46 Z39 Z52:Z55 Z57 Z59 Y67:Z67 Y61:Z63 Z66 Y76:Z414 Y74:Z74 Z73:Z74 Y70:Z70">
    <cfRule type="cellIs" dxfId="469" priority="814" operator="equal">
      <formula>"OPORTUNIDADE"</formula>
    </cfRule>
  </conditionalFormatting>
  <conditionalFormatting sqref="Y17:Z18 Z26 Y30:Z32 Y46:Z46 Z39 Z52:Z55 Z57 Z59 Y67:Z67 Y61:Z63 Z66 Y76:Z414 Y74:Z74 Z73:Z74 Y70:Z70">
    <cfRule type="cellIs" dxfId="468" priority="812" operator="equal">
      <formula>"NÃO"</formula>
    </cfRule>
    <cfRule type="cellIs" dxfId="467" priority="813" operator="equal">
      <formula>"SIM"</formula>
    </cfRule>
  </conditionalFormatting>
  <conditionalFormatting sqref="BK7:BK9 BK11:BK17 BK23 BK25:BK26 BK28:BK32 BK40 BK34 BK51:BK56 BK43:BK49 BK58:BK63 BK68 BK70:BK72 BK74:BK414">
    <cfRule type="iconSet" priority="79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36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369">
      <iconSet showValue="0">
        <cfvo type="percent" val="0"/>
        <cfvo type="num" val="1"/>
        <cfvo type="num" val="1" gte="0"/>
      </iconSet>
    </cfRule>
    <cfRule type="iconSet" priority="237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66" priority="2406">
      <formula>$BU478=1</formula>
    </cfRule>
  </conditionalFormatting>
  <conditionalFormatting sqref="BI504:BI529">
    <cfRule type="iconSet" priority="240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09">
      <iconSet showValue="0">
        <cfvo type="percent" val="0"/>
        <cfvo type="num" val="1"/>
        <cfvo type="num" val="1" gte="0"/>
      </iconSet>
    </cfRule>
    <cfRule type="iconSet" priority="241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1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1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65" priority="585" operator="equal">
      <formula>"OPORTUNIDADE"</formula>
    </cfRule>
  </conditionalFormatting>
  <conditionalFormatting sqref="Y6:Z16">
    <cfRule type="cellIs" dxfId="464" priority="583" operator="equal">
      <formula>"NÃO"</formula>
    </cfRule>
    <cfRule type="cellIs" dxfId="463" priority="584" operator="equal">
      <formula>"SIM"</formula>
    </cfRule>
  </conditionalFormatting>
  <conditionalFormatting sqref="BJ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62" priority="580" operator="equal">
      <formula>"OPORTUNIDADE"</formula>
    </cfRule>
  </conditionalFormatting>
  <conditionalFormatting sqref="Z23">
    <cfRule type="cellIs" dxfId="461" priority="578" operator="equal">
      <formula>"NÃO"</formula>
    </cfRule>
    <cfRule type="cellIs" dxfId="460" priority="579" operator="equal">
      <formula>"SIM"</formula>
    </cfRule>
  </conditionalFormatting>
  <conditionalFormatting sqref="Z20:Z21">
    <cfRule type="cellIs" dxfId="459" priority="574" operator="equal">
      <formula>"OPORTUNIDADE"</formula>
    </cfRule>
  </conditionalFormatting>
  <conditionalFormatting sqref="Z20:Z21">
    <cfRule type="cellIs" dxfId="458" priority="572" operator="equal">
      <formula>"NÃO"</formula>
    </cfRule>
    <cfRule type="cellIs" dxfId="457" priority="573" operator="equal">
      <formula>"SIM"</formula>
    </cfRule>
  </conditionalFormatting>
  <conditionalFormatting sqref="Z25:Z26">
    <cfRule type="cellIs" dxfId="456" priority="568" operator="equal">
      <formula>"OPORTUNIDADE"</formula>
    </cfRule>
  </conditionalFormatting>
  <conditionalFormatting sqref="Z25:Z26">
    <cfRule type="cellIs" dxfId="455" priority="566" operator="equal">
      <formula>"NÃO"</formula>
    </cfRule>
    <cfRule type="cellIs" dxfId="454" priority="567" operator="equal">
      <formula>"SIM"</formula>
    </cfRule>
  </conditionalFormatting>
  <conditionalFormatting sqref="Z23:Z24">
    <cfRule type="cellIs" dxfId="453" priority="565" operator="equal">
      <formula>"OPORTUNIDADE"</formula>
    </cfRule>
  </conditionalFormatting>
  <conditionalFormatting sqref="Z23:Z24">
    <cfRule type="cellIs" dxfId="452" priority="563" operator="equal">
      <formula>"NÃO"</formula>
    </cfRule>
    <cfRule type="cellIs" dxfId="451" priority="564" operator="equal">
      <formula>"SIM"</formula>
    </cfRule>
  </conditionalFormatting>
  <conditionalFormatting sqref="Z19:Z21">
    <cfRule type="cellIs" dxfId="450" priority="562" operator="equal">
      <formula>"OPORTUNIDADE"</formula>
    </cfRule>
  </conditionalFormatting>
  <conditionalFormatting sqref="Z19:Z21">
    <cfRule type="cellIs" dxfId="449" priority="560" operator="equal">
      <formula>"NÃO"</formula>
    </cfRule>
    <cfRule type="cellIs" dxfId="448" priority="561" operator="equal">
      <formula>"SIM"</formula>
    </cfRule>
  </conditionalFormatting>
  <conditionalFormatting sqref="Y19:Y29">
    <cfRule type="cellIs" dxfId="447" priority="559" operator="equal">
      <formula>"OPORTUNIDADE"</formula>
    </cfRule>
  </conditionalFormatting>
  <conditionalFormatting sqref="Y19:Y29">
    <cfRule type="cellIs" dxfId="446" priority="557" operator="equal">
      <formula>"NÃO"</formula>
    </cfRule>
    <cfRule type="cellIs" dxfId="445" priority="558" operator="equal">
      <formula>"SIM"</formula>
    </cfRule>
  </conditionalFormatting>
  <conditionalFormatting sqref="Z19:Z20">
    <cfRule type="cellIs" dxfId="444" priority="556" operator="equal">
      <formula>"OPORTUNIDADE"</formula>
    </cfRule>
  </conditionalFormatting>
  <conditionalFormatting sqref="Z19:Z20">
    <cfRule type="cellIs" dxfId="443" priority="554" operator="equal">
      <formula>"NÃO"</formula>
    </cfRule>
    <cfRule type="cellIs" dxfId="442" priority="555" operator="equal">
      <formula>"SIM"</formula>
    </cfRule>
  </conditionalFormatting>
  <conditionalFormatting sqref="Y19:Y29">
    <cfRule type="cellIs" dxfId="441" priority="553" operator="equal">
      <formula>"OPORTUNIDADE"</formula>
    </cfRule>
  </conditionalFormatting>
  <conditionalFormatting sqref="Y19:Y29">
    <cfRule type="cellIs" dxfId="440" priority="551" operator="equal">
      <formula>"NÃO"</formula>
    </cfRule>
    <cfRule type="cellIs" dxfId="439" priority="552" operator="equal">
      <formula>"SIM"</formula>
    </cfRule>
  </conditionalFormatting>
  <conditionalFormatting sqref="BP13">
    <cfRule type="iconSet" priority="55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38" priority="549" operator="equal">
      <formula>"OPORTUNIDADE"</formula>
    </cfRule>
  </conditionalFormatting>
  <conditionalFormatting sqref="Z28">
    <cfRule type="cellIs" dxfId="437" priority="547" operator="equal">
      <formula>"NÃO"</formula>
    </cfRule>
    <cfRule type="cellIs" dxfId="436" priority="548" operator="equal">
      <formula>"SIM"</formula>
    </cfRule>
  </conditionalFormatting>
  <conditionalFormatting sqref="Z29">
    <cfRule type="cellIs" dxfId="435" priority="543" operator="equal">
      <formula>"OPORTUNIDADE"</formula>
    </cfRule>
  </conditionalFormatting>
  <conditionalFormatting sqref="Z29">
    <cfRule type="cellIs" dxfId="434" priority="541" operator="equal">
      <formula>"NÃO"</formula>
    </cfRule>
    <cfRule type="cellIs" dxfId="433" priority="542" operator="equal">
      <formula>"SIM"</formula>
    </cfRule>
  </conditionalFormatting>
  <conditionalFormatting sqref="Z27">
    <cfRule type="cellIs" dxfId="432" priority="540" operator="equal">
      <formula>"OPORTUNIDADE"</formula>
    </cfRule>
  </conditionalFormatting>
  <conditionalFormatting sqref="Z27">
    <cfRule type="cellIs" dxfId="431" priority="538" operator="equal">
      <formula>"NÃO"</formula>
    </cfRule>
    <cfRule type="cellIs" dxfId="430" priority="539" operator="equal">
      <formula>"SIM"</formula>
    </cfRule>
  </conditionalFormatting>
  <conditionalFormatting sqref="Z18:Z19">
    <cfRule type="cellIs" dxfId="429" priority="534" operator="equal">
      <formula>"OPORTUNIDADE"</formula>
    </cfRule>
  </conditionalFormatting>
  <conditionalFormatting sqref="Z18:Z19">
    <cfRule type="cellIs" dxfId="428" priority="532" operator="equal">
      <formula>"NÃO"</formula>
    </cfRule>
    <cfRule type="cellIs" dxfId="427" priority="533" operator="equal">
      <formula>"SIM"</formula>
    </cfRule>
  </conditionalFormatting>
  <conditionalFormatting sqref="Y18:Y29">
    <cfRule type="cellIs" dxfId="426" priority="531" operator="equal">
      <formula>"OPORTUNIDADE"</formula>
    </cfRule>
  </conditionalFormatting>
  <conditionalFormatting sqref="Y18:Y29">
    <cfRule type="cellIs" dxfId="425" priority="529" operator="equal">
      <formula>"NÃO"</formula>
    </cfRule>
    <cfRule type="cellIs" dxfId="424" priority="530" operator="equal">
      <formula>"SIM"</formula>
    </cfRule>
  </conditionalFormatting>
  <conditionalFormatting sqref="BK6">
    <cfRule type="iconSet" priority="52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2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23" priority="526" operator="equal">
      <formula>"OPORTUNIDADE"</formula>
    </cfRule>
  </conditionalFormatting>
  <conditionalFormatting sqref="Z24">
    <cfRule type="cellIs" dxfId="422" priority="524" operator="equal">
      <formula>"NÃO"</formula>
    </cfRule>
    <cfRule type="cellIs" dxfId="421" priority="525" operator="equal">
      <formula>"SIM"</formula>
    </cfRule>
  </conditionalFormatting>
  <conditionalFormatting sqref="BP9">
    <cfRule type="iconSet" priority="52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0" priority="522" operator="equal">
      <formula>"OPORTUNIDADE"</formula>
    </cfRule>
  </conditionalFormatting>
  <conditionalFormatting sqref="Z25">
    <cfRule type="cellIs" dxfId="419" priority="520" operator="equal">
      <formula>"NÃO"</formula>
    </cfRule>
    <cfRule type="cellIs" dxfId="418" priority="521" operator="equal">
      <formula>"SIM"</formula>
    </cfRule>
  </conditionalFormatting>
  <conditionalFormatting sqref="Z21">
    <cfRule type="cellIs" dxfId="417" priority="516" operator="equal">
      <formula>"OPORTUNIDADE"</formula>
    </cfRule>
  </conditionalFormatting>
  <conditionalFormatting sqref="Z21">
    <cfRule type="cellIs" dxfId="416" priority="514" operator="equal">
      <formula>"NÃO"</formula>
    </cfRule>
    <cfRule type="cellIs" dxfId="415" priority="515" operator="equal">
      <formula>"SIM"</formula>
    </cfRule>
  </conditionalFormatting>
  <conditionalFormatting sqref="Z22">
    <cfRule type="cellIs" dxfId="414" priority="513" operator="equal">
      <formula>"OPORTUNIDADE"</formula>
    </cfRule>
  </conditionalFormatting>
  <conditionalFormatting sqref="Z22">
    <cfRule type="cellIs" dxfId="413" priority="511" operator="equal">
      <formula>"NÃO"</formula>
    </cfRule>
    <cfRule type="cellIs" dxfId="412" priority="512" operator="equal">
      <formula>"SIM"</formula>
    </cfRule>
  </conditionalFormatting>
  <conditionalFormatting sqref="BJ19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0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0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11" priority="499" operator="equal">
      <formula>"OPORTUNIDADE"</formula>
    </cfRule>
  </conditionalFormatting>
  <conditionalFormatting sqref="Z36">
    <cfRule type="cellIs" dxfId="410" priority="497" operator="equal">
      <formula>"NÃO"</formula>
    </cfRule>
    <cfRule type="cellIs" dxfId="409" priority="498" operator="equal">
      <formula>"SIM"</formula>
    </cfRule>
  </conditionalFormatting>
  <conditionalFormatting sqref="Z36">
    <cfRule type="cellIs" dxfId="408" priority="496" operator="equal">
      <formula>"OPORTUNIDADE"</formula>
    </cfRule>
  </conditionalFormatting>
  <conditionalFormatting sqref="Z36">
    <cfRule type="cellIs" dxfId="407" priority="494" operator="equal">
      <formula>"NÃO"</formula>
    </cfRule>
    <cfRule type="cellIs" dxfId="406" priority="495" operator="equal">
      <formula>"SIM"</formula>
    </cfRule>
  </conditionalFormatting>
  <conditionalFormatting sqref="Z36">
    <cfRule type="cellIs" dxfId="405" priority="484" operator="equal">
      <formula>"OPORTUNIDADE"</formula>
    </cfRule>
  </conditionalFormatting>
  <conditionalFormatting sqref="Z36">
    <cfRule type="cellIs" dxfId="404" priority="482" operator="equal">
      <formula>"NÃO"</formula>
    </cfRule>
    <cfRule type="cellIs" dxfId="403" priority="483" operator="equal">
      <formula>"SIM"</formula>
    </cfRule>
  </conditionalFormatting>
  <conditionalFormatting sqref="Z37:Z38">
    <cfRule type="cellIs" dxfId="402" priority="481" operator="equal">
      <formula>"OPORTUNIDADE"</formula>
    </cfRule>
  </conditionalFormatting>
  <conditionalFormatting sqref="Z37:Z38">
    <cfRule type="cellIs" dxfId="401" priority="479" operator="equal">
      <formula>"NÃO"</formula>
    </cfRule>
    <cfRule type="cellIs" dxfId="400" priority="480" operator="equal">
      <formula>"SIM"</formula>
    </cfRule>
  </conditionalFormatting>
  <conditionalFormatting sqref="BJ18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47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399" priority="470" operator="equal">
      <formula>"OPORTUNIDADE"</formula>
    </cfRule>
  </conditionalFormatting>
  <conditionalFormatting sqref="Z35:Z36">
    <cfRule type="cellIs" dxfId="398" priority="468" operator="equal">
      <formula>"NÃO"</formula>
    </cfRule>
    <cfRule type="cellIs" dxfId="397" priority="469" operator="equal">
      <formula>"SIM"</formula>
    </cfRule>
  </conditionalFormatting>
  <conditionalFormatting sqref="BK27">
    <cfRule type="iconSet" priority="46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46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4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396" priority="445" operator="equal">
      <formula>"OPORTUNIDADE"</formula>
    </cfRule>
  </conditionalFormatting>
  <conditionalFormatting sqref="Z34:Z35">
    <cfRule type="cellIs" dxfId="395" priority="443" operator="equal">
      <formula>"NÃO"</formula>
    </cfRule>
    <cfRule type="cellIs" dxfId="394" priority="444" operator="equal">
      <formula>"SIM"</formula>
    </cfRule>
  </conditionalFormatting>
  <conditionalFormatting sqref="Z33:Z35">
    <cfRule type="cellIs" dxfId="393" priority="442" operator="equal">
      <formula>"OPORTUNIDADE"</formula>
    </cfRule>
  </conditionalFormatting>
  <conditionalFormatting sqref="Z33:Z35">
    <cfRule type="cellIs" dxfId="392" priority="440" operator="equal">
      <formula>"NÃO"</formula>
    </cfRule>
    <cfRule type="cellIs" dxfId="391" priority="441" operator="equal">
      <formula>"SIM"</formula>
    </cfRule>
  </conditionalFormatting>
  <conditionalFormatting sqref="Z33:Z35">
    <cfRule type="cellIs" dxfId="390" priority="436" operator="equal">
      <formula>"OPORTUNIDADE"</formula>
    </cfRule>
  </conditionalFormatting>
  <conditionalFormatting sqref="Z33:Z35">
    <cfRule type="cellIs" dxfId="389" priority="434" operator="equal">
      <formula>"NÃO"</formula>
    </cfRule>
    <cfRule type="cellIs" dxfId="388" priority="435" operator="equal">
      <formula>"SIM"</formula>
    </cfRule>
  </conditionalFormatting>
  <conditionalFormatting sqref="Z33:Z34">
    <cfRule type="cellIs" dxfId="387" priority="430" operator="equal">
      <formula>"OPORTUNIDADE"</formula>
    </cfRule>
  </conditionalFormatting>
  <conditionalFormatting sqref="Z33:Z34">
    <cfRule type="cellIs" dxfId="386" priority="428" operator="equal">
      <formula>"NÃO"</formula>
    </cfRule>
    <cfRule type="cellIs" dxfId="385" priority="429" operator="equal">
      <formula>"SIM"</formula>
    </cfRule>
  </conditionalFormatting>
  <conditionalFormatting sqref="Y33:Y45">
    <cfRule type="cellIs" dxfId="384" priority="424" operator="equal">
      <formula>"OPORTUNIDADE"</formula>
    </cfRule>
  </conditionalFormatting>
  <conditionalFormatting sqref="Y33:Y45">
    <cfRule type="cellIs" dxfId="383" priority="422" operator="equal">
      <formula>"NÃO"</formula>
    </cfRule>
    <cfRule type="cellIs" dxfId="382" priority="423" operator="equal">
      <formula>"SIM"</formula>
    </cfRule>
  </conditionalFormatting>
  <conditionalFormatting sqref="Y34:Y45">
    <cfRule type="cellIs" dxfId="381" priority="421" operator="equal">
      <formula>"OPORTUNIDADE"</formula>
    </cfRule>
  </conditionalFormatting>
  <conditionalFormatting sqref="Y34:Y45">
    <cfRule type="cellIs" dxfId="380" priority="419" operator="equal">
      <formula>"NÃO"</formula>
    </cfRule>
    <cfRule type="cellIs" dxfId="379" priority="420" operator="equal">
      <formula>"SIM"</formula>
    </cfRule>
  </conditionalFormatting>
  <conditionalFormatting sqref="BK22">
    <cfRule type="iconSet" priority="41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78" priority="411" operator="equal">
      <formula>"OPORTUNIDADE"</formula>
    </cfRule>
  </conditionalFormatting>
  <conditionalFormatting sqref="Z42:Z43">
    <cfRule type="cellIs" dxfId="377" priority="409" operator="equal">
      <formula>"NÃO"</formula>
    </cfRule>
    <cfRule type="cellIs" dxfId="376" priority="410" operator="equal">
      <formula>"SIM"</formula>
    </cfRule>
  </conditionalFormatting>
  <conditionalFormatting sqref="Y46:Y50 Y52:Y60">
    <cfRule type="cellIs" dxfId="375" priority="405" operator="equal">
      <formula>"OPORTUNIDADE"</formula>
    </cfRule>
  </conditionalFormatting>
  <conditionalFormatting sqref="Y46:Y50 Y52:Y60">
    <cfRule type="cellIs" dxfId="374" priority="403" operator="equal">
      <formula>"NÃO"</formula>
    </cfRule>
    <cfRule type="cellIs" dxfId="373" priority="404" operator="equal">
      <formula>"SIM"</formula>
    </cfRule>
  </conditionalFormatting>
  <conditionalFormatting sqref="Z43:Z45">
    <cfRule type="cellIs" dxfId="372" priority="396" operator="equal">
      <formula>"OPORTUNIDADE"</formula>
    </cfRule>
  </conditionalFormatting>
  <conditionalFormatting sqref="Z43:Z45">
    <cfRule type="cellIs" dxfId="371" priority="394" operator="equal">
      <formula>"NÃO"</formula>
    </cfRule>
    <cfRule type="cellIs" dxfId="370" priority="395" operator="equal">
      <formula>"SIM"</formula>
    </cfRule>
  </conditionalFormatting>
  <conditionalFormatting sqref="Z39">
    <cfRule type="cellIs" dxfId="369" priority="390" operator="equal">
      <formula>"OPORTUNIDADE"</formula>
    </cfRule>
  </conditionalFormatting>
  <conditionalFormatting sqref="Z39">
    <cfRule type="cellIs" dxfId="368" priority="388" operator="equal">
      <formula>"NÃO"</formula>
    </cfRule>
    <cfRule type="cellIs" dxfId="367" priority="389" operator="equal">
      <formula>"SIM"</formula>
    </cfRule>
  </conditionalFormatting>
  <conditionalFormatting sqref="Z43:Z44">
    <cfRule type="cellIs" dxfId="366" priority="363" operator="equal">
      <formula>"OPORTUNIDADE"</formula>
    </cfRule>
  </conditionalFormatting>
  <conditionalFormatting sqref="Z43:Z44">
    <cfRule type="cellIs" dxfId="365" priority="361" operator="equal">
      <formula>"NÃO"</formula>
    </cfRule>
    <cfRule type="cellIs" dxfId="364" priority="362" operator="equal">
      <formula>"SIM"</formula>
    </cfRule>
  </conditionalFormatting>
  <conditionalFormatting sqref="Z44:Z46">
    <cfRule type="cellIs" dxfId="363" priority="354" operator="equal">
      <formula>"OPORTUNIDADE"</formula>
    </cfRule>
  </conditionalFormatting>
  <conditionalFormatting sqref="Z44:Z46">
    <cfRule type="cellIs" dxfId="362" priority="352" operator="equal">
      <formula>"NÃO"</formula>
    </cfRule>
    <cfRule type="cellIs" dxfId="361" priority="353" operator="equal">
      <formula>"SIM"</formula>
    </cfRule>
  </conditionalFormatting>
  <conditionalFormatting sqref="BP27">
    <cfRule type="iconSet" priority="33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0" priority="332" operator="equal">
      <formula>"OPORTUNIDADE"</formula>
    </cfRule>
  </conditionalFormatting>
  <conditionalFormatting sqref="Y47:Y60">
    <cfRule type="cellIs" dxfId="359" priority="330" operator="equal">
      <formula>"NÃO"</formula>
    </cfRule>
    <cfRule type="cellIs" dxfId="358" priority="331" operator="equal">
      <formula>"SIM"</formula>
    </cfRule>
  </conditionalFormatting>
  <conditionalFormatting sqref="Z47:Z48">
    <cfRule type="cellIs" dxfId="357" priority="329" operator="equal">
      <formula>"OPORTUNIDADE"</formula>
    </cfRule>
  </conditionalFormatting>
  <conditionalFormatting sqref="Z47:Z48">
    <cfRule type="cellIs" dxfId="356" priority="327" operator="equal">
      <formula>"NÃO"</formula>
    </cfRule>
    <cfRule type="cellIs" dxfId="355" priority="328" operator="equal">
      <formula>"SIM"</formula>
    </cfRule>
  </conditionalFormatting>
  <conditionalFormatting sqref="Z47:Z48">
    <cfRule type="cellIs" dxfId="354" priority="326" operator="equal">
      <formula>"OPORTUNIDADE"</formula>
    </cfRule>
  </conditionalFormatting>
  <conditionalFormatting sqref="Z47:Z48">
    <cfRule type="cellIs" dxfId="353" priority="324" operator="equal">
      <formula>"NÃO"</formula>
    </cfRule>
    <cfRule type="cellIs" dxfId="352" priority="325" operator="equal">
      <formula>"SIM"</formula>
    </cfRule>
  </conditionalFormatting>
  <conditionalFormatting sqref="Y47:Y50 Y52:Y60">
    <cfRule type="cellIs" dxfId="351" priority="323" operator="equal">
      <formula>"OPORTUNIDADE"</formula>
    </cfRule>
  </conditionalFormatting>
  <conditionalFormatting sqref="Y47:Y50 Y52:Y60">
    <cfRule type="cellIs" dxfId="350" priority="321" operator="equal">
      <formula>"NÃO"</formula>
    </cfRule>
    <cfRule type="cellIs" dxfId="349" priority="322" operator="equal">
      <formula>"SIM"</formula>
    </cfRule>
  </conditionalFormatting>
  <conditionalFormatting sqref="Z47">
    <cfRule type="cellIs" dxfId="348" priority="320" operator="equal">
      <formula>"OPORTUNIDADE"</formula>
    </cfRule>
  </conditionalFormatting>
  <conditionalFormatting sqref="Z47">
    <cfRule type="cellIs" dxfId="347" priority="318" operator="equal">
      <formula>"NÃO"</formula>
    </cfRule>
    <cfRule type="cellIs" dxfId="346" priority="319" operator="equal">
      <formula>"SIM"</formula>
    </cfRule>
  </conditionalFormatting>
  <conditionalFormatting sqref="Z47">
    <cfRule type="cellIs" dxfId="345" priority="317" operator="equal">
      <formula>"OPORTUNIDADE"</formula>
    </cfRule>
  </conditionalFormatting>
  <conditionalFormatting sqref="Z47">
    <cfRule type="cellIs" dxfId="344" priority="315" operator="equal">
      <formula>"NÃO"</formula>
    </cfRule>
    <cfRule type="cellIs" dxfId="343" priority="316" operator="equal">
      <formula>"SIM"</formula>
    </cfRule>
  </conditionalFormatting>
  <conditionalFormatting sqref="Z47">
    <cfRule type="cellIs" dxfId="342" priority="314" operator="equal">
      <formula>"OPORTUNIDADE"</formula>
    </cfRule>
  </conditionalFormatting>
  <conditionalFormatting sqref="Z47">
    <cfRule type="cellIs" dxfId="341" priority="312" operator="equal">
      <formula>"NÃO"</formula>
    </cfRule>
    <cfRule type="cellIs" dxfId="340" priority="313" operator="equal">
      <formula>"SIM"</formula>
    </cfRule>
  </conditionalFormatting>
  <conditionalFormatting sqref="Z41">
    <cfRule type="cellIs" dxfId="339" priority="308" operator="equal">
      <formula>"OPORTUNIDADE"</formula>
    </cfRule>
  </conditionalFormatting>
  <conditionalFormatting sqref="Z41">
    <cfRule type="cellIs" dxfId="338" priority="306" operator="equal">
      <formula>"NÃO"</formula>
    </cfRule>
    <cfRule type="cellIs" dxfId="337" priority="307" operator="equal">
      <formula>"SIM"</formula>
    </cfRule>
  </conditionalFormatting>
  <conditionalFormatting sqref="Z41">
    <cfRule type="cellIs" dxfId="336" priority="305" operator="equal">
      <formula>"OPORTUNIDADE"</formula>
    </cfRule>
  </conditionalFormatting>
  <conditionalFormatting sqref="Z41">
    <cfRule type="cellIs" dxfId="335" priority="303" operator="equal">
      <formula>"NÃO"</formula>
    </cfRule>
    <cfRule type="cellIs" dxfId="334" priority="304" operator="equal">
      <formula>"SIM"</formula>
    </cfRule>
  </conditionalFormatting>
  <conditionalFormatting sqref="Z40">
    <cfRule type="cellIs" dxfId="333" priority="299" operator="equal">
      <formula>"OPORTUNIDADE"</formula>
    </cfRule>
  </conditionalFormatting>
  <conditionalFormatting sqref="Z40">
    <cfRule type="cellIs" dxfId="332" priority="297" operator="equal">
      <formula>"NÃO"</formula>
    </cfRule>
    <cfRule type="cellIs" dxfId="331" priority="298" operator="equal">
      <formula>"SIM"</formula>
    </cfRule>
  </conditionalFormatting>
  <conditionalFormatting sqref="Z40">
    <cfRule type="cellIs" dxfId="330" priority="296" operator="equal">
      <formula>"OPORTUNIDADE"</formula>
    </cfRule>
  </conditionalFormatting>
  <conditionalFormatting sqref="Z40">
    <cfRule type="cellIs" dxfId="329" priority="294" operator="equal">
      <formula>"NÃO"</formula>
    </cfRule>
    <cfRule type="cellIs" dxfId="328" priority="295" operator="equal">
      <formula>"SIM"</formula>
    </cfRule>
  </conditionalFormatting>
  <conditionalFormatting sqref="Z40">
    <cfRule type="cellIs" dxfId="327" priority="293" operator="equal">
      <formula>"OPORTUNIDADE"</formula>
    </cfRule>
  </conditionalFormatting>
  <conditionalFormatting sqref="Z40">
    <cfRule type="cellIs" dxfId="326" priority="291" operator="equal">
      <formula>"NÃO"</formula>
    </cfRule>
    <cfRule type="cellIs" dxfId="325" priority="292" operator="equal">
      <formula>"SIM"</formula>
    </cfRule>
  </conditionalFormatting>
  <conditionalFormatting sqref="BP23">
    <cfRule type="iconSet" priority="29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28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24" priority="288" operator="equal">
      <formula>"OPORTUNIDADE"</formula>
    </cfRule>
  </conditionalFormatting>
  <conditionalFormatting sqref="Z45">
    <cfRule type="cellIs" dxfId="323" priority="286" operator="equal">
      <formula>"NÃO"</formula>
    </cfRule>
    <cfRule type="cellIs" dxfId="322" priority="287" operator="equal">
      <formula>"SIM"</formula>
    </cfRule>
  </conditionalFormatting>
  <conditionalFormatting sqref="BJ35:BK35">
    <cfRule type="iconSet" priority="28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28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28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28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503">
    <cfRule type="iconSet" priority="241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21" priority="281" operator="equal">
      <formula>"OPORTUNIDADE"</formula>
    </cfRule>
  </conditionalFormatting>
  <conditionalFormatting sqref="Z47:Z49">
    <cfRule type="cellIs" dxfId="320" priority="279" operator="equal">
      <formula>"NÃO"</formula>
    </cfRule>
    <cfRule type="cellIs" dxfId="319" priority="280" operator="equal">
      <formula>"SIM"</formula>
    </cfRule>
  </conditionalFormatting>
  <conditionalFormatting sqref="Z47:Z49">
    <cfRule type="cellIs" dxfId="318" priority="278" operator="equal">
      <formula>"OPORTUNIDADE"</formula>
    </cfRule>
  </conditionalFormatting>
  <conditionalFormatting sqref="Z47:Z49">
    <cfRule type="cellIs" dxfId="317" priority="276" operator="equal">
      <formula>"NÃO"</formula>
    </cfRule>
    <cfRule type="cellIs" dxfId="316" priority="277" operator="equal">
      <formula>"SIM"</formula>
    </cfRule>
  </conditionalFormatting>
  <conditionalFormatting sqref="Z47:Z49">
    <cfRule type="cellIs" dxfId="315" priority="275" operator="equal">
      <formula>"OPORTUNIDADE"</formula>
    </cfRule>
  </conditionalFormatting>
  <conditionalFormatting sqref="Z47:Z49">
    <cfRule type="cellIs" dxfId="314" priority="273" operator="equal">
      <formula>"NÃO"</formula>
    </cfRule>
    <cfRule type="cellIs" dxfId="313" priority="274" operator="equal">
      <formula>"SIM"</formula>
    </cfRule>
  </conditionalFormatting>
  <conditionalFormatting sqref="Z47:Z49">
    <cfRule type="cellIs" dxfId="312" priority="272" operator="equal">
      <formula>"OPORTUNIDADE"</formula>
    </cfRule>
  </conditionalFormatting>
  <conditionalFormatting sqref="Z47:Z49">
    <cfRule type="cellIs" dxfId="311" priority="270" operator="equal">
      <formula>"NÃO"</formula>
    </cfRule>
    <cfRule type="cellIs" dxfId="310" priority="271" operator="equal">
      <formula>"SIM"</formula>
    </cfRule>
  </conditionalFormatting>
  <conditionalFormatting sqref="Z49">
    <cfRule type="cellIs" dxfId="309" priority="263" operator="equal">
      <formula>"OPORTUNIDADE"</formula>
    </cfRule>
  </conditionalFormatting>
  <conditionalFormatting sqref="Z49">
    <cfRule type="cellIs" dxfId="308" priority="261" operator="equal">
      <formula>"NÃO"</formula>
    </cfRule>
    <cfRule type="cellIs" dxfId="307" priority="262" operator="equal">
      <formula>"SIM"</formula>
    </cfRule>
  </conditionalFormatting>
  <conditionalFormatting sqref="Z49">
    <cfRule type="cellIs" dxfId="306" priority="260" operator="equal">
      <formula>"OPORTUNIDADE"</formula>
    </cfRule>
  </conditionalFormatting>
  <conditionalFormatting sqref="Z49">
    <cfRule type="cellIs" dxfId="305" priority="258" operator="equal">
      <formula>"NÃO"</formula>
    </cfRule>
    <cfRule type="cellIs" dxfId="304" priority="259" operator="equal">
      <formula>"SIM"</formula>
    </cfRule>
  </conditionalFormatting>
  <conditionalFormatting sqref="Z49">
    <cfRule type="cellIs" dxfId="303" priority="257" operator="equal">
      <formula>"OPORTUNIDADE"</formula>
    </cfRule>
  </conditionalFormatting>
  <conditionalFormatting sqref="Z49">
    <cfRule type="cellIs" dxfId="302" priority="255" operator="equal">
      <formula>"NÃO"</formula>
    </cfRule>
    <cfRule type="cellIs" dxfId="301" priority="256" operator="equal">
      <formula>"SIM"</formula>
    </cfRule>
  </conditionalFormatting>
  <conditionalFormatting sqref="Z49">
    <cfRule type="cellIs" dxfId="300" priority="254" operator="equal">
      <formula>"OPORTUNIDADE"</formula>
    </cfRule>
  </conditionalFormatting>
  <conditionalFormatting sqref="Z49">
    <cfRule type="cellIs" dxfId="299" priority="252" operator="equal">
      <formula>"NÃO"</formula>
    </cfRule>
    <cfRule type="cellIs" dxfId="298" priority="253" operator="equal">
      <formula>"SIM"</formula>
    </cfRule>
  </conditionalFormatting>
  <conditionalFormatting sqref="Z56">
    <cfRule type="cellIs" dxfId="297" priority="239" operator="equal">
      <formula>"OPORTUNIDADE"</formula>
    </cfRule>
  </conditionalFormatting>
  <conditionalFormatting sqref="Z56">
    <cfRule type="cellIs" dxfId="296" priority="237" operator="equal">
      <formula>"NÃO"</formula>
    </cfRule>
    <cfRule type="cellIs" dxfId="295" priority="238" operator="equal">
      <formula>"SIM"</formula>
    </cfRule>
  </conditionalFormatting>
  <conditionalFormatting sqref="Z56">
    <cfRule type="cellIs" dxfId="294" priority="236" operator="equal">
      <formula>"OPORTUNIDADE"</formula>
    </cfRule>
  </conditionalFormatting>
  <conditionalFormatting sqref="Z56">
    <cfRule type="cellIs" dxfId="293" priority="234" operator="equal">
      <formula>"NÃO"</formula>
    </cfRule>
    <cfRule type="cellIs" dxfId="292" priority="235" operator="equal">
      <formula>"SIM"</formula>
    </cfRule>
  </conditionalFormatting>
  <conditionalFormatting sqref="Z56">
    <cfRule type="cellIs" dxfId="291" priority="233" operator="equal">
      <formula>"OPORTUNIDADE"</formula>
    </cfRule>
  </conditionalFormatting>
  <conditionalFormatting sqref="Z56">
    <cfRule type="cellIs" dxfId="290" priority="231" operator="equal">
      <formula>"NÃO"</formula>
    </cfRule>
    <cfRule type="cellIs" dxfId="289" priority="232" operator="equal">
      <formula>"SIM"</formula>
    </cfRule>
  </conditionalFormatting>
  <conditionalFormatting sqref="Z58">
    <cfRule type="cellIs" dxfId="288" priority="227" operator="equal">
      <formula>"OPORTUNIDADE"</formula>
    </cfRule>
  </conditionalFormatting>
  <conditionalFormatting sqref="Z58">
    <cfRule type="cellIs" dxfId="287" priority="225" operator="equal">
      <formula>"NÃO"</formula>
    </cfRule>
    <cfRule type="cellIs" dxfId="286" priority="226" operator="equal">
      <formula>"SIM"</formula>
    </cfRule>
  </conditionalFormatting>
  <conditionalFormatting sqref="Z58">
    <cfRule type="cellIs" dxfId="285" priority="224" operator="equal">
      <formula>"OPORTUNIDADE"</formula>
    </cfRule>
  </conditionalFormatting>
  <conditionalFormatting sqref="Z58">
    <cfRule type="cellIs" dxfId="284" priority="222" operator="equal">
      <formula>"NÃO"</formula>
    </cfRule>
    <cfRule type="cellIs" dxfId="283" priority="223" operator="equal">
      <formula>"SIM"</formula>
    </cfRule>
  </conditionalFormatting>
  <conditionalFormatting sqref="Z57">
    <cfRule type="cellIs" dxfId="282" priority="209" operator="equal">
      <formula>"OPORTUNIDADE"</formula>
    </cfRule>
  </conditionalFormatting>
  <conditionalFormatting sqref="Z57">
    <cfRule type="cellIs" dxfId="281" priority="207" operator="equal">
      <formula>"NÃO"</formula>
    </cfRule>
    <cfRule type="cellIs" dxfId="280" priority="208" operator="equal">
      <formula>"SIM"</formula>
    </cfRule>
  </conditionalFormatting>
  <conditionalFormatting sqref="BP45">
    <cfRule type="iconSet" priority="20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79" priority="204" operator="equal">
      <formula>"OPORTUNIDADE"</formula>
    </cfRule>
  </conditionalFormatting>
  <conditionalFormatting sqref="Y66">
    <cfRule type="cellIs" dxfId="278" priority="202" operator="equal">
      <formula>"NÃO"</formula>
    </cfRule>
    <cfRule type="cellIs" dxfId="277" priority="203" operator="equal">
      <formula>"SIM"</formula>
    </cfRule>
  </conditionalFormatting>
  <conditionalFormatting sqref="Z66">
    <cfRule type="cellIs" dxfId="276" priority="201" operator="equal">
      <formula>"OPORTUNIDADE"</formula>
    </cfRule>
  </conditionalFormatting>
  <conditionalFormatting sqref="Z66">
    <cfRule type="cellIs" dxfId="275" priority="199" operator="equal">
      <formula>"NÃO"</formula>
    </cfRule>
    <cfRule type="cellIs" dxfId="274" priority="200" operator="equal">
      <formula>"SIM"</formula>
    </cfRule>
  </conditionalFormatting>
  <conditionalFormatting sqref="Z51">
    <cfRule type="cellIs" dxfId="273" priority="198" operator="equal">
      <formula>"OPORTUNIDADE"</formula>
    </cfRule>
  </conditionalFormatting>
  <conditionalFormatting sqref="Z51">
    <cfRule type="cellIs" dxfId="272" priority="196" operator="equal">
      <formula>"NÃO"</formula>
    </cfRule>
    <cfRule type="cellIs" dxfId="271" priority="197" operator="equal">
      <formula>"SIM"</formula>
    </cfRule>
  </conditionalFormatting>
  <conditionalFormatting sqref="Z51">
    <cfRule type="cellIs" dxfId="270" priority="195" operator="equal">
      <formula>"OPORTUNIDADE"</formula>
    </cfRule>
  </conditionalFormatting>
  <conditionalFormatting sqref="Z51">
    <cfRule type="cellIs" dxfId="269" priority="193" operator="equal">
      <formula>"NÃO"</formula>
    </cfRule>
    <cfRule type="cellIs" dxfId="268" priority="194" operator="equal">
      <formula>"SIM"</formula>
    </cfRule>
  </conditionalFormatting>
  <conditionalFormatting sqref="Z51">
    <cfRule type="cellIs" dxfId="267" priority="183" operator="equal">
      <formula>"OPORTUNIDADE"</formula>
    </cfRule>
  </conditionalFormatting>
  <conditionalFormatting sqref="Z51">
    <cfRule type="cellIs" dxfId="266" priority="181" operator="equal">
      <formula>"NÃO"</formula>
    </cfRule>
    <cfRule type="cellIs" dxfId="265" priority="182" operator="equal">
      <formula>"SIM"</formula>
    </cfRule>
  </conditionalFormatting>
  <conditionalFormatting sqref="Z50">
    <cfRule type="cellIs" dxfId="264" priority="180" operator="equal">
      <formula>"OPORTUNIDADE"</formula>
    </cfRule>
  </conditionalFormatting>
  <conditionalFormatting sqref="Z50">
    <cfRule type="cellIs" dxfId="263" priority="178" operator="equal">
      <formula>"NÃO"</formula>
    </cfRule>
    <cfRule type="cellIs" dxfId="262" priority="179" operator="equal">
      <formula>"SIM"</formula>
    </cfRule>
  </conditionalFormatting>
  <conditionalFormatting sqref="Z60">
    <cfRule type="cellIs" dxfId="261" priority="165" operator="equal">
      <formula>"OPORTUNIDADE"</formula>
    </cfRule>
  </conditionalFormatting>
  <conditionalFormatting sqref="Z60">
    <cfRule type="cellIs" dxfId="260" priority="163" operator="equal">
      <formula>"NÃO"</formula>
    </cfRule>
    <cfRule type="cellIs" dxfId="259" priority="164" operator="equal">
      <formula>"SIM"</formula>
    </cfRule>
  </conditionalFormatting>
  <conditionalFormatting sqref="Z60">
    <cfRule type="cellIs" dxfId="258" priority="162" operator="equal">
      <formula>"OPORTUNIDADE"</formula>
    </cfRule>
  </conditionalFormatting>
  <conditionalFormatting sqref="Z60">
    <cfRule type="cellIs" dxfId="257" priority="160" operator="equal">
      <formula>"NÃO"</formula>
    </cfRule>
    <cfRule type="cellIs" dxfId="256" priority="161" operator="equal">
      <formula>"SIM"</formula>
    </cfRule>
  </conditionalFormatting>
  <conditionalFormatting sqref="Z60">
    <cfRule type="cellIs" dxfId="255" priority="159" operator="equal">
      <formula>"OPORTUNIDADE"</formula>
    </cfRule>
  </conditionalFormatting>
  <conditionalFormatting sqref="Z60">
    <cfRule type="cellIs" dxfId="254" priority="157" operator="equal">
      <formula>"NÃO"</formula>
    </cfRule>
    <cfRule type="cellIs" dxfId="253" priority="158" operator="equal">
      <formula>"SIM"</formula>
    </cfRule>
  </conditionalFormatting>
  <conditionalFormatting sqref="Y64">
    <cfRule type="cellIs" dxfId="252" priority="153" operator="equal">
      <formula>"OPORTUNIDADE"</formula>
    </cfRule>
  </conditionalFormatting>
  <conditionalFormatting sqref="Y64">
    <cfRule type="cellIs" dxfId="251" priority="151" operator="equal">
      <formula>"NÃO"</formula>
    </cfRule>
    <cfRule type="cellIs" dxfId="250" priority="152" operator="equal">
      <formula>"SIM"</formula>
    </cfRule>
  </conditionalFormatting>
  <conditionalFormatting sqref="Z64">
    <cfRule type="cellIs" dxfId="249" priority="150" operator="equal">
      <formula>"OPORTUNIDADE"</formula>
    </cfRule>
  </conditionalFormatting>
  <conditionalFormatting sqref="Z64">
    <cfRule type="cellIs" dxfId="248" priority="148" operator="equal">
      <formula>"NÃO"</formula>
    </cfRule>
    <cfRule type="cellIs" dxfId="247" priority="149" operator="equal">
      <formula>"SIM"</formula>
    </cfRule>
  </conditionalFormatting>
  <conditionalFormatting sqref="Y65">
    <cfRule type="cellIs" dxfId="246" priority="123" operator="equal">
      <formula>"OPORTUNIDADE"</formula>
    </cfRule>
  </conditionalFormatting>
  <conditionalFormatting sqref="Y65">
    <cfRule type="cellIs" dxfId="245" priority="121" operator="equal">
      <formula>"NÃO"</formula>
    </cfRule>
    <cfRule type="cellIs" dxfId="244" priority="122" operator="equal">
      <formula>"SIM"</formula>
    </cfRule>
  </conditionalFormatting>
  <conditionalFormatting sqref="Z65">
    <cfRule type="cellIs" dxfId="243" priority="120" operator="equal">
      <formula>"OPORTUNIDADE"</formula>
    </cfRule>
  </conditionalFormatting>
  <conditionalFormatting sqref="Z65">
    <cfRule type="cellIs" dxfId="242" priority="118" operator="equal">
      <formula>"NÃO"</formula>
    </cfRule>
    <cfRule type="cellIs" dxfId="241" priority="119" operator="equal">
      <formula>"SIM"</formula>
    </cfRule>
  </conditionalFormatting>
  <conditionalFormatting sqref="Z65">
    <cfRule type="cellIs" dxfId="240" priority="117" operator="equal">
      <formula>"OPORTUNIDADE"</formula>
    </cfRule>
  </conditionalFormatting>
  <conditionalFormatting sqref="Z65">
    <cfRule type="cellIs" dxfId="239" priority="115" operator="equal">
      <formula>"NÃO"</formula>
    </cfRule>
    <cfRule type="cellIs" dxfId="238" priority="116" operator="equal">
      <formula>"SIM"</formula>
    </cfRule>
  </conditionalFormatting>
  <conditionalFormatting sqref="Z65">
    <cfRule type="cellIs" dxfId="237" priority="114" operator="equal">
      <formula>"OPORTUNIDADE"</formula>
    </cfRule>
  </conditionalFormatting>
  <conditionalFormatting sqref="Z65">
    <cfRule type="cellIs" dxfId="236" priority="112" operator="equal">
      <formula>"NÃO"</formula>
    </cfRule>
    <cfRule type="cellIs" dxfId="235" priority="113" operator="equal">
      <formula>"SIM"</formula>
    </cfRule>
  </conditionalFormatting>
  <conditionalFormatting sqref="Y73:Y75">
    <cfRule type="cellIs" dxfId="234" priority="111" operator="equal">
      <formula>"OPORTUNIDADE"</formula>
    </cfRule>
  </conditionalFormatting>
  <conditionalFormatting sqref="Y73:Y75">
    <cfRule type="cellIs" dxfId="233" priority="109" operator="equal">
      <formula>"NÃO"</formula>
    </cfRule>
    <cfRule type="cellIs" dxfId="232" priority="110" operator="equal">
      <formula>"SIM"</formula>
    </cfRule>
  </conditionalFormatting>
  <conditionalFormatting sqref="Z73:Z74">
    <cfRule type="cellIs" dxfId="231" priority="108" operator="equal">
      <formula>"OPORTUNIDADE"</formula>
    </cfRule>
  </conditionalFormatting>
  <conditionalFormatting sqref="Z73:Z74">
    <cfRule type="cellIs" dxfId="230" priority="106" operator="equal">
      <formula>"NÃO"</formula>
    </cfRule>
    <cfRule type="cellIs" dxfId="229" priority="107" operator="equal">
      <formula>"SIM"</formula>
    </cfRule>
  </conditionalFormatting>
  <conditionalFormatting sqref="Z72">
    <cfRule type="cellIs" dxfId="228" priority="105" operator="equal">
      <formula>"OPORTUNIDADE"</formula>
    </cfRule>
  </conditionalFormatting>
  <conditionalFormatting sqref="Z72">
    <cfRule type="cellIs" dxfId="227" priority="103" operator="equal">
      <formula>"NÃO"</formula>
    </cfRule>
    <cfRule type="cellIs" dxfId="226" priority="104" operator="equal">
      <formula>"SIM"</formula>
    </cfRule>
  </conditionalFormatting>
  <conditionalFormatting sqref="Z72">
    <cfRule type="cellIs" dxfId="225" priority="102" operator="equal">
      <formula>"OPORTUNIDADE"</formula>
    </cfRule>
  </conditionalFormatting>
  <conditionalFormatting sqref="Z72">
    <cfRule type="cellIs" dxfId="224" priority="100" operator="equal">
      <formula>"NÃO"</formula>
    </cfRule>
    <cfRule type="cellIs" dxfId="223" priority="101" operator="equal">
      <formula>"SIM"</formula>
    </cfRule>
  </conditionalFormatting>
  <conditionalFormatting sqref="Z72">
    <cfRule type="cellIs" dxfId="222" priority="99" operator="equal">
      <formula>"OPORTUNIDADE"</formula>
    </cfRule>
  </conditionalFormatting>
  <conditionalFormatting sqref="Z72">
    <cfRule type="cellIs" dxfId="221" priority="97" operator="equal">
      <formula>"NÃO"</formula>
    </cfRule>
    <cfRule type="cellIs" dxfId="220" priority="98" operator="equal">
      <formula>"SIM"</formula>
    </cfRule>
  </conditionalFormatting>
  <conditionalFormatting sqref="Y72:Y73">
    <cfRule type="cellIs" dxfId="219" priority="96" operator="equal">
      <formula>"OPORTUNIDADE"</formula>
    </cfRule>
  </conditionalFormatting>
  <conditionalFormatting sqref="Y72:Y73">
    <cfRule type="cellIs" dxfId="218" priority="94" operator="equal">
      <formula>"NÃO"</formula>
    </cfRule>
    <cfRule type="cellIs" dxfId="217" priority="95" operator="equal">
      <formula>"SIM"</formula>
    </cfRule>
  </conditionalFormatting>
  <conditionalFormatting sqref="BK38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16" priority="92" operator="equal">
      <formula>"OPORTUNIDADE"</formula>
    </cfRule>
  </conditionalFormatting>
  <conditionalFormatting sqref="Z72:Z73">
    <cfRule type="cellIs" dxfId="215" priority="90" operator="equal">
      <formula>"NÃO"</formula>
    </cfRule>
    <cfRule type="cellIs" dxfId="214" priority="91" operator="equal">
      <formula>"SIM"</formula>
    </cfRule>
  </conditionalFormatting>
  <conditionalFormatting sqref="Y71">
    <cfRule type="cellIs" dxfId="213" priority="89" operator="equal">
      <formula>"OPORTUNIDADE"</formula>
    </cfRule>
  </conditionalFormatting>
  <conditionalFormatting sqref="Y71">
    <cfRule type="cellIs" dxfId="212" priority="87" operator="equal">
      <formula>"NÃO"</formula>
    </cfRule>
    <cfRule type="cellIs" dxfId="211" priority="88" operator="equal">
      <formula>"SIM"</formula>
    </cfRule>
  </conditionalFormatting>
  <conditionalFormatting sqref="Z71">
    <cfRule type="cellIs" dxfId="210" priority="86" operator="equal">
      <formula>"OPORTUNIDADE"</formula>
    </cfRule>
  </conditionalFormatting>
  <conditionalFormatting sqref="Z71">
    <cfRule type="cellIs" dxfId="209" priority="84" operator="equal">
      <formula>"NÃO"</formula>
    </cfRule>
    <cfRule type="cellIs" dxfId="208" priority="85" operator="equal">
      <formula>"SIM"</formula>
    </cfRule>
  </conditionalFormatting>
  <conditionalFormatting sqref="Z71">
    <cfRule type="cellIs" dxfId="207" priority="83" operator="equal">
      <formula>"OPORTUNIDADE"</formula>
    </cfRule>
  </conditionalFormatting>
  <conditionalFormatting sqref="Z71">
    <cfRule type="cellIs" dxfId="206" priority="81" operator="equal">
      <formula>"NÃO"</formula>
    </cfRule>
    <cfRule type="cellIs" dxfId="205" priority="82" operator="equal">
      <formula>"SIM"</formula>
    </cfRule>
  </conditionalFormatting>
  <conditionalFormatting sqref="Z71">
    <cfRule type="cellIs" dxfId="204" priority="80" operator="equal">
      <formula>"OPORTUNIDADE"</formula>
    </cfRule>
  </conditionalFormatting>
  <conditionalFormatting sqref="Z71">
    <cfRule type="cellIs" dxfId="203" priority="78" operator="equal">
      <formula>"NÃO"</formula>
    </cfRule>
    <cfRule type="cellIs" dxfId="202" priority="79" operator="equal">
      <formula>"SIM"</formula>
    </cfRule>
  </conditionalFormatting>
  <conditionalFormatting sqref="Z75">
    <cfRule type="cellIs" dxfId="201" priority="71" operator="equal">
      <formula>"OPORTUNIDADE"</formula>
    </cfRule>
  </conditionalFormatting>
  <conditionalFormatting sqref="Z75">
    <cfRule type="cellIs" dxfId="200" priority="69" operator="equal">
      <formula>"NÃO"</formula>
    </cfRule>
    <cfRule type="cellIs" dxfId="199" priority="70" operator="equal">
      <formula>"SIM"</formula>
    </cfRule>
  </conditionalFormatting>
  <conditionalFormatting sqref="Y75">
    <cfRule type="cellIs" dxfId="198" priority="68" operator="equal">
      <formula>"OPORTUNIDADE"</formula>
    </cfRule>
  </conditionalFormatting>
  <conditionalFormatting sqref="Y75">
    <cfRule type="cellIs" dxfId="197" priority="66" operator="equal">
      <formula>"NÃO"</formula>
    </cfRule>
    <cfRule type="cellIs" dxfId="196" priority="67" operator="equal">
      <formula>"SIM"</formula>
    </cfRule>
  </conditionalFormatting>
  <conditionalFormatting sqref="BK33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195" priority="64" operator="equal">
      <formula>"OPORTUNIDADE"</formula>
    </cfRule>
  </conditionalFormatting>
  <conditionalFormatting sqref="Y68:Y69">
    <cfRule type="cellIs" dxfId="194" priority="62" operator="equal">
      <formula>"NÃO"</formula>
    </cfRule>
    <cfRule type="cellIs" dxfId="193" priority="63" operator="equal">
      <formula>"SIM"</formula>
    </cfRule>
  </conditionalFormatting>
  <conditionalFormatting sqref="Z68">
    <cfRule type="cellIs" dxfId="192" priority="61" operator="equal">
      <formula>"OPORTUNIDADE"</formula>
    </cfRule>
  </conditionalFormatting>
  <conditionalFormatting sqref="Z68">
    <cfRule type="cellIs" dxfId="191" priority="59" operator="equal">
      <formula>"NÃO"</formula>
    </cfRule>
    <cfRule type="cellIs" dxfId="190" priority="60" operator="equal">
      <formula>"SIM"</formula>
    </cfRule>
  </conditionalFormatting>
  <conditionalFormatting sqref="Z68">
    <cfRule type="cellIs" dxfId="189" priority="58" operator="equal">
      <formula>"OPORTUNIDADE"</formula>
    </cfRule>
  </conditionalFormatting>
  <conditionalFormatting sqref="Z68">
    <cfRule type="cellIs" dxfId="188" priority="56" operator="equal">
      <formula>"NÃO"</formula>
    </cfRule>
    <cfRule type="cellIs" dxfId="187" priority="57" operator="equal">
      <formula>"SIM"</formula>
    </cfRule>
  </conditionalFormatting>
  <conditionalFormatting sqref="Z68">
    <cfRule type="cellIs" dxfId="186" priority="55" operator="equal">
      <formula>"OPORTUNIDADE"</formula>
    </cfRule>
  </conditionalFormatting>
  <conditionalFormatting sqref="Z68">
    <cfRule type="cellIs" dxfId="185" priority="53" operator="equal">
      <formula>"NÃO"</formula>
    </cfRule>
    <cfRule type="cellIs" dxfId="184" priority="54" operator="equal">
      <formula>"SIM"</formula>
    </cfRule>
  </conditionalFormatting>
  <conditionalFormatting sqref="Z68">
    <cfRule type="cellIs" dxfId="183" priority="52" operator="equal">
      <formula>"OPORTUNIDADE"</formula>
    </cfRule>
  </conditionalFormatting>
  <conditionalFormatting sqref="Z68">
    <cfRule type="cellIs" dxfId="182" priority="50" operator="equal">
      <formula>"NÃO"</formula>
    </cfRule>
    <cfRule type="cellIs" dxfId="181" priority="51" operator="equal">
      <formula>"SIM"</formula>
    </cfRule>
  </conditionalFormatting>
  <conditionalFormatting sqref="Z68">
    <cfRule type="cellIs" dxfId="180" priority="49" operator="equal">
      <formula>"OPORTUNIDADE"</formula>
    </cfRule>
  </conditionalFormatting>
  <conditionalFormatting sqref="Z68">
    <cfRule type="cellIs" dxfId="179" priority="47" operator="equal">
      <formula>"NÃO"</formula>
    </cfRule>
    <cfRule type="cellIs" dxfId="178" priority="48" operator="equal">
      <formula>"SIM"</formula>
    </cfRule>
  </conditionalFormatting>
  <conditionalFormatting sqref="Z68">
    <cfRule type="cellIs" dxfId="177" priority="46" operator="equal">
      <formula>"OPORTUNIDADE"</formula>
    </cfRule>
  </conditionalFormatting>
  <conditionalFormatting sqref="Z68">
    <cfRule type="cellIs" dxfId="176" priority="44" operator="equal">
      <formula>"NÃO"</formula>
    </cfRule>
    <cfRule type="cellIs" dxfId="175" priority="45" operator="equal">
      <formula>"SIM"</formula>
    </cfRule>
  </conditionalFormatting>
  <conditionalFormatting sqref="Z68">
    <cfRule type="cellIs" dxfId="174" priority="43" operator="equal">
      <formula>"OPORTUNIDADE"</formula>
    </cfRule>
  </conditionalFormatting>
  <conditionalFormatting sqref="Z68">
    <cfRule type="cellIs" dxfId="173" priority="41" operator="equal">
      <formula>"NÃO"</formula>
    </cfRule>
    <cfRule type="cellIs" dxfId="172" priority="42" operator="equal">
      <formula>"SIM"</formula>
    </cfRule>
  </conditionalFormatting>
  <conditionalFormatting sqref="Z68">
    <cfRule type="cellIs" dxfId="171" priority="40" operator="equal">
      <formula>"OPORTUNIDADE"</formula>
    </cfRule>
  </conditionalFormatting>
  <conditionalFormatting sqref="Z68">
    <cfRule type="cellIs" dxfId="170" priority="38" operator="equal">
      <formula>"NÃO"</formula>
    </cfRule>
    <cfRule type="cellIs" dxfId="169" priority="39" operator="equal">
      <formula>"SIM"</formula>
    </cfRule>
  </conditionalFormatting>
  <conditionalFormatting sqref="Y67:Y69">
    <cfRule type="cellIs" dxfId="168" priority="37" operator="equal">
      <formula>"OPORTUNIDADE"</formula>
    </cfRule>
  </conditionalFormatting>
  <conditionalFormatting sqref="Y67:Y69">
    <cfRule type="cellIs" dxfId="167" priority="35" operator="equal">
      <formula>"NÃO"</formula>
    </cfRule>
    <cfRule type="cellIs" dxfId="166" priority="36" operator="equal">
      <formula>"SIM"</formula>
    </cfRule>
  </conditionalFormatting>
  <conditionalFormatting sqref="Z67:Z68">
    <cfRule type="cellIs" dxfId="165" priority="34" operator="equal">
      <formula>"OPORTUNIDADE"</formula>
    </cfRule>
  </conditionalFormatting>
  <conditionalFormatting sqref="Z67:Z68">
    <cfRule type="cellIs" dxfId="164" priority="32" operator="equal">
      <formula>"NÃO"</formula>
    </cfRule>
    <cfRule type="cellIs" dxfId="163" priority="33" operator="equal">
      <formula>"SIM"</formula>
    </cfRule>
  </conditionalFormatting>
  <conditionalFormatting sqref="Z69">
    <cfRule type="cellIs" dxfId="162" priority="31" operator="equal">
      <formula>"OPORTUNIDADE"</formula>
    </cfRule>
  </conditionalFormatting>
  <conditionalFormatting sqref="Z69">
    <cfRule type="cellIs" dxfId="161" priority="29" operator="equal">
      <formula>"NÃO"</formula>
    </cfRule>
    <cfRule type="cellIs" dxfId="160" priority="30" operator="equal">
      <formula>"SIM"</formula>
    </cfRule>
  </conditionalFormatting>
  <conditionalFormatting sqref="Z69">
    <cfRule type="cellIs" dxfId="159" priority="28" operator="equal">
      <formula>"OPORTUNIDADE"</formula>
    </cfRule>
  </conditionalFormatting>
  <conditionalFormatting sqref="Z69">
    <cfRule type="cellIs" dxfId="158" priority="26" operator="equal">
      <formula>"NÃO"</formula>
    </cfRule>
    <cfRule type="cellIs" dxfId="157" priority="27" operator="equal">
      <formula>"SIM"</formula>
    </cfRule>
  </conditionalFormatting>
  <conditionalFormatting sqref="Z69">
    <cfRule type="cellIs" dxfId="156" priority="25" operator="equal">
      <formula>"OPORTUNIDADE"</formula>
    </cfRule>
  </conditionalFormatting>
  <conditionalFormatting sqref="Z69">
    <cfRule type="cellIs" dxfId="155" priority="23" operator="equal">
      <formula>"NÃO"</formula>
    </cfRule>
    <cfRule type="cellIs" dxfId="154" priority="24" operator="equal">
      <formula>"SIM"</formula>
    </cfRule>
  </conditionalFormatting>
  <conditionalFormatting sqref="Z69">
    <cfRule type="cellIs" dxfId="153" priority="22" operator="equal">
      <formula>"OPORTUNIDADE"</formula>
    </cfRule>
  </conditionalFormatting>
  <conditionalFormatting sqref="Z69">
    <cfRule type="cellIs" dxfId="152" priority="20" operator="equal">
      <formula>"NÃO"</formula>
    </cfRule>
    <cfRule type="cellIs" dxfId="151" priority="21" operator="equal">
      <formula>"SIM"</formula>
    </cfRule>
  </conditionalFormatting>
  <conditionalFormatting sqref="BK3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workbookViewId="0">
      <selection activeCell="A3" sqref="A3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3" t="s">
        <v>1405</v>
      </c>
      <c r="D5" s="304"/>
      <c r="E5" s="304"/>
      <c r="F5" s="304"/>
      <c r="G5" s="304"/>
      <c r="H5" s="304"/>
      <c r="I5" s="304"/>
      <c r="J5" s="305"/>
      <c r="K5" s="306" t="s">
        <v>1406</v>
      </c>
      <c r="L5" s="307"/>
      <c r="M5" s="307"/>
      <c r="N5" s="307"/>
      <c r="O5" s="308" t="s">
        <v>1407</v>
      </c>
      <c r="P5" s="308"/>
      <c r="Q5" s="309"/>
    </row>
    <row r="6" spans="1:17" s="102" customFormat="1" ht="15" customHeight="1">
      <c r="A6" s="96" t="s">
        <v>1408</v>
      </c>
      <c r="B6" s="103" t="s">
        <v>1409</v>
      </c>
      <c r="C6" s="104" t="s">
        <v>1166</v>
      </c>
      <c r="D6" s="105" t="s">
        <v>1167</v>
      </c>
      <c r="E6" s="104" t="s">
        <v>1410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1411</v>
      </c>
      <c r="M6" s="150" t="s">
        <v>30</v>
      </c>
      <c r="N6" s="151" t="s">
        <v>1161</v>
      </c>
      <c r="O6" s="170" t="s">
        <v>1204</v>
      </c>
      <c r="P6" s="170"/>
      <c r="Q6" s="219" t="s">
        <v>1412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 t="str">
        <f>IF(FN_MC!B77="","*",FN_MC!B77)</f>
        <v>*</v>
      </c>
      <c r="B78" s="107" t="str">
        <f>IF(FN_MC!X77="","*",FN_MC!X77)</f>
        <v>*</v>
      </c>
      <c r="C78" s="108" t="str">
        <f>IF(FN_MC!S77="","*",FN_MC!S77)</f>
        <v>-</v>
      </c>
      <c r="D78" s="108" t="str">
        <f>IF(FN_MC!T77="","*",FN_MC!T77)</f>
        <v>-</v>
      </c>
      <c r="E78" s="108" t="str">
        <f>IF(FN_MC!D77="","*",FN_MC!D77)</f>
        <v>*</v>
      </c>
      <c r="F78" s="108" t="str">
        <f>IF(FN_MC!H77="","*",FN_MC!H77)</f>
        <v>*</v>
      </c>
      <c r="G78" s="108" t="str">
        <f>IF(FN_MC!M77="","*",FN_MC!M77)</f>
        <v>-</v>
      </c>
      <c r="H78" s="166" t="str">
        <f>IF(FN_MC!K77="","*",FN_MC!K77)</f>
        <v>*</v>
      </c>
      <c r="I78" s="141" t="str">
        <f>IF(FN_MC!O77="","*",FN_MC!O77)</f>
        <v>*</v>
      </c>
      <c r="J78" s="141" t="str">
        <f>IF(FN_MC!P77="","*",FN_MC!P77)</f>
        <v>*</v>
      </c>
      <c r="K78" s="152">
        <f>IF(FN_MC!AK77="","*",FN_MC!AK77)</f>
        <v>0</v>
      </c>
      <c r="L78" s="152" t="str">
        <f>IF(FN_MC!AM77="","*",FN_MC!AM77)</f>
        <v>-</v>
      </c>
      <c r="M78" s="152">
        <f>IF(FN_MC!AP77="","*",FN_MC!AP77)</f>
        <v>0</v>
      </c>
      <c r="N78" s="152" t="str">
        <f>IF(FN_MC!AM77="","*",FN_MC!AM77)</f>
        <v>-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 t="str">
        <f>IF(FN_MC!BH78="","*",FN_MC!BH78)</f>
        <v>*</v>
      </c>
      <c r="P79" s="99"/>
      <c r="Q79" s="157" t="str">
        <f>IF($A$2=1,IF(FN_MC!BJ78="","*",FN_MC!BJ78),IF(FN_MC!BK78="","*",FN_MC!BK78))</f>
        <v>*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 t="str">
        <f>IF(FN_MC!BH79="","*",FN_MC!BH79)</f>
        <v>*</v>
      </c>
      <c r="P80" s="99"/>
      <c r="Q80" s="157" t="str">
        <f>IF($A$2=1,IF(FN_MC!BJ79="","*",FN_MC!BJ79),IF(FN_MC!BK79="","*",FN_MC!BK79))</f>
        <v>*</v>
      </c>
    </row>
    <row r="81" spans="1:17" hidden="1">
      <c r="A81" s="106" t="str">
        <f>IF(FN_MC!B80="","*",FN_MC!B80)</f>
        <v>*</v>
      </c>
      <c r="B81" s="107" t="str">
        <f>IF(FN_MC!X80="","*",FN_MC!X80)</f>
        <v>*</v>
      </c>
      <c r="C81" s="108" t="str">
        <f>IF(FN_MC!S80="","*",FN_MC!S80)</f>
        <v>-</v>
      </c>
      <c r="D81" s="108" t="str">
        <f>IF(FN_MC!T80="","*",FN_MC!T80)</f>
        <v>-</v>
      </c>
      <c r="E81" s="108" t="str">
        <f>IF(FN_MC!D80="","*",FN_MC!D80)</f>
        <v>*</v>
      </c>
      <c r="F81" s="108" t="str">
        <f>IF(FN_MC!H80="","*",FN_MC!H80)</f>
        <v>*</v>
      </c>
      <c r="G81" s="108" t="str">
        <f>IF(FN_MC!M80="","*",FN_MC!M80)</f>
        <v>-</v>
      </c>
      <c r="H81" s="166" t="str">
        <f>IF(FN_MC!K80="","*",FN_MC!K80)</f>
        <v>*</v>
      </c>
      <c r="I81" s="141" t="str">
        <f>IF(FN_MC!O80="","*",FN_MC!O80)</f>
        <v>*</v>
      </c>
      <c r="J81" s="141" t="str">
        <f>IF(FN_MC!P80="","*",FN_MC!P80)</f>
        <v>*</v>
      </c>
      <c r="K81" s="152">
        <f>IF(FN_MC!AK80="","*",FN_MC!AK80)</f>
        <v>0</v>
      </c>
      <c r="L81" s="152" t="str">
        <f>IF(FN_MC!AM80="","*",FN_MC!AM80)</f>
        <v>-</v>
      </c>
      <c r="M81" s="152">
        <f>IF(FN_MC!AP80="","*",FN_MC!AP80)</f>
        <v>0</v>
      </c>
      <c r="N81" s="152" t="str">
        <f>IF(FN_MC!AM80="","*",FN_MC!AM80)</f>
        <v>-</v>
      </c>
      <c r="O81" s="198" t="str">
        <f>IF(FN_MC!BH80="","*",FN_MC!BH80)</f>
        <v>*</v>
      </c>
      <c r="P81" s="99"/>
      <c r="Q81" s="157" t="str">
        <f>IF($A$2=1,IF(FN_MC!BJ80="","*",FN_MC!BJ80),IF(FN_MC!BK80="","*",FN_MC!BK80))</f>
        <v>*</v>
      </c>
    </row>
    <row r="82" spans="1:17" hidden="1">
      <c r="A82" s="106">
        <f>IF(FN_MC!B81="","*",FN_MC!B81)</f>
        <v>45937</v>
      </c>
      <c r="B82" s="107" t="str">
        <f>IF(FN_MC!X81="","*",FN_MC!X81)</f>
        <v>*</v>
      </c>
      <c r="C82" s="108" t="str">
        <f>IF(FN_MC!S81="","*",FN_MC!S81)</f>
        <v>-</v>
      </c>
      <c r="D82" s="108" t="str">
        <f>IF(FN_MC!T81="","*",FN_MC!T81)</f>
        <v>-</v>
      </c>
      <c r="E82" s="108" t="str">
        <f>IF(FN_MC!D81="","*",FN_MC!D81)</f>
        <v>BRUNO (TF-525)</v>
      </c>
      <c r="F82" s="108" t="str">
        <f>IF(FN_MC!H81="","*",FN_MC!H81)</f>
        <v>*</v>
      </c>
      <c r="G82" s="108" t="str">
        <f>IF(FN_MC!M81="","*",FN_MC!M81)</f>
        <v>-</v>
      </c>
      <c r="H82" s="166" t="str">
        <f>IF(FN_MC!K81="","*",FN_MC!K81)</f>
        <v>*</v>
      </c>
      <c r="I82" s="141" t="str">
        <f>IF(FN_MC!O81="","*",FN_MC!O81)</f>
        <v>*</v>
      </c>
      <c r="J82" s="141" t="str">
        <f>IF(FN_MC!P81="","*",FN_MC!P81)</f>
        <v>*</v>
      </c>
      <c r="K82" s="152">
        <f>IF(FN_MC!AK81="","*",FN_MC!AK81)</f>
        <v>0</v>
      </c>
      <c r="L82" s="152" t="str">
        <f>IF(FN_MC!AM81="","*",FN_MC!AM81)</f>
        <v>-</v>
      </c>
      <c r="M82" s="152">
        <f>IF(FN_MC!AP81="","*",FN_MC!AP81)</f>
        <v>0</v>
      </c>
      <c r="N82" s="152" t="str">
        <f>IF(FN_MC!AM81="","*",FN_MC!AM81)</f>
        <v>-</v>
      </c>
      <c r="O82" s="198" t="str">
        <f>IF(FN_MC!BH81="","*",FN_MC!BH81)</f>
        <v>*</v>
      </c>
      <c r="P82" s="99"/>
      <c r="Q82" s="157" t="str">
        <f>IF($A$2=1,IF(FN_MC!BJ81="","*",FN_MC!BJ81),IF(FN_MC!BK81="","*",FN_MC!BK81))</f>
        <v>*</v>
      </c>
    </row>
    <row r="83" spans="1:17" hidden="1">
      <c r="A83" s="106">
        <f>IF(FN_MC!B82="","*",FN_MC!B82)</f>
        <v>45937</v>
      </c>
      <c r="B83" s="107" t="str">
        <f>IF(FN_MC!X82="","*",FN_MC!X82)</f>
        <v>*</v>
      </c>
      <c r="C83" s="108" t="str">
        <f>IF(FN_MC!S82="","*",FN_MC!S82)</f>
        <v>-</v>
      </c>
      <c r="D83" s="108" t="str">
        <f>IF(FN_MC!T82="","*",FN_MC!T82)</f>
        <v>-</v>
      </c>
      <c r="E83" s="108" t="str">
        <f>IF(FN_MC!D82="","*",FN_MC!D82)</f>
        <v>*</v>
      </c>
      <c r="F83" s="108" t="str">
        <f>IF(FN_MC!H82="","*",FN_MC!H82)</f>
        <v>*</v>
      </c>
      <c r="G83" s="108" t="str">
        <f>IF(FN_MC!M82="","*",FN_MC!M82)</f>
        <v>-</v>
      </c>
      <c r="H83" s="166" t="str">
        <f>IF(FN_MC!K82="","*",FN_MC!K82)</f>
        <v>*</v>
      </c>
      <c r="I83" s="141" t="str">
        <f>IF(FN_MC!O82="","*",FN_MC!O82)</f>
        <v>*</v>
      </c>
      <c r="J83" s="141" t="str">
        <f>IF(FN_MC!P82="","*",FN_MC!P82)</f>
        <v>*</v>
      </c>
      <c r="K83" s="152">
        <f>IF(FN_MC!AK82="","*",FN_MC!AK82)</f>
        <v>0</v>
      </c>
      <c r="L83" s="152" t="str">
        <f>IF(FN_MC!AM82="","*",FN_MC!AM82)</f>
        <v>-</v>
      </c>
      <c r="M83" s="152">
        <f>IF(FN_MC!AP82="","*",FN_MC!AP82)</f>
        <v>0</v>
      </c>
      <c r="N83" s="152" t="str">
        <f>IF(FN_MC!AM82="","*",FN_MC!AM82)</f>
        <v>-</v>
      </c>
      <c r="O83" s="198" t="str">
        <f>IF(FN_MC!BH82="","*",FN_MC!BH82)</f>
        <v>*</v>
      </c>
      <c r="P83" s="99"/>
      <c r="Q83" s="157" t="str">
        <f>IF($A$2=1,IF(FN_MC!BJ82="","*",FN_MC!BJ82),IF(FN_MC!BK82="","*",FN_MC!BK82))</f>
        <v>*</v>
      </c>
    </row>
    <row r="84" spans="1:17" hidden="1">
      <c r="A84" s="106">
        <f>IF(FN_MC!B83="","*",FN_MC!B83)</f>
        <v>45937</v>
      </c>
      <c r="B84" s="107" t="str">
        <f>IF(FN_MC!X83="","*",FN_MC!X83)</f>
        <v>*</v>
      </c>
      <c r="C84" s="108" t="str">
        <f>IF(FN_MC!S83="","*",FN_MC!S83)</f>
        <v>-</v>
      </c>
      <c r="D84" s="108" t="str">
        <f>IF(FN_MC!T83="","*",FN_MC!T83)</f>
        <v>-</v>
      </c>
      <c r="E84" s="108" t="str">
        <f>IF(FN_MC!D83="","*",FN_MC!D83)</f>
        <v>*</v>
      </c>
      <c r="F84" s="108" t="str">
        <f>IF(FN_MC!H83="","*",FN_MC!H83)</f>
        <v>*</v>
      </c>
      <c r="G84" s="108" t="str">
        <f>IF(FN_MC!M83="","*",FN_MC!M83)</f>
        <v>-</v>
      </c>
      <c r="H84" s="166" t="str">
        <f>IF(FN_MC!K83="","*",FN_MC!K83)</f>
        <v>*</v>
      </c>
      <c r="I84" s="141" t="str">
        <f>IF(FN_MC!O83="","*",FN_MC!O83)</f>
        <v>*</v>
      </c>
      <c r="J84" s="141" t="str">
        <f>IF(FN_MC!P83="","*",FN_MC!P83)</f>
        <v>*</v>
      </c>
      <c r="K84" s="152">
        <f>IF(FN_MC!AK83="","*",FN_MC!AK83)</f>
        <v>0</v>
      </c>
      <c r="L84" s="152" t="str">
        <f>IF(FN_MC!AM83="","*",FN_MC!AM83)</f>
        <v>-</v>
      </c>
      <c r="M84" s="152">
        <f>IF(FN_MC!AP83="","*",FN_MC!AP83)</f>
        <v>0</v>
      </c>
      <c r="N84" s="152" t="str">
        <f>IF(FN_MC!AM83="","*",FN_MC!AM83)</f>
        <v>-</v>
      </c>
      <c r="O84" s="198" t="str">
        <f>IF(FN_MC!BH83="","*",FN_MC!BH83)</f>
        <v>*</v>
      </c>
      <c r="P84" s="99"/>
      <c r="Q84" s="157" t="str">
        <f>IF($A$2=1,IF(FN_MC!BJ83="","*",FN_MC!BJ83),IF(FN_MC!BK83="","*",FN_MC!BK83))</f>
        <v>*</v>
      </c>
    </row>
    <row r="85" spans="1:17" hidden="1">
      <c r="A85" s="106">
        <f>IF(FN_MC!B84="","*",FN_MC!B84)</f>
        <v>45937</v>
      </c>
      <c r="B85" s="107" t="str">
        <f>IF(FN_MC!X84="","*",FN_MC!X84)</f>
        <v>*</v>
      </c>
      <c r="C85" s="108" t="str">
        <f>IF(FN_MC!S84="","*",FN_MC!S84)</f>
        <v>-</v>
      </c>
      <c r="D85" s="108" t="str">
        <f>IF(FN_MC!T84="","*",FN_MC!T84)</f>
        <v>-</v>
      </c>
      <c r="E85" s="108" t="str">
        <f>IF(FN_MC!D84="","*",FN_MC!D84)</f>
        <v>*</v>
      </c>
      <c r="F85" s="108" t="str">
        <f>IF(FN_MC!H84="","*",FN_MC!H84)</f>
        <v>*</v>
      </c>
      <c r="G85" s="108" t="str">
        <f>IF(FN_MC!M84="","*",FN_MC!M84)</f>
        <v>-</v>
      </c>
      <c r="H85" s="166" t="str">
        <f>IF(FN_MC!K84="","*",FN_MC!K84)</f>
        <v>*</v>
      </c>
      <c r="I85" s="141" t="str">
        <f>IF(FN_MC!O84="","*",FN_MC!O84)</f>
        <v>*</v>
      </c>
      <c r="J85" s="141" t="str">
        <f>IF(FN_MC!P84="","*",FN_MC!P84)</f>
        <v>*</v>
      </c>
      <c r="K85" s="152">
        <f>IF(FN_MC!AK84="","*",FN_MC!AK84)</f>
        <v>0</v>
      </c>
      <c r="L85" s="152" t="str">
        <f>IF(FN_MC!AM84="","*",FN_MC!AM84)</f>
        <v>-</v>
      </c>
      <c r="M85" s="152">
        <f>IF(FN_MC!AP84="","*",FN_MC!AP84)</f>
        <v>0</v>
      </c>
      <c r="N85" s="152" t="str">
        <f>IF(FN_MC!AM84="","*",FN_MC!AM84)</f>
        <v>-</v>
      </c>
      <c r="O85" s="198" t="str">
        <f>IF(FN_MC!BH84="","*",FN_MC!BH84)</f>
        <v>*</v>
      </c>
      <c r="P85" s="99"/>
      <c r="Q85" s="157" t="str">
        <f>IF($A$2=1,IF(FN_MC!BJ84="","*",FN_MC!BJ84),IF(FN_MC!BK84="","*",FN_MC!BK84))</f>
        <v>*</v>
      </c>
    </row>
    <row r="86" spans="1:17" hidden="1">
      <c r="A86" s="106">
        <f>IF(FN_MC!B85="","*",FN_MC!B85)</f>
        <v>45937</v>
      </c>
      <c r="B86" s="107" t="str">
        <f>IF(FN_MC!X85="","*",FN_MC!X85)</f>
        <v>*</v>
      </c>
      <c r="C86" s="108" t="str">
        <f>IF(FN_MC!S85="","*",FN_MC!S85)</f>
        <v>-</v>
      </c>
      <c r="D86" s="108" t="str">
        <f>IF(FN_MC!T85="","*",FN_MC!T85)</f>
        <v>-</v>
      </c>
      <c r="E86" s="108" t="str">
        <f>IF(FN_MC!D85="","*",FN_MC!D85)</f>
        <v>*</v>
      </c>
      <c r="F86" s="108" t="str">
        <f>IF(FN_MC!H85="","*",FN_MC!H85)</f>
        <v>*</v>
      </c>
      <c r="G86" s="108" t="str">
        <f>IF(FN_MC!M85="","*",FN_MC!M85)</f>
        <v>-</v>
      </c>
      <c r="H86" s="166" t="str">
        <f>IF(FN_MC!K85="","*",FN_MC!K85)</f>
        <v>*</v>
      </c>
      <c r="I86" s="141" t="str">
        <f>IF(FN_MC!O85="","*",FN_MC!O85)</f>
        <v>*</v>
      </c>
      <c r="J86" s="141" t="str">
        <f>IF(FN_MC!P85="","*",FN_MC!P85)</f>
        <v>*</v>
      </c>
      <c r="K86" s="152">
        <f>IF(FN_MC!AK85="","*",FN_MC!AK85)</f>
        <v>0</v>
      </c>
      <c r="L86" s="152" t="str">
        <f>IF(FN_MC!AM85="","*",FN_MC!AM85)</f>
        <v>-</v>
      </c>
      <c r="M86" s="152">
        <f>IF(FN_MC!AP85="","*",FN_MC!AP85)</f>
        <v>0</v>
      </c>
      <c r="N86" s="152" t="str">
        <f>IF(FN_MC!AM85="","*",FN_MC!AM85)</f>
        <v>-</v>
      </c>
      <c r="O86" s="198" t="str">
        <f>IF(FN_MC!BH85="","*",FN_MC!BH85)</f>
        <v>*</v>
      </c>
      <c r="P86" s="99"/>
      <c r="Q86" s="157" t="str">
        <f>IF($A$2=1,IF(FN_MC!BJ85="","*",FN_MC!BJ85),IF(FN_MC!BK85="","*",FN_MC!BK85))</f>
        <v>*</v>
      </c>
    </row>
    <row r="87" spans="1:17" hidden="1">
      <c r="A87" s="106">
        <f>IF(FN_MC!B86="","*",FN_MC!B86)</f>
        <v>45937</v>
      </c>
      <c r="B87" s="107" t="str">
        <f>IF(FN_MC!X86="","*",FN_MC!X86)</f>
        <v>*</v>
      </c>
      <c r="C87" s="108" t="str">
        <f>IF(FN_MC!S86="","*",FN_MC!S86)</f>
        <v>-</v>
      </c>
      <c r="D87" s="108" t="str">
        <f>IF(FN_MC!T86="","*",FN_MC!T86)</f>
        <v>-</v>
      </c>
      <c r="E87" s="108" t="str">
        <f>IF(FN_MC!D86="","*",FN_MC!D86)</f>
        <v>*</v>
      </c>
      <c r="F87" s="108" t="str">
        <f>IF(FN_MC!H86="","*",FN_MC!H86)</f>
        <v>*</v>
      </c>
      <c r="G87" s="108" t="str">
        <f>IF(FN_MC!M86="","*",FN_MC!M86)</f>
        <v>-</v>
      </c>
      <c r="H87" s="166" t="str">
        <f>IF(FN_MC!K86="","*",FN_MC!K86)</f>
        <v>*</v>
      </c>
      <c r="I87" s="141" t="str">
        <f>IF(FN_MC!O86="","*",FN_MC!O86)</f>
        <v>*</v>
      </c>
      <c r="J87" s="141" t="str">
        <f>IF(FN_MC!P86="","*",FN_MC!P86)</f>
        <v>*</v>
      </c>
      <c r="K87" s="152">
        <f>IF(FN_MC!AK86="","*",FN_MC!AK86)</f>
        <v>0</v>
      </c>
      <c r="L87" s="152" t="str">
        <f>IF(FN_MC!AM86="","*",FN_MC!AM86)</f>
        <v>-</v>
      </c>
      <c r="M87" s="152">
        <f>IF(FN_MC!AP86="","*",FN_MC!AP86)</f>
        <v>0</v>
      </c>
      <c r="N87" s="152" t="str">
        <f>IF(FN_MC!AM86="","*",FN_MC!AM86)</f>
        <v>-</v>
      </c>
      <c r="O87" s="198" t="str">
        <f>IF(FN_MC!BH86="","*",FN_MC!BH86)</f>
        <v>*</v>
      </c>
      <c r="P87" s="99"/>
      <c r="Q87" s="157" t="str">
        <f>IF($A$2=1,IF(FN_MC!BJ86="","*",FN_MC!BJ86),IF(FN_MC!BK86="","*",FN_MC!BK86))</f>
        <v>*</v>
      </c>
    </row>
    <row r="88" spans="1:17" hidden="1">
      <c r="A88" s="106">
        <f>IF(FN_MC!B87="","*",FN_MC!B87)</f>
        <v>45937</v>
      </c>
      <c r="B88" s="107" t="str">
        <f>IF(FN_MC!X87="","*",FN_MC!X87)</f>
        <v>*</v>
      </c>
      <c r="C88" s="108" t="str">
        <f>IF(FN_MC!S87="","*",FN_MC!S87)</f>
        <v>-</v>
      </c>
      <c r="D88" s="108" t="str">
        <f>IF(FN_MC!T87="","*",FN_MC!T87)</f>
        <v>-</v>
      </c>
      <c r="E88" s="108" t="str">
        <f>IF(FN_MC!D87="","*",FN_MC!D87)</f>
        <v>*</v>
      </c>
      <c r="F88" s="108" t="str">
        <f>IF(FN_MC!H87="","*",FN_MC!H87)</f>
        <v>*</v>
      </c>
      <c r="G88" s="108" t="str">
        <f>IF(FN_MC!M87="","*",FN_MC!M87)</f>
        <v>-</v>
      </c>
      <c r="H88" s="166" t="str">
        <f>IF(FN_MC!K87="","*",FN_MC!K87)</f>
        <v>*</v>
      </c>
      <c r="I88" s="141" t="str">
        <f>IF(FN_MC!O87="","*",FN_MC!O87)</f>
        <v>*</v>
      </c>
      <c r="J88" s="141" t="str">
        <f>IF(FN_MC!P87="","*",FN_MC!P87)</f>
        <v>*</v>
      </c>
      <c r="K88" s="152">
        <f>IF(FN_MC!AK87="","*",FN_MC!AK87)</f>
        <v>0</v>
      </c>
      <c r="L88" s="152" t="str">
        <f>IF(FN_MC!AM87="","*",FN_MC!AM87)</f>
        <v>-</v>
      </c>
      <c r="M88" s="152">
        <f>IF(FN_MC!AP87="","*",FN_MC!AP87)</f>
        <v>0</v>
      </c>
      <c r="N88" s="152" t="str">
        <f>IF(FN_MC!AM87="","*",FN_MC!AM87)</f>
        <v>-</v>
      </c>
      <c r="O88" s="198" t="str">
        <f>IF(FN_MC!BH87="","*",FN_MC!BH87)</f>
        <v>*</v>
      </c>
      <c r="P88" s="99"/>
      <c r="Q88" s="157" t="str">
        <f>IF($A$2=1,IF(FN_MC!BJ87="","*",FN_MC!BJ87),IF(FN_MC!BK87="","*",FN_MC!BK87))</f>
        <v>*</v>
      </c>
    </row>
    <row r="89" spans="1:17" hidden="1">
      <c r="A89" s="106">
        <f>IF(FN_MC!B88="","*",FN_MC!B88)</f>
        <v>45937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*</v>
      </c>
      <c r="C90" s="108" t="str">
        <f>IF(FN_MC!S89="","*",FN_MC!S89)</f>
        <v>-</v>
      </c>
      <c r="D90" s="108" t="str">
        <f>IF(FN_MC!T89="","*",FN_MC!T89)</f>
        <v>-</v>
      </c>
      <c r="E90" s="108" t="str">
        <f>IF(FN_MC!D89="","*",FN_MC!D89)</f>
        <v>*</v>
      </c>
      <c r="F90" s="108" t="str">
        <f>IF(FN_MC!H89="","*",FN_MC!H89)</f>
        <v>*</v>
      </c>
      <c r="G90" s="108" t="str">
        <f>IF(FN_MC!M89="","*",FN_MC!M89)</f>
        <v>-</v>
      </c>
      <c r="H90" s="166" t="str">
        <f>IF(FN_MC!K89="","*",FN_MC!K89)</f>
        <v>*</v>
      </c>
      <c r="I90" s="141" t="str">
        <f>IF(FN_MC!O89="","*",FN_MC!O89)</f>
        <v>*</v>
      </c>
      <c r="J90" s="141" t="str">
        <f>IF(FN_MC!P89="","*",FN_MC!P89)</f>
        <v>*</v>
      </c>
      <c r="K90" s="152">
        <f>IF(FN_MC!AK89="","*",FN_MC!AK89)</f>
        <v>0</v>
      </c>
      <c r="L90" s="152" t="str">
        <f>IF(FN_MC!AM89="","*",FN_MC!AM89)</f>
        <v>-</v>
      </c>
      <c r="M90" s="152">
        <f>IF(FN_MC!AP89="","*",FN_MC!AP89)</f>
        <v>0</v>
      </c>
      <c r="N90" s="152" t="str">
        <f>IF(FN_MC!AM89="","*",FN_MC!AM89)</f>
        <v>-</v>
      </c>
      <c r="O90" s="198" t="str">
        <f>IF(FN_MC!BH89="","*",FN_MC!BH89)</f>
        <v>*</v>
      </c>
      <c r="P90" s="99"/>
      <c r="Q90" s="157" t="str">
        <f>IF($A$2=1,IF(FN_MC!BJ89="","*",FN_MC!BJ89),IF(FN_MC!BK89="","*",FN_MC!BK89))</f>
        <v>*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 t="str">
        <f>IF(FN_MC!B91="","*",FN_MC!B91)</f>
        <v>*</v>
      </c>
      <c r="B92" s="107" t="str">
        <f>IF(FN_MC!X91="","*",FN_MC!X91)</f>
        <v>*</v>
      </c>
      <c r="C92" s="108" t="str">
        <f>IF(FN_MC!S91="","*",FN_MC!S91)</f>
        <v>-</v>
      </c>
      <c r="D92" s="108" t="str">
        <f>IF(FN_MC!T91="","*",FN_MC!T91)</f>
        <v>-</v>
      </c>
      <c r="E92" s="108" t="str">
        <f>IF(FN_MC!D91="","*",FN_MC!D91)</f>
        <v>*</v>
      </c>
      <c r="F92" s="108" t="str">
        <f>IF(FN_MC!H91="","*",FN_MC!H91)</f>
        <v>*</v>
      </c>
      <c r="G92" s="108" t="str">
        <f>IF(FN_MC!M91="","*",FN_MC!M91)</f>
        <v>-</v>
      </c>
      <c r="H92" s="166" t="str">
        <f>IF(FN_MC!K91="","*",FN_MC!K91)</f>
        <v>*</v>
      </c>
      <c r="I92" s="141" t="str">
        <f>IF(FN_MC!O91="","*",FN_MC!O91)</f>
        <v>*</v>
      </c>
      <c r="J92" s="141" t="str">
        <f>IF(FN_MC!P91="","*",FN_MC!P91)</f>
        <v>*</v>
      </c>
      <c r="K92" s="152">
        <f>IF(FN_MC!AK91="","*",FN_MC!AK91)</f>
        <v>0</v>
      </c>
      <c r="L92" s="152" t="str">
        <f>IF(FN_MC!AM91="","*",FN_MC!AM91)</f>
        <v>-</v>
      </c>
      <c r="M92" s="152">
        <f>IF(FN_MC!AP91="","*",FN_MC!AP91)</f>
        <v>0</v>
      </c>
      <c r="N92" s="152" t="str">
        <f>IF(FN_MC!AM91="","*",FN_MC!AM91)</f>
        <v>-</v>
      </c>
      <c r="O92" s="198" t="str">
        <f>IF(FN_MC!BH91="","*",FN_MC!BH91)</f>
        <v>*</v>
      </c>
      <c r="P92" s="99"/>
      <c r="Q92" s="157" t="str">
        <f>IF($A$2=1,IF(FN_MC!BJ92="","*",FN_MC!BJ92),IF(FN_MC!BK91="","*",FN_MC!BK91))</f>
        <v>*</v>
      </c>
    </row>
    <row r="93" spans="1:17" hidden="1">
      <c r="A93" s="106" t="str">
        <f>IF(FN_MC!B92="","*",FN_MC!B92)</f>
        <v>*</v>
      </c>
      <c r="B93" s="107" t="str">
        <f>IF(FN_MC!X92="","*",FN_MC!X92)</f>
        <v>*</v>
      </c>
      <c r="C93" s="108" t="str">
        <f>IF(FN_MC!S92="","*",FN_MC!S92)</f>
        <v>-</v>
      </c>
      <c r="D93" s="108" t="str">
        <f>IF(FN_MC!T92="","*",FN_MC!T92)</f>
        <v>-</v>
      </c>
      <c r="E93" s="108" t="str">
        <f>IF(FN_MC!D92="","*",FN_MC!D92)</f>
        <v>*</v>
      </c>
      <c r="F93" s="108" t="str">
        <f>IF(FN_MC!H92="","*",FN_MC!H92)</f>
        <v>*</v>
      </c>
      <c r="G93" s="108" t="str">
        <f>IF(FN_MC!M92="","*",FN_MC!M92)</f>
        <v>-</v>
      </c>
      <c r="H93" s="166" t="str">
        <f>IF(FN_MC!K92="","*",FN_MC!K92)</f>
        <v>*</v>
      </c>
      <c r="I93" s="141" t="str">
        <f>IF(FN_MC!O92="","*",FN_MC!O92)</f>
        <v>*</v>
      </c>
      <c r="J93" s="141" t="str">
        <f>IF(FN_MC!P92="","*",FN_MC!P92)</f>
        <v>*</v>
      </c>
      <c r="K93" s="152">
        <f>IF(FN_MC!AK92="","*",FN_MC!AK92)</f>
        <v>0</v>
      </c>
      <c r="L93" s="152" t="str">
        <f>IF(FN_MC!AM92="","*",FN_MC!AM92)</f>
        <v>-</v>
      </c>
      <c r="M93" s="152">
        <f>IF(FN_MC!AP92="","*",FN_MC!AP92)</f>
        <v>0</v>
      </c>
      <c r="N93" s="152" t="str">
        <f>IF(FN_MC!AM92="","*",FN_MC!AM92)</f>
        <v>-</v>
      </c>
      <c r="O93" s="198" t="str">
        <f>IF(FN_MC!BH92="","*",FN_MC!BH92)</f>
        <v>*</v>
      </c>
      <c r="P93" s="99"/>
      <c r="Q93" s="157" t="str">
        <f>IF($A$2=1,IF(FN_MC!BJ92="","*",FN_MC!BJ92),IF(FN_MC!BK92="","*",FN_MC!BK92))</f>
        <v>*</v>
      </c>
    </row>
    <row r="94" spans="1:17" hidden="1">
      <c r="A94" s="106" t="str">
        <f>IF(FN_MC!B93="","*",FN_MC!B93)</f>
        <v>*</v>
      </c>
      <c r="B94" s="107" t="str">
        <f>IF(FN_MC!X93="","*",FN_MC!X93)</f>
        <v>*</v>
      </c>
      <c r="C94" s="108" t="str">
        <f>IF(FN_MC!S93="","*",FN_MC!S93)</f>
        <v>-</v>
      </c>
      <c r="D94" s="108" t="str">
        <f>IF(FN_MC!T93="","*",FN_MC!T93)</f>
        <v>-</v>
      </c>
      <c r="E94" s="108" t="str">
        <f>IF(FN_MC!D93="","*",FN_MC!D93)</f>
        <v>*</v>
      </c>
      <c r="F94" s="108" t="str">
        <f>IF(FN_MC!H93="","*",FN_MC!H93)</f>
        <v>*</v>
      </c>
      <c r="G94" s="108" t="str">
        <f>IF(FN_MC!M93="","*",FN_MC!M93)</f>
        <v>-</v>
      </c>
      <c r="H94" s="166" t="str">
        <f>IF(FN_MC!K93="","*",FN_MC!K93)</f>
        <v>*</v>
      </c>
      <c r="I94" s="141" t="str">
        <f>IF(FN_MC!O93="","*",FN_MC!O93)</f>
        <v>*</v>
      </c>
      <c r="J94" s="141" t="str">
        <f>IF(FN_MC!P93="","*",FN_MC!P93)</f>
        <v>*</v>
      </c>
      <c r="K94" s="152">
        <f>IF(FN_MC!AK93="","*",FN_MC!AK93)</f>
        <v>0</v>
      </c>
      <c r="L94" s="152" t="str">
        <f>IF(FN_MC!AM93="","*",FN_MC!AM93)</f>
        <v>-</v>
      </c>
      <c r="M94" s="152">
        <f>IF(FN_MC!AP93="","*",FN_MC!AP93)</f>
        <v>0</v>
      </c>
      <c r="N94" s="152" t="str">
        <f>IF(FN_MC!AM93="","*",FN_MC!AM93)</f>
        <v>-</v>
      </c>
      <c r="O94" s="198" t="str">
        <f>IF(FN_MC!BH93="","*",FN_MC!BH93)</f>
        <v>*</v>
      </c>
      <c r="P94" s="99"/>
      <c r="Q94" s="157" t="str">
        <f>IF($A$2=1,IF(FN_MC!BJ93="","*",FN_MC!BJ93),IF(FN_MC!BK93="","*",FN_MC!BK93))</f>
        <v>*</v>
      </c>
    </row>
    <row r="95" spans="1:17" hidden="1">
      <c r="A95" s="106" t="str">
        <f>IF(FN_MC!B94="","*",FN_MC!B94)</f>
        <v>*</v>
      </c>
      <c r="B95" s="107" t="str">
        <f>IF(FN_MC!X94="","*",FN_MC!X94)</f>
        <v>*</v>
      </c>
      <c r="C95" s="108" t="str">
        <f>IF(FN_MC!S94="","*",FN_MC!S94)</f>
        <v>-</v>
      </c>
      <c r="D95" s="108" t="str">
        <f>IF(FN_MC!T94="","*",FN_MC!T94)</f>
        <v>-</v>
      </c>
      <c r="E95" s="108" t="str">
        <f>IF(FN_MC!D94="","*",FN_MC!D94)</f>
        <v>*</v>
      </c>
      <c r="F95" s="108" t="str">
        <f>IF(FN_MC!H94="","*",FN_MC!H94)</f>
        <v>*</v>
      </c>
      <c r="G95" s="108" t="str">
        <f>IF(FN_MC!M94="","*",FN_MC!M94)</f>
        <v>-</v>
      </c>
      <c r="H95" s="166" t="str">
        <f>IF(FN_MC!K94="","*",FN_MC!K94)</f>
        <v>*</v>
      </c>
      <c r="I95" s="141" t="str">
        <f>IF(FN_MC!O94="","*",FN_MC!O94)</f>
        <v>*</v>
      </c>
      <c r="J95" s="141" t="str">
        <f>IF(FN_MC!P94="","*",FN_MC!P94)</f>
        <v>*</v>
      </c>
      <c r="K95" s="152">
        <f>IF(FN_MC!AK94="","*",FN_MC!AK94)</f>
        <v>0</v>
      </c>
      <c r="L95" s="152" t="str">
        <f>IF(FN_MC!AM94="","*",FN_MC!AM94)</f>
        <v>-</v>
      </c>
      <c r="M95" s="152">
        <f>IF(FN_MC!AP94="","*",FN_MC!AP94)</f>
        <v>0</v>
      </c>
      <c r="N95" s="152" t="str">
        <f>IF(FN_MC!AM94="","*",FN_MC!AM94)</f>
        <v>-</v>
      </c>
      <c r="O95" s="198" t="str">
        <f>IF(FN_MC!BH94="","*",FN_MC!BH94)</f>
        <v>*</v>
      </c>
      <c r="P95" s="99"/>
      <c r="Q95" s="157" t="str">
        <f>IF($A$2=1,IF(FN_MC!BJ94="","*",FN_MC!BJ94),IF(FN_MC!BK94="","*",FN_MC!BK94))</f>
        <v>*</v>
      </c>
    </row>
    <row r="96" spans="1:17" hidden="1">
      <c r="A96" s="106" t="str">
        <f>IF(FN_MC!B95="","*",FN_MC!B95)</f>
        <v>*</v>
      </c>
      <c r="B96" s="107" t="str">
        <f>IF(FN_MC!X95="","*",FN_MC!X95)</f>
        <v>*</v>
      </c>
      <c r="C96" s="108" t="str">
        <f>IF(FN_MC!S95="","*",FN_MC!S95)</f>
        <v>-</v>
      </c>
      <c r="D96" s="108" t="str">
        <f>IF(FN_MC!T95="","*",FN_MC!T95)</f>
        <v>-</v>
      </c>
      <c r="E96" s="108" t="str">
        <f>IF(FN_MC!D95="","*",FN_MC!D95)</f>
        <v>*</v>
      </c>
      <c r="F96" s="108" t="str">
        <f>IF(FN_MC!H95="","*",FN_MC!H95)</f>
        <v>*</v>
      </c>
      <c r="G96" s="108" t="str">
        <f>IF(FN_MC!M95="","*",FN_MC!M95)</f>
        <v>-</v>
      </c>
      <c r="H96" s="166" t="str">
        <f>IF(FN_MC!K95="","*",FN_MC!K95)</f>
        <v>*</v>
      </c>
      <c r="I96" s="141" t="str">
        <f>IF(FN_MC!O95="","*",FN_MC!O95)</f>
        <v>*</v>
      </c>
      <c r="J96" s="141" t="str">
        <f>IF(FN_MC!P95="","*",FN_MC!P95)</f>
        <v>*</v>
      </c>
      <c r="K96" s="152">
        <f>IF(FN_MC!AK95="","*",FN_MC!AK95)</f>
        <v>0</v>
      </c>
      <c r="L96" s="152" t="str">
        <f>IF(FN_MC!AM95="","*",FN_MC!AM95)</f>
        <v>-</v>
      </c>
      <c r="M96" s="152">
        <f>IF(FN_MC!AP95="","*",FN_MC!AP95)</f>
        <v>0</v>
      </c>
      <c r="N96" s="152" t="str">
        <f>IF(FN_MC!AM95="","*",FN_MC!AM95)</f>
        <v>-</v>
      </c>
      <c r="O96" s="198" t="str">
        <f>IF(FN_MC!BH95="","*",FN_MC!BH95)</f>
        <v>*</v>
      </c>
      <c r="P96" s="99"/>
      <c r="Q96" s="157" t="str">
        <f>IF($A$2=1,IF(FN_MC!BJ95="","*",FN_MC!BJ95),IF(FN_MC!BK95="","*",FN_MC!BK95))</f>
        <v>*</v>
      </c>
    </row>
    <row r="97" spans="1:17" ht="27" hidden="1" customHeight="1">
      <c r="A97" s="106" t="str">
        <f>IF(FN_MC!B96="","*",FN_MC!B96)</f>
        <v>*</v>
      </c>
      <c r="B97" s="107" t="str">
        <f>IF(FN_MC!X96="","*",FN_MC!X96)</f>
        <v>*</v>
      </c>
      <c r="C97" s="108" t="str">
        <f>IF(FN_MC!S96="","*",FN_MC!S96)</f>
        <v>-</v>
      </c>
      <c r="D97" s="108" t="str">
        <f>IF(FN_MC!T96="","*",FN_MC!T96)</f>
        <v>-</v>
      </c>
      <c r="E97" s="108" t="str">
        <f>IF(FN_MC!D96="","*",FN_MC!D96)</f>
        <v>*</v>
      </c>
      <c r="F97" s="108" t="str">
        <f>IF(FN_MC!H96="","*",FN_MC!H96)</f>
        <v>*</v>
      </c>
      <c r="G97" s="108" t="str">
        <f>IF(FN_MC!M96="","*",FN_MC!M96)</f>
        <v>-</v>
      </c>
      <c r="H97" s="166" t="str">
        <f>IF(FN_MC!K96="","*",FN_MC!K96)</f>
        <v>*</v>
      </c>
      <c r="I97" s="141" t="str">
        <f>IF(FN_MC!O96="","*",FN_MC!O96)</f>
        <v>*</v>
      </c>
      <c r="J97" s="141" t="str">
        <f>IF(FN_MC!P96="","*",FN_MC!P96)</f>
        <v>*</v>
      </c>
      <c r="K97" s="152">
        <f>IF(FN_MC!AK96="","*",FN_MC!AK96)</f>
        <v>0</v>
      </c>
      <c r="L97" s="152" t="str">
        <f>IF(FN_MC!AM96="","*",FN_MC!AM96)</f>
        <v>-</v>
      </c>
      <c r="M97" s="152">
        <f>IF(FN_MC!AP96="","*",FN_MC!AP96)</f>
        <v>0</v>
      </c>
      <c r="N97" s="152" t="str">
        <f>IF(FN_MC!AM96="","*",FN_MC!AM96)</f>
        <v>-</v>
      </c>
      <c r="O97" s="198" t="str">
        <f>IF(FN_MC!BH96="","*",FN_MC!BH96)</f>
        <v>*</v>
      </c>
      <c r="P97" s="99"/>
      <c r="Q97" s="157" t="str">
        <f>IF($A$2=1,IF(FN_MC!BJ96="","*",FN_MC!BJ96),IF(FN_MC!BK96="","*",FN_MC!BK96))</f>
        <v>*</v>
      </c>
    </row>
    <row r="98" spans="1:17" hidden="1">
      <c r="A98" s="106" t="str">
        <f>IF(FN_MC!B97="","*",FN_MC!B97)</f>
        <v>*</v>
      </c>
      <c r="B98" s="107" t="str">
        <f>IF(FN_MC!X97="","*",FN_MC!X97)</f>
        <v>*</v>
      </c>
      <c r="C98" s="108" t="str">
        <f>IF(FN_MC!S97="","*",FN_MC!S97)</f>
        <v>-</v>
      </c>
      <c r="D98" s="108" t="str">
        <f>IF(FN_MC!T97="","*",FN_MC!T97)</f>
        <v>-</v>
      </c>
      <c r="E98" s="108" t="str">
        <f>IF(FN_MC!D97="","*",FN_MC!D97)</f>
        <v>*</v>
      </c>
      <c r="F98" s="108" t="str">
        <f>IF(FN_MC!H97="","*",FN_MC!H97)</f>
        <v>*</v>
      </c>
      <c r="G98" s="108" t="str">
        <f>IF(FN_MC!M97="","*",FN_MC!M97)</f>
        <v>-</v>
      </c>
      <c r="H98" s="166" t="str">
        <f>IF(FN_MC!K97="","*",FN_MC!K97)</f>
        <v>*</v>
      </c>
      <c r="I98" s="141" t="str">
        <f>IF(FN_MC!O97="","*",FN_MC!O97)</f>
        <v>*</v>
      </c>
      <c r="J98" s="141" t="str">
        <f>IF(FN_MC!P97="","*",FN_MC!P97)</f>
        <v>*</v>
      </c>
      <c r="K98" s="152">
        <f>IF(FN_MC!AK97="","*",FN_MC!AK97)</f>
        <v>0</v>
      </c>
      <c r="L98" s="152" t="str">
        <f>IF(FN_MC!AM97="","*",FN_MC!AM97)</f>
        <v>-</v>
      </c>
      <c r="M98" s="152">
        <f>IF(FN_MC!AP97="","*",FN_MC!AP97)</f>
        <v>0</v>
      </c>
      <c r="N98" s="152" t="str">
        <f>IF(FN_MC!AM97="","*",FN_MC!AM97)</f>
        <v>-</v>
      </c>
      <c r="O98" s="198" t="str">
        <f>IF(FN_MC!BH97="","*",FN_MC!BH97)</f>
        <v>*</v>
      </c>
      <c r="P98" s="99"/>
      <c r="Q98" s="157" t="str">
        <f>IF($A$2=1,IF(FN_MC!BJ97="","*",FN_MC!BJ97),IF(FN_MC!BK97="","*",FN_MC!BK97))</f>
        <v>*</v>
      </c>
    </row>
    <row r="99" spans="1:17" hidden="1">
      <c r="A99" s="106" t="str">
        <f>IF(FN_MC!B98="","*",FN_MC!B98)</f>
        <v>*</v>
      </c>
      <c r="B99" s="107" t="str">
        <f>IF(FN_MC!X98="","*",FN_MC!X98)</f>
        <v>*</v>
      </c>
      <c r="C99" s="108" t="str">
        <f>IF(FN_MC!S98="","*",FN_MC!S98)</f>
        <v>-</v>
      </c>
      <c r="D99" s="108" t="str">
        <f>IF(FN_MC!T98="","*",FN_MC!T98)</f>
        <v>-</v>
      </c>
      <c r="E99" s="108" t="str">
        <f>IF(FN_MC!D98="","*",FN_MC!D98)</f>
        <v>*</v>
      </c>
      <c r="F99" s="108" t="str">
        <f>IF(FN_MC!H98="","*",FN_MC!H98)</f>
        <v>*</v>
      </c>
      <c r="G99" s="108" t="str">
        <f>IF(FN_MC!M98="","*",FN_MC!M98)</f>
        <v>-</v>
      </c>
      <c r="H99" s="166" t="str">
        <f>IF(FN_MC!K98="","*",FN_MC!K98)</f>
        <v>*</v>
      </c>
      <c r="I99" s="141" t="str">
        <f>IF(FN_MC!O98="","*",FN_MC!O98)</f>
        <v>*</v>
      </c>
      <c r="J99" s="141" t="str">
        <f>IF(FN_MC!P98="","*",FN_MC!P98)</f>
        <v>*</v>
      </c>
      <c r="K99" s="152">
        <f>IF(FN_MC!AK98="","*",FN_MC!AK98)</f>
        <v>0</v>
      </c>
      <c r="L99" s="152" t="str">
        <f>IF(FN_MC!AM98="","*",FN_MC!AM98)</f>
        <v>-</v>
      </c>
      <c r="M99" s="152">
        <f>IF(FN_MC!AP98="","*",FN_MC!AP98)</f>
        <v>0</v>
      </c>
      <c r="N99" s="152" t="str">
        <f>IF(FN_MC!AM98="","*",FN_MC!AM98)</f>
        <v>-</v>
      </c>
      <c r="O99" s="198" t="str">
        <f>IF(FN_MC!BH98="","*",FN_MC!BH98)</f>
        <v>*</v>
      </c>
      <c r="P99" s="99"/>
      <c r="Q99" s="157" t="str">
        <f>IF($A$2=1,IF(FN_MC!BJ98="","*",FN_MC!BJ98),IF(FN_MC!BK98="","*",FN_MC!BK98))</f>
        <v>*</v>
      </c>
    </row>
    <row r="100" spans="1:17" hidden="1">
      <c r="A100" s="106" t="str">
        <f>IF(FN_MC!B99="","*",FN_MC!B99)</f>
        <v>*</v>
      </c>
      <c r="B100" s="107" t="str">
        <f>IF(FN_MC!X99="","*",FN_MC!X99)</f>
        <v>*</v>
      </c>
      <c r="C100" s="108" t="str">
        <f>IF(FN_MC!S99="","*",FN_MC!S99)</f>
        <v>-</v>
      </c>
      <c r="D100" s="108" t="str">
        <f>IF(FN_MC!T99="","*",FN_MC!T99)</f>
        <v>-</v>
      </c>
      <c r="E100" s="108" t="str">
        <f>IF(FN_MC!D99="","*",FN_MC!D99)</f>
        <v>*</v>
      </c>
      <c r="F100" s="108" t="str">
        <f>IF(FN_MC!H99="","*",FN_MC!H99)</f>
        <v>*</v>
      </c>
      <c r="G100" s="108" t="str">
        <f>IF(FN_MC!M99="","*",FN_MC!M99)</f>
        <v>-</v>
      </c>
      <c r="H100" s="166" t="str">
        <f>IF(FN_MC!K99="","*",FN_MC!K99)</f>
        <v>*</v>
      </c>
      <c r="I100" s="141" t="str">
        <f>IF(FN_MC!O99="","*",FN_MC!O99)</f>
        <v>*</v>
      </c>
      <c r="J100" s="141" t="str">
        <f>IF(FN_MC!P99="","*",FN_MC!P99)</f>
        <v>*</v>
      </c>
      <c r="K100" s="152">
        <f>IF(FN_MC!AK99="","*",FN_MC!AK99)</f>
        <v>0</v>
      </c>
      <c r="L100" s="152" t="str">
        <f>IF(FN_MC!AM99="","*",FN_MC!AM99)</f>
        <v>-</v>
      </c>
      <c r="M100" s="152">
        <f>IF(FN_MC!AP99="","*",FN_MC!AP99)</f>
        <v>0</v>
      </c>
      <c r="N100" s="152" t="str">
        <f>IF(FN_MC!AM99="","*",FN_MC!AM99)</f>
        <v>-</v>
      </c>
      <c r="O100" s="198" t="str">
        <f>IF(FN_MC!BH99="","*",FN_MC!BH99)</f>
        <v>*</v>
      </c>
      <c r="P100" s="99"/>
      <c r="Q100" s="157" t="str">
        <f>IF($A$2=1,IF(FN_MC!BJ99="","*",FN_MC!BJ99),IF(FN_MC!BK99="","*",FN_MC!BK99))</f>
        <v>*</v>
      </c>
    </row>
    <row r="101" spans="1:17" ht="33.75" hidden="1" customHeight="1">
      <c r="A101" s="106" t="str">
        <f>IF(FN_MC!B100="","*",FN_MC!B100)</f>
        <v>*</v>
      </c>
      <c r="B101" s="107" t="str">
        <f>IF(FN_MC!X100="","*",FN_MC!X100)</f>
        <v>*</v>
      </c>
      <c r="C101" s="108" t="str">
        <f>IF(FN_MC!S100="","*",FN_MC!S100)</f>
        <v>-</v>
      </c>
      <c r="D101" s="108" t="str">
        <f>IF(FN_MC!T100="","*",FN_MC!T100)</f>
        <v>-</v>
      </c>
      <c r="E101" s="108" t="str">
        <f>IF(FN_MC!D100="","*",FN_MC!D100)</f>
        <v>*</v>
      </c>
      <c r="F101" s="108" t="str">
        <f>IF(FN_MC!H100="","*",FN_MC!H100)</f>
        <v>*</v>
      </c>
      <c r="G101" s="108" t="str">
        <f>IF(FN_MC!M100="","*",FN_MC!M100)</f>
        <v>-</v>
      </c>
      <c r="H101" s="166" t="str">
        <f>IF(FN_MC!K100="","*",FN_MC!K100)</f>
        <v>*</v>
      </c>
      <c r="I101" s="141" t="str">
        <f>IF(FN_MC!O100="","*",FN_MC!O100)</f>
        <v>*</v>
      </c>
      <c r="J101" s="141" t="str">
        <f>IF(FN_MC!P100="","*",FN_MC!P100)</f>
        <v>*</v>
      </c>
      <c r="K101" s="152">
        <f>IF(FN_MC!AK100="","*",FN_MC!AK100)</f>
        <v>0</v>
      </c>
      <c r="L101" s="152" t="str">
        <f>IF(FN_MC!AM100="","*",FN_MC!AM100)</f>
        <v>-</v>
      </c>
      <c r="M101" s="152">
        <f>IF(FN_MC!AP100="","*",FN_MC!AP100)</f>
        <v>0</v>
      </c>
      <c r="N101" s="152" t="str">
        <f>IF(FN_MC!AM100="","*",FN_MC!AM100)</f>
        <v>-</v>
      </c>
      <c r="O101" s="198" t="str">
        <f>IF(FN_MC!BH100="","*",FN_MC!BH100)</f>
        <v>*</v>
      </c>
      <c r="P101" s="99"/>
      <c r="Q101" s="157" t="str">
        <f>IF($A$2=1,IF(FN_MC!BJ100="","*",FN_MC!BJ100),IF(FN_MC!BK100="","*",FN_MC!BK100))</f>
        <v>*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IF($A$2=1,IF(FN_MC!BJ544="","*",FN_MC!BJ544),IF(FN_MC!BK544="","*",FN_MC!BK544))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29"/>
      <c r="B1003" s="229"/>
      <c r="C1003" s="229"/>
      <c r="D1003" s="229"/>
      <c r="E1003" s="229"/>
      <c r="F1003" s="229"/>
      <c r="G1003" s="229"/>
      <c r="H1003" s="229"/>
      <c r="I1003" s="229"/>
      <c r="J1003" s="229"/>
      <c r="K1003" s="229"/>
      <c r="L1003" s="229"/>
      <c r="M1003" s="229"/>
      <c r="N1003" s="229"/>
      <c r="O1003" s="229"/>
      <c r="P1003" s="258"/>
      <c r="Q1003" s="157"/>
    </row>
    <row r="1004" spans="1:17">
      <c r="A1004" s="229"/>
      <c r="B1004" s="229"/>
      <c r="C1004" s="229"/>
      <c r="D1004" s="229"/>
      <c r="E1004" s="229"/>
      <c r="F1004" s="229"/>
      <c r="G1004" s="229"/>
      <c r="H1004" s="229"/>
      <c r="I1004" s="229"/>
      <c r="J1004" s="229"/>
      <c r="K1004" s="229"/>
      <c r="L1004" s="229"/>
      <c r="M1004" s="229"/>
      <c r="N1004" s="229"/>
      <c r="O1004" s="229"/>
      <c r="P1004" s="219" t="s">
        <v>1412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5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A2" sqref="A2:U7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0"/>
      <c r="B1" s="311"/>
      <c r="C1" s="312"/>
      <c r="L1" s="110"/>
      <c r="M1" s="133"/>
      <c r="O1" s="192"/>
      <c r="P1" s="191"/>
      <c r="Q1" s="313" t="s">
        <v>1214</v>
      </c>
      <c r="R1" s="314"/>
      <c r="U1" s="111"/>
      <c r="V1" s="315" t="s">
        <v>1413</v>
      </c>
      <c r="W1" s="315"/>
      <c r="X1" s="315"/>
      <c r="Y1" s="113"/>
    </row>
    <row r="2" spans="1:25" s="109" customFormat="1" ht="11.25" customHeight="1">
      <c r="A2" s="114" t="s">
        <v>1414</v>
      </c>
      <c r="B2" s="114" t="s">
        <v>1409</v>
      </c>
      <c r="C2" s="114" t="s">
        <v>7</v>
      </c>
      <c r="D2" s="115" t="s">
        <v>1166</v>
      </c>
      <c r="E2" s="115" t="s">
        <v>1167</v>
      </c>
      <c r="F2" s="115" t="s">
        <v>1408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1415</v>
      </c>
      <c r="U2" s="117" t="s">
        <v>1169</v>
      </c>
      <c r="V2" s="112">
        <f ca="1">TODAY()-1</f>
        <v>45935</v>
      </c>
      <c r="W2" s="112">
        <f ca="1">V2-1</f>
        <v>45934</v>
      </c>
      <c r="X2" s="112">
        <f ca="1">W2-1</f>
        <v>45933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 t="str">
        <f ca="1">_xlfn.XLOOKUP(G3&amp;$V$2,BS_CONTROLE[CHAVE],BS_CONTROLE[Quantidade_11],"-")</f>
        <v>-</v>
      </c>
      <c r="W3" s="121">
        <f ca="1">_xlfn.XLOOKUP(G3&amp;$W$2,BS_CONTROLE[CHAVE],BS_CONTROLE[Quantidade_11],"-")</f>
        <v>28</v>
      </c>
      <c r="X3" s="121">
        <f ca="1">_xlfn.XLOOKUP(G3&amp;$X$2,BS_CONTROLE[CHAVE],BS_CONTROLE[Quantidade_11],"-")</f>
        <v>1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 t="str">
        <f ca="1">_xlfn.XLOOKUP(G4&amp;$V$2,BS_CONTROLE[CHAVE],BS_CONTROLE[Quantidade_11],"-")</f>
        <v>-</v>
      </c>
      <c r="W4" s="121">
        <f ca="1">_xlfn.XLOOKUP(G4&amp;$W$2,BS_CONTROLE[CHAVE],BS_CONTROLE[Quantidade_11],"-")</f>
        <v>4</v>
      </c>
      <c r="X4" s="121">
        <f ca="1">_xlfn.XLOOKUP(G4&amp;$X$2,BS_CONTROLE[CHAVE],BS_CONTROLE[Quantidade_11],"-")</f>
        <v>2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 t="str">
        <f ca="1">_xlfn.XLOOKUP(G5&amp;$V$2,BS_CONTROLE[CHAVE],BS_CONTROLE[Quantidade_11],"-")</f>
        <v>-</v>
      </c>
      <c r="W5" s="121">
        <f ca="1">_xlfn.XLOOKUP(G5&amp;$W$2,BS_CONTROLE[CHAVE],BS_CONTROLE[Quantidade_11],"-")</f>
        <v>1</v>
      </c>
      <c r="X5" s="121">
        <f ca="1">_xlfn.XLOOKUP(G5&amp;$X$2,BS_CONTROLE[CHAVE],BS_CONTROLE[Quantidade_11],"-")</f>
        <v>1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 t="str">
        <f ca="1">_xlfn.XLOOKUP(G6&amp;$V$2,BS_CONTROLE[CHAVE],BS_CONTROLE[Quantidade_11],"-")</f>
        <v>-</v>
      </c>
      <c r="W6" s="121">
        <f ca="1">_xlfn.XLOOKUP(G6&amp;$W$2,BS_CONTROLE[CHAVE],BS_CONTROLE[Quantidade_11],"-")</f>
        <v>4</v>
      </c>
      <c r="X6" s="121">
        <f ca="1">_xlfn.XLOOKUP(G6&amp;$X$2,BS_CONTROLE[CHAVE],BS_CONTROLE[Quantidade_11],"-")</f>
        <v>2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54610</v>
      </c>
      <c r="X7" s="121">
        <f ca="1">_xlfn.XLOOKUP(G7&amp;$X$2,BS_CONTROLE[CHAVE],BS_CONTROLE[Quantidade_11],"-")</f>
        <v>38310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>
        <f ca="1">_xlfn.XLOOKUP(G8&amp;$V$2,BS_CONTROLE[CHAVE],BS_CONTROLE[Quantidade_11],"-")</f>
        <v>0</v>
      </c>
      <c r="W8" s="121">
        <f ca="1">_xlfn.XLOOKUP(G8&amp;$W$2,BS_CONTROLE[CHAVE],BS_CONTROLE[Quantidade_11],"-")</f>
        <v>1128</v>
      </c>
      <c r="X8" s="121">
        <f ca="1">_xlfn.XLOOKUP(G8&amp;$X$2,BS_CONTROLE[CHAVE],BS_CONTROLE[Quantidade_11],"-")</f>
        <v>2594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200</v>
      </c>
      <c r="X9" s="121">
        <f ca="1">_xlfn.XLOOKUP(G9&amp;$X$2,BS_CONTROLE[CHAVE],BS_CONTROLE[Quantidade_11],"-")</f>
        <v>15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 t="str">
        <f ca="1">_xlfn.XLOOKUP(G11&amp;$W$2,BS_CONTROLE[CHAVE],BS_CONTROLE[Quantidade_11],"-")</f>
        <v>-</v>
      </c>
      <c r="X11" s="121">
        <f ca="1">_xlfn.XLOOKUP(G11&amp;$X$2,BS_CONTROLE[CHAVE],BS_CONTROLE[Quantidade_11],"-")</f>
        <v>100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>
        <f ca="1">_xlfn.XLOOKUP(G12&amp;$X$2,BS_CONTROLE[CHAVE],BS_CONTROLE[Quantidade_11],"-")</f>
        <v>1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>
        <f ca="1">_xlfn.XLOOKUP(G13&amp;$W$2,BS_CONTROLE[CHAVE],BS_CONTROLE[Quantidade_11],"-")</f>
        <v>2</v>
      </c>
      <c r="X13" s="121">
        <f ca="1">_xlfn.XLOOKUP(G13&amp;$X$2,BS_CONTROLE[CHAVE],BS_CONTROLE[Quantidade_11],"-")</f>
        <v>0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 t="str">
        <f ca="1">_xlfn.XLOOKUP(G15&amp;$V$2,BS_CONTROLE[CHAVE],BS_CONTROLE[Quantidade_11],"-")</f>
        <v>-</v>
      </c>
      <c r="W15" s="121">
        <f ca="1">_xlfn.XLOOKUP(G15&amp;$W$2,BS_CONTROLE[CHAVE],BS_CONTROLE[Quantidade_11],"-")</f>
        <v>28</v>
      </c>
      <c r="X15" s="121">
        <f ca="1">_xlfn.XLOOKUP(G15&amp;$X$2,BS_CONTROLE[CHAVE],BS_CONTROLE[Quantidade_11],"-")</f>
        <v>1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 t="str">
        <f ca="1">_xlfn.XLOOKUP(G16&amp;$V$2,BS_CONTROLE[CHAVE],BS_CONTROLE[Quantidade_11],"-")</f>
        <v>-</v>
      </c>
      <c r="W16" s="121">
        <f ca="1">_xlfn.XLOOKUP(G16&amp;$W$2,BS_CONTROLE[CHAVE],BS_CONTROLE[Quantidade_11],"-")</f>
        <v>1</v>
      </c>
      <c r="X16" s="121">
        <f ca="1">_xlfn.XLOOKUP(G16&amp;$X$2,BS_CONTROLE[CHAVE],BS_CONTROLE[Quantidade_11],"-")</f>
        <v>1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 t="str">
        <f ca="1">_xlfn.XLOOKUP(G17&amp;$V$2,BS_CONTROLE[CHAVE],BS_CONTROLE[Quantidade_11],"-")</f>
        <v>-</v>
      </c>
      <c r="W17" s="121">
        <f ca="1">_xlfn.XLOOKUP(G17&amp;$W$2,BS_CONTROLE[CHAVE],BS_CONTROLE[Quantidade_11],"-")</f>
        <v>4</v>
      </c>
      <c r="X17" s="121">
        <f ca="1">_xlfn.XLOOKUP(G17&amp;$X$2,BS_CONTROLE[CHAVE],BS_CONTROLE[Quantidade_11],"-")</f>
        <v>2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0</v>
      </c>
      <c r="W18" s="121" t="str">
        <f ca="1">_xlfn.XLOOKUP(G18&amp;$W$2,BS_CONTROLE[CHAVE],BS_CONTROLE[Quantidade_11],"-")</f>
        <v>-</v>
      </c>
      <c r="X18" s="121" t="str">
        <f ca="1">_xlfn.XLOOKUP(G18&amp;$X$2,BS_CONTROLE[CHAVE],BS_CONTROLE[Quantidade_11],"-")</f>
        <v>-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54610</v>
      </c>
      <c r="X19" s="121">
        <f ca="1">_xlfn.XLOOKUP(G19&amp;$X$2,BS_CONTROLE[CHAVE],BS_CONTROLE[Quantidade_11],"-")</f>
        <v>38310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 t="str">
        <f ca="1">_xlfn.XLOOKUP(G20&amp;$V$2,BS_CONTROLE[CHAVE],BS_CONTROLE[Quantidade_11],"-")</f>
        <v>-</v>
      </c>
      <c r="W20" s="121">
        <f ca="1">_xlfn.XLOOKUP(G20&amp;$W$2,BS_CONTROLE[CHAVE],BS_CONTROLE[Quantidade_11],"-")</f>
        <v>4</v>
      </c>
      <c r="X20" s="121">
        <f ca="1">_xlfn.XLOOKUP(G20&amp;$X$2,BS_CONTROLE[CHAVE],BS_CONTROLE[Quantidade_11],"-")</f>
        <v>2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200</v>
      </c>
      <c r="X21" s="121">
        <f ca="1">_xlfn.XLOOKUP(G21&amp;$X$2,BS_CONTROLE[CHAVE],BS_CONTROLE[Quantidade_11],"-")</f>
        <v>15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>
        <f ca="1">_xlfn.XLOOKUP(G22&amp;$X$2,BS_CONTROLE[CHAVE],BS_CONTROLE[Quantidade_11],"-")</f>
        <v>111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>
        <f ca="1">_xlfn.XLOOKUP(G23&amp;$V$2,BS_CONTROLE[CHAVE],BS_CONTROLE[Quantidade_11],"-")</f>
        <v>0</v>
      </c>
      <c r="W23" s="121">
        <f ca="1">_xlfn.XLOOKUP(G23&amp;$W$2,BS_CONTROLE[CHAVE],BS_CONTROLE[Quantidade_11],"-")</f>
        <v>1128</v>
      </c>
      <c r="X23" s="121">
        <f ca="1">_xlfn.XLOOKUP(G23&amp;$X$2,BS_CONTROLE[CHAVE],BS_CONTROLE[Quantidade_11],"-")</f>
        <v>2594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>
        <f ca="1">_xlfn.XLOOKUP(G25&amp;$X$2,BS_CONTROLE[CHAVE],BS_CONTROLE[Quantidade_11],"-")</f>
        <v>1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>
        <f ca="1">_xlfn.XLOOKUP(G26&amp;$W$2,BS_CONTROLE[CHAVE],BS_CONTROLE[Quantidade_11],"-")</f>
        <v>2</v>
      </c>
      <c r="X26" s="121">
        <f ca="1">_xlfn.XLOOKUP(G26&amp;$X$2,BS_CONTROLE[CHAVE],BS_CONTROLE[Quantidade_11],"-")</f>
        <v>0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>
        <f ca="1">_xlfn.XLOOKUP(G30&amp;$X$2,BS_CONTROLE[CHAVE],BS_CONTROLE[Quantidade_11],"-")</f>
        <v>1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 t="str">
        <f ca="1">_xlfn.XLOOKUP(G31&amp;$V$2,BS_CONTROLE[CHAVE],BS_CONTROLE[Quantidade_11],"-")</f>
        <v>-</v>
      </c>
      <c r="W31" s="121">
        <f ca="1">_xlfn.XLOOKUP(G31&amp;$W$2,BS_CONTROLE[CHAVE],BS_CONTROLE[Quantidade_11],"-")</f>
        <v>1</v>
      </c>
      <c r="X31" s="121">
        <f ca="1">_xlfn.XLOOKUP(G31&amp;$X$2,BS_CONTROLE[CHAVE],BS_CONTROLE[Quantidade_11],"-")</f>
        <v>1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 t="str">
        <f ca="1">_xlfn.XLOOKUP(G32&amp;$V$2,BS_CONTROLE[CHAVE],BS_CONTROLE[Quantidade_11],"-")</f>
        <v>-</v>
      </c>
      <c r="W32" s="121">
        <f ca="1">_xlfn.XLOOKUP(G32&amp;$W$2,BS_CONTROLE[CHAVE],BS_CONTROLE[Quantidade_11],"-")</f>
        <v>4</v>
      </c>
      <c r="X32" s="121">
        <f ca="1">_xlfn.XLOOKUP(G32&amp;$X$2,BS_CONTROLE[CHAVE],BS_CONTROLE[Quantidade_11],"-")</f>
        <v>2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 t="str">
        <f ca="1">_xlfn.XLOOKUP(G33&amp;$V$2,BS_CONTROLE[CHAVE],BS_CONTROLE[Quantidade_11],"-")</f>
        <v>-</v>
      </c>
      <c r="W33" s="121">
        <f ca="1">_xlfn.XLOOKUP(G33&amp;$W$2,BS_CONTROLE[CHAVE],BS_CONTROLE[Quantidade_11],"-")</f>
        <v>28</v>
      </c>
      <c r="X33" s="121">
        <f ca="1">_xlfn.XLOOKUP(G33&amp;$X$2,BS_CONTROLE[CHAVE],BS_CONTROLE[Quantidade_11],"-")</f>
        <v>1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54610</v>
      </c>
      <c r="X34" s="121">
        <f ca="1">_xlfn.XLOOKUP(G34&amp;$X$2,BS_CONTROLE[CHAVE],BS_CONTROLE[Quantidade_11],"-")</f>
        <v>38310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 t="str">
        <f ca="1">_xlfn.XLOOKUP(G35&amp;$V$2,BS_CONTROLE[CHAVE],BS_CONTROLE[Quantidade_11],"-")</f>
        <v>-</v>
      </c>
      <c r="W35" s="121">
        <f ca="1">_xlfn.XLOOKUP(G35&amp;$W$2,BS_CONTROLE[CHAVE],BS_CONTROLE[Quantidade_11],"-")</f>
        <v>4</v>
      </c>
      <c r="X35" s="121">
        <f ca="1">_xlfn.XLOOKUP(G35&amp;$X$2,BS_CONTROLE[CHAVE],BS_CONTROLE[Quantidade_11],"-")</f>
        <v>2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>
        <f ca="1">_xlfn.XLOOKUP(G36&amp;$V$2,BS_CONTROLE[CHAVE],BS_CONTROLE[Quantidade_11],"-")</f>
        <v>0</v>
      </c>
      <c r="W36" s="121">
        <f ca="1">_xlfn.XLOOKUP(G36&amp;$W$2,BS_CONTROLE[CHAVE],BS_CONTROLE[Quantidade_11],"-")</f>
        <v>1128</v>
      </c>
      <c r="X36" s="121">
        <f ca="1">_xlfn.XLOOKUP(G36&amp;$X$2,BS_CONTROLE[CHAVE],BS_CONTROLE[Quantidade_11],"-")</f>
        <v>2594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200</v>
      </c>
      <c r="X37" s="121">
        <f ca="1">_xlfn.XLOOKUP(G37&amp;$X$2,BS_CONTROLE[CHAVE],BS_CONTROLE[Quantidade_11],"-")</f>
        <v>15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>
        <f ca="1">_xlfn.XLOOKUP(G38&amp;$X$2,BS_CONTROLE[CHAVE],BS_CONTROLE[Quantidade_11],"-")</f>
        <v>111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0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 t="str">
        <f ca="1">_xlfn.XLOOKUP(G40&amp;$W$2,BS_CONTROLE[CHAVE],BS_CONTROLE[Quantidade_11],"-")</f>
        <v>-</v>
      </c>
      <c r="X40" s="121">
        <f ca="1">_xlfn.XLOOKUP(G40&amp;$X$2,BS_CONTROLE[CHAVE],BS_CONTROLE[Quantidade_11],"-")</f>
        <v>100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>
        <f ca="1">_xlfn.XLOOKUP(G41&amp;$X$2,BS_CONTROLE[CHAVE],BS_CONTROLE[Quantidade_11],"-")</f>
        <v>1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>
        <f ca="1">_xlfn.XLOOKUP(G42&amp;$W$2,BS_CONTROLE[CHAVE],BS_CONTROLE[Quantidade_11],"-")</f>
        <v>2</v>
      </c>
      <c r="X42" s="121">
        <f ca="1">_xlfn.XLOOKUP(G42&amp;$X$2,BS_CONTROLE[CHAVE],BS_CONTROLE[Quantidade_11],"-")</f>
        <v>0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 t="str">
        <f ca="1">_xlfn.XLOOKUP(G44&amp;$V$2,BS_CONTROLE[CHAVE],BS_CONTROLE[Quantidade_11],"-")</f>
        <v>-</v>
      </c>
      <c r="W44" s="121">
        <f ca="1">_xlfn.XLOOKUP(G44&amp;$W$2,BS_CONTROLE[CHAVE],BS_CONTROLE[Quantidade_11],"-")</f>
        <v>28</v>
      </c>
      <c r="X44" s="121">
        <f ca="1">_xlfn.XLOOKUP(G44&amp;$X$2,BS_CONTROLE[CHAVE],BS_CONTROLE[Quantidade_11],"-")</f>
        <v>1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 t="str">
        <f ca="1">_xlfn.XLOOKUP(G45&amp;$V$2,BS_CONTROLE[CHAVE],BS_CONTROLE[Quantidade_11],"-")</f>
        <v>-</v>
      </c>
      <c r="W45" s="121">
        <f ca="1">_xlfn.XLOOKUP(G45&amp;$W$2,BS_CONTROLE[CHAVE],BS_CONTROLE[Quantidade_11],"-")</f>
        <v>28</v>
      </c>
      <c r="X45" s="121">
        <f ca="1">_xlfn.XLOOKUP(G45&amp;$X$2,BS_CONTROLE[CHAVE],BS_CONTROLE[Quantidade_11],"-")</f>
        <v>1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 t="str">
        <f ca="1">_xlfn.XLOOKUP(G46&amp;$V$2,BS_CONTROLE[CHAVE],BS_CONTROLE[Quantidade_11],"-")</f>
        <v>-</v>
      </c>
      <c r="W46" s="121">
        <f ca="1">_xlfn.XLOOKUP(G46&amp;$W$2,BS_CONTROLE[CHAVE],BS_CONTROLE[Quantidade_11],"-")</f>
        <v>1</v>
      </c>
      <c r="X46" s="121">
        <f ca="1">_xlfn.XLOOKUP(G46&amp;$X$2,BS_CONTROLE[CHAVE],BS_CONTROLE[Quantidade_11],"-")</f>
        <v>1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54610</v>
      </c>
      <c r="X47" s="121">
        <f ca="1">_xlfn.XLOOKUP(G47&amp;$X$2,BS_CONTROLE[CHAVE],BS_CONTROLE[Quantidade_11],"-")</f>
        <v>38310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0</v>
      </c>
      <c r="W48" s="121" t="str">
        <f ca="1">_xlfn.XLOOKUP(G48&amp;$W$2,BS_CONTROLE[CHAVE],BS_CONTROLE[Quantidade_11],"-")</f>
        <v>-</v>
      </c>
      <c r="X48" s="121" t="str">
        <f ca="1">_xlfn.XLOOKUP(G48&amp;$X$2,BS_CONTROLE[CHAVE],BS_CONTROLE[Quantidade_11],"-")</f>
        <v>-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>
        <f ca="1">_xlfn.XLOOKUP(G49&amp;$W$2,BS_CONTROLE[CHAVE],BS_CONTROLE[Quantidade_11],"-")</f>
        <v>45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>
        <f ca="1">_xlfn.XLOOKUP(G50&amp;$W$2,BS_CONTROLE[CHAVE],BS_CONTROLE[Quantidade_11],"-")</f>
        <v>45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>
        <f ca="1">_xlfn.XLOOKUP(G51&amp;$W$2,BS_CONTROLE[CHAVE],BS_CONTROLE[Quantidade_11],"-")</f>
        <v>100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 t="str">
        <f ca="1">_xlfn.XLOOKUP(G52&amp;$V$2,BS_CONTROLE[CHAVE],BS_CONTROLE[Quantidade_11],"-")</f>
        <v>-</v>
      </c>
      <c r="W52" s="121">
        <f ca="1">_xlfn.XLOOKUP(G52&amp;$W$2,BS_CONTROLE[CHAVE],BS_CONTROLE[Quantidade_11],"-")</f>
        <v>4</v>
      </c>
      <c r="X52" s="121">
        <f ca="1">_xlfn.XLOOKUP(G52&amp;$X$2,BS_CONTROLE[CHAVE],BS_CONTROLE[Quantidade_11],"-")</f>
        <v>2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200</v>
      </c>
      <c r="X53" s="121">
        <f ca="1">_xlfn.XLOOKUP(G53&amp;$X$2,BS_CONTROLE[CHAVE],BS_CONTROLE[Quantidade_11],"-")</f>
        <v>15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>
        <f ca="1">_xlfn.XLOOKUP(G54&amp;$V$2,BS_CONTROLE[CHAVE],BS_CONTROLE[Quantidade_11],"-")</f>
        <v>0</v>
      </c>
      <c r="W54" s="121">
        <f ca="1">_xlfn.XLOOKUP(G54&amp;$W$2,BS_CONTROLE[CHAVE],BS_CONTROLE[Quantidade_11],"-")</f>
        <v>1128</v>
      </c>
      <c r="X54" s="121">
        <f ca="1">_xlfn.XLOOKUP(G54&amp;$X$2,BS_CONTROLE[CHAVE],BS_CONTROLE[Quantidade_11],"-")</f>
        <v>2594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 t="str">
        <f ca="1">_xlfn.XLOOKUP(G55&amp;$V$2,BS_CONTROLE[CHAVE],BS_CONTROLE[Quantidade_11],"-")</f>
        <v>-</v>
      </c>
      <c r="W55" s="121">
        <f ca="1">_xlfn.XLOOKUP(G55&amp;$W$2,BS_CONTROLE[CHAVE],BS_CONTROLE[Quantidade_11],"-")</f>
        <v>4</v>
      </c>
      <c r="X55" s="121">
        <f ca="1">_xlfn.XLOOKUP(G55&amp;$X$2,BS_CONTROLE[CHAVE],BS_CONTROLE[Quantidade_11],"-")</f>
        <v>2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>
        <f ca="1">_xlfn.XLOOKUP(G56&amp;$W$2,BS_CONTROLE[CHAVE],BS_CONTROLE[Quantidade_11],"-")</f>
        <v>672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>
        <f ca="1">_xlfn.XLOOKUP(G57&amp;$W$2,BS_CONTROLE[CHAVE],BS_CONTROLE[Quantidade_11],"-")</f>
        <v>2</v>
      </c>
      <c r="X57" s="121">
        <f ca="1">_xlfn.XLOOKUP(G57&amp;$X$2,BS_CONTROLE[CHAVE],BS_CONTROLE[Quantidade_11],"-")</f>
        <v>0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54610</v>
      </c>
      <c r="X61" s="121">
        <f ca="1">_xlfn.XLOOKUP(G61&amp;$X$2,BS_CONTROLE[CHAVE],BS_CONTROLE[Quantidade_11],"-")</f>
        <v>38310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0</v>
      </c>
      <c r="W62" s="121" t="str">
        <f ca="1">_xlfn.XLOOKUP(G62&amp;$W$2,BS_CONTROLE[CHAVE],BS_CONTROLE[Quantidade_11],"-")</f>
        <v>-</v>
      </c>
      <c r="X62" s="121" t="str">
        <f ca="1">_xlfn.XLOOKUP(G62&amp;$X$2,BS_CONTROLE[CHAVE],BS_CONTROLE[Quantidade_11],"-")</f>
        <v>-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>
        <f ca="1">_xlfn.XLOOKUP(G63&amp;$V$2,BS_CONTROLE[CHAVE],BS_CONTROLE[Quantidade_11],"-")</f>
        <v>0</v>
      </c>
      <c r="W63" s="121">
        <f ca="1">_xlfn.XLOOKUP(G63&amp;$W$2,BS_CONTROLE[CHAVE],BS_CONTROLE[Quantidade_11],"-")</f>
        <v>1128</v>
      </c>
      <c r="X63" s="121">
        <f ca="1">_xlfn.XLOOKUP(G63&amp;$X$2,BS_CONTROLE[CHAVE],BS_CONTROLE[Quantidade_11],"-")</f>
        <v>2594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54610</v>
      </c>
      <c r="X64" s="121">
        <f ca="1">_xlfn.XLOOKUP(G64&amp;$X$2,BS_CONTROLE[CHAVE],BS_CONTROLE[Quantidade_11],"-")</f>
        <v>38310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 t="str">
        <f ca="1">_xlfn.XLOOKUP(G65&amp;$V$2,BS_CONTROLE[CHAVE],BS_CONTROLE[Quantidade_11],"-")</f>
        <v>-</v>
      </c>
      <c r="W65" s="121">
        <f ca="1">_xlfn.XLOOKUP(G65&amp;$W$2,BS_CONTROLE[CHAVE],BS_CONTROLE[Quantidade_11],"-")</f>
        <v>1</v>
      </c>
      <c r="X65" s="121">
        <f ca="1">_xlfn.XLOOKUP(G65&amp;$X$2,BS_CONTROLE[CHAVE],BS_CONTROLE[Quantidade_11],"-")</f>
        <v>1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 t="str">
        <f ca="1">_xlfn.XLOOKUP(G66&amp;$V$2,BS_CONTROLE[CHAVE],BS_CONTROLE[Quantidade_11],"-")</f>
        <v>-</v>
      </c>
      <c r="W66" s="121">
        <f ca="1">_xlfn.XLOOKUP(G66&amp;$W$2,BS_CONTROLE[CHAVE],BS_CONTROLE[Quantidade_11],"-")</f>
        <v>28</v>
      </c>
      <c r="X66" s="121">
        <f ca="1">_xlfn.XLOOKUP(G66&amp;$X$2,BS_CONTROLE[CHAVE],BS_CONTROLE[Quantidade_11],"-")</f>
        <v>1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 t="str">
        <f ca="1">_xlfn.XLOOKUP(G67&amp;$V$2,BS_CONTROLE[CHAVE],BS_CONTROLE[Quantidade_11],"-")</f>
        <v>-</v>
      </c>
      <c r="W67" s="121">
        <f ca="1">_xlfn.XLOOKUP(G67&amp;$W$2,BS_CONTROLE[CHAVE],BS_CONTROLE[Quantidade_11],"-")</f>
        <v>4</v>
      </c>
      <c r="X67" s="121">
        <f ca="1">_xlfn.XLOOKUP(G67&amp;$X$2,BS_CONTROLE[CHAVE],BS_CONTROLE[Quantidade_11],"-")</f>
        <v>2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0</v>
      </c>
      <c r="W68" s="121" t="str">
        <f ca="1">_xlfn.XLOOKUP(G68&amp;$W$2,BS_CONTROLE[CHAVE],BS_CONTROLE[Quantidade_11],"-")</f>
        <v>-</v>
      </c>
      <c r="X68" s="121" t="str">
        <f ca="1">_xlfn.XLOOKUP(G68&amp;$X$2,BS_CONTROLE[CHAVE],BS_CONTROLE[Quantidade_11],"-")</f>
        <v>-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200</v>
      </c>
      <c r="X69" s="121">
        <f ca="1">_xlfn.XLOOKUP(G69&amp;$X$2,BS_CONTROLE[CHAVE],BS_CONTROLE[Quantidade_11],"-")</f>
        <v>15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 t="str">
        <f ca="1">_xlfn.XLOOKUP(G70&amp;$W$2,BS_CONTROLE[CHAVE],BS_CONTROLE[Quantidade_11],"-")</f>
        <v>-</v>
      </c>
      <c r="X70" s="121" t="str">
        <f ca="1">_xlfn.XLOOKUP(G70&amp;$X$2,BS_CONTROLE[CHAVE],BS_CONTROLE[Quantidade_11],"-")</f>
        <v>-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>
        <f ca="1">_xlfn.XLOOKUP(G71&amp;$V$2,BS_CONTROLE[CHAVE],BS_CONTROLE[Quantidade_11],"-")</f>
        <v>0</v>
      </c>
      <c r="W71" s="121">
        <f ca="1">_xlfn.XLOOKUP(G71&amp;$W$2,BS_CONTROLE[CHAVE],BS_CONTROLE[Quantidade_11],"-")</f>
        <v>1128</v>
      </c>
      <c r="X71" s="121">
        <f ca="1">_xlfn.XLOOKUP(G71&amp;$X$2,BS_CONTROLE[CHAVE],BS_CONTROLE[Quantidade_11],"-")</f>
        <v>2594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0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 t="str">
        <f ca="1">_xlfn.XLOOKUP(G73&amp;$W$2,BS_CONTROLE[CHAVE],BS_CONTROLE[Quantidade_11],"-")</f>
        <v>-</v>
      </c>
      <c r="X73" s="121">
        <f ca="1">_xlfn.XLOOKUP(G73&amp;$X$2,BS_CONTROLE[CHAVE],BS_CONTROLE[Quantidade_11],"-")</f>
        <v>100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*</v>
      </c>
      <c r="C74" s="118" t="str">
        <f>IF(FN_MC!Z77="","*",FN_MC!Z77)</f>
        <v>*</v>
      </c>
      <c r="D74" s="119" t="str">
        <f>IF(FN_MC!S77="","*",FN_MC!S77)</f>
        <v>-</v>
      </c>
      <c r="E74" s="119" t="str">
        <f>IF(FN_MC!T77="","*",FN_MC!T77)</f>
        <v>-</v>
      </c>
      <c r="F74" s="119" t="str">
        <f>IF(FN_MC!B77="","*",FN_MC!B77)</f>
        <v>*</v>
      </c>
      <c r="G74" s="119" t="str">
        <f>IF(FN_MC!D77="","*",FN_MC!D77)</f>
        <v>*</v>
      </c>
      <c r="H74" s="119" t="str">
        <f>IF(FN_MC!F77="","*",FN_MC!F77)</f>
        <v>*</v>
      </c>
      <c r="I74" s="119" t="str">
        <f>IF(FN_MC!H77="","*",FN_MC!H77)</f>
        <v>*</v>
      </c>
      <c r="J74" s="119" t="str">
        <f>IF(FN_MC!I77="","*",FN_MC!I77)</f>
        <v>*</v>
      </c>
      <c r="K74" s="119" t="str">
        <f>IF(FN_MC!M77="","*",FN_MC!M77)</f>
        <v>-</v>
      </c>
      <c r="L74" s="119" t="str">
        <f>IF(FN_MC!N77="","*",FN_MC!N77)</f>
        <v>-</v>
      </c>
      <c r="M74" s="120" t="str">
        <f>IF(FN_MC!J77="","*",FN_MC!J77)</f>
        <v>*</v>
      </c>
      <c r="N74" s="120" t="str">
        <f>IF(FN_MC!K77="","*",FN_MC!K77)</f>
        <v>*</v>
      </c>
      <c r="O74" s="120" t="str">
        <f>IF(FN_MC!L77="","*",FN_MC!L77)</f>
        <v>*</v>
      </c>
      <c r="P74" s="120"/>
      <c r="Q74" s="137" t="str">
        <f>IF(FN_MC!O77="","*",FN_MC!O77)</f>
        <v>*</v>
      </c>
      <c r="R74" s="137" t="str">
        <f>IF(FN_MC!P77="","*",FN_MC!P77)</f>
        <v>*</v>
      </c>
      <c r="S74" s="119" t="str">
        <f>IF(FN_MC!Q77="","*",CONCATENATE(FN_MC!Q77," ",FN_MC!R77))</f>
        <v>*</v>
      </c>
      <c r="T74" s="119" t="str">
        <f>IF(FN_MC!V77="","*",FN_MC!V77)</f>
        <v>*</v>
      </c>
      <c r="U74" s="119" t="str">
        <f>IF(FN_MC!W77="","*",FN_MC!W77)</f>
        <v>*</v>
      </c>
      <c r="V74" s="121" t="str">
        <f ca="1">_xlfn.XLOOKUP(G74&amp;$V$2,BS_CONTROLE[CHAVE],BS_CONTROLE[Quantidade_11],"-")</f>
        <v>-</v>
      </c>
      <c r="W74" s="121" t="str">
        <f ca="1">_xlfn.XLOOKUP(G74&amp;$W$2,BS_CONTROLE[CHAVE],BS_CONTROLE[Quantidade_11],"-")</f>
        <v>-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*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54610</v>
      </c>
      <c r="X75" s="121">
        <f ca="1">_xlfn.XLOOKUP(G75&amp;$X$2,BS_CONTROLE[CHAVE],BS_CONTROLE[Quantidade_11],"-")</f>
        <v>38310</v>
      </c>
    </row>
    <row r="76" spans="1:24" s="122" customFormat="1" hidden="1">
      <c r="A76" s="118" t="str">
        <f>IF(FN_MC!Y79="","*",FN_MC!Y79)</f>
        <v>*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 t="str">
        <f ca="1">_xlfn.XLOOKUP(G76&amp;$V$2,BS_CONTROLE[CHAVE],BS_CONTROLE[Quantidade_11],"-")</f>
        <v>-</v>
      </c>
      <c r="W76" s="121">
        <f ca="1">_xlfn.XLOOKUP(G76&amp;$W$2,BS_CONTROLE[CHAVE],BS_CONTROLE[Quantidade_11],"-")</f>
        <v>1</v>
      </c>
      <c r="X76" s="121">
        <f ca="1">_xlfn.XLOOKUP(G76&amp;$X$2,BS_CONTROLE[CHAVE],BS_CONTROLE[Quantidade_11],"-")</f>
        <v>1</v>
      </c>
    </row>
    <row r="77" spans="1:24" s="122" customFormat="1" hidden="1">
      <c r="A77" s="118" t="str">
        <f>IF(FN_MC!Y80="","*",FN_MC!Y80)</f>
        <v>*</v>
      </c>
      <c r="B77" s="118" t="str">
        <f>IF(FN_MC!X80="","*",FN_MC!X80)</f>
        <v>*</v>
      </c>
      <c r="C77" s="118" t="str">
        <f>IF(FN_MC!Z80="","*",FN_MC!Z80)</f>
        <v>*</v>
      </c>
      <c r="D77" s="119" t="str">
        <f>IF(FN_MC!S80="","*",FN_MC!S80)</f>
        <v>-</v>
      </c>
      <c r="E77" s="119" t="str">
        <f>IF(FN_MC!T80="","*",FN_MC!T80)</f>
        <v>-</v>
      </c>
      <c r="F77" s="119" t="str">
        <f>IF(FN_MC!B80="","*",FN_MC!B80)</f>
        <v>*</v>
      </c>
      <c r="G77" s="119" t="str">
        <f>IF(FN_MC!D80="","*",FN_MC!D80)</f>
        <v>*</v>
      </c>
      <c r="H77" s="119" t="str">
        <f>IF(FN_MC!F80="","*",FN_MC!F80)</f>
        <v>*</v>
      </c>
      <c r="I77" s="119" t="str">
        <f>IF(FN_MC!H80="","*",FN_MC!H80)</f>
        <v>*</v>
      </c>
      <c r="J77" s="119" t="str">
        <f>IF(FN_MC!I80="","*",FN_MC!I80)</f>
        <v>*</v>
      </c>
      <c r="K77" s="119" t="str">
        <f>IF(FN_MC!M80="","*",FN_MC!M80)</f>
        <v>-</v>
      </c>
      <c r="L77" s="119" t="str">
        <f>IF(FN_MC!N80="","*",FN_MC!N80)</f>
        <v>-</v>
      </c>
      <c r="M77" s="120" t="str">
        <f>IF(FN_MC!J80="","*",FN_MC!J80)</f>
        <v>*</v>
      </c>
      <c r="N77" s="120" t="str">
        <f>IF(FN_MC!K80="","*",FN_MC!K80)</f>
        <v>*</v>
      </c>
      <c r="O77" s="120" t="str">
        <f>IF(FN_MC!L80="","*",FN_MC!L80)</f>
        <v>*</v>
      </c>
      <c r="P77" s="120"/>
      <c r="Q77" s="137" t="str">
        <f>IF(FN_MC!O80="","*",FN_MC!O80)</f>
        <v>*</v>
      </c>
      <c r="R77" s="137" t="str">
        <f>IF(FN_MC!P80="","*",FN_MC!P80)</f>
        <v>*</v>
      </c>
      <c r="S77" s="119" t="str">
        <f>IF(FN_MC!Q80="","*",CONCATENATE(FN_MC!Q80," ",FN_MC!R80))</f>
        <v>*</v>
      </c>
      <c r="T77" s="119" t="str">
        <f>IF(FN_MC!V80="","*",FN_MC!V80)</f>
        <v>*</v>
      </c>
      <c r="U77" s="119" t="str">
        <f>IF(FN_MC!W80="","*",FN_MC!W80)</f>
        <v>*</v>
      </c>
      <c r="V77" s="121" t="str">
        <f ca="1">_xlfn.XLOOKUP(G77&amp;$V$2,BS_CONTROLE[CHAVE],BS_CONTROLE[Quantidade_11],"-")</f>
        <v>-</v>
      </c>
      <c r="W77" s="121" t="str">
        <f ca="1">_xlfn.XLOOKUP(G77&amp;$W$2,BS_CONTROLE[CHAVE],BS_CONTROLE[Quantidade_11],"-")</f>
        <v>-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*</v>
      </c>
      <c r="B78" s="118" t="str">
        <f>IF(FN_MC!X81="","*",FN_MC!X81)</f>
        <v>*</v>
      </c>
      <c r="C78" s="118" t="str">
        <f>IF(FN_MC!Z81="","*",FN_MC!Z81)</f>
        <v>*</v>
      </c>
      <c r="D78" s="119" t="str">
        <f>IF(FN_MC!S81="","*",FN_MC!S81)</f>
        <v>-</v>
      </c>
      <c r="E78" s="119" t="str">
        <f>IF(FN_MC!T81="","*",FN_MC!T81)</f>
        <v>-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*</v>
      </c>
      <c r="J78" s="119" t="str">
        <f>IF(FN_MC!I81="","*",FN_MC!I81)</f>
        <v>*</v>
      </c>
      <c r="K78" s="119" t="str">
        <f>IF(FN_MC!M81="","*",FN_MC!M81)</f>
        <v>-</v>
      </c>
      <c r="L78" s="119" t="str">
        <f>IF(FN_MC!N81="","*",FN_MC!N81)</f>
        <v>-</v>
      </c>
      <c r="M78" s="120" t="str">
        <f>IF(FN_MC!J81="","*",FN_MC!J81)</f>
        <v>*</v>
      </c>
      <c r="N78" s="120" t="str">
        <f>IF(FN_MC!K81="","*",FN_MC!K81)</f>
        <v>*</v>
      </c>
      <c r="O78" s="120" t="str">
        <f>IF(FN_MC!L81="","*",FN_MC!L81)</f>
        <v>*</v>
      </c>
      <c r="P78" s="120"/>
      <c r="Q78" s="137" t="str">
        <f>IF(FN_MC!O81="","*",FN_MC!O81)</f>
        <v>*</v>
      </c>
      <c r="R78" s="137" t="str">
        <f>IF(FN_MC!P81="","*",FN_MC!P81)</f>
        <v>*</v>
      </c>
      <c r="S78" s="119" t="str">
        <f>IF(FN_MC!Q81="","*",CONCATENATE(FN_MC!Q81," ",FN_MC!R81))</f>
        <v>*</v>
      </c>
      <c r="T78" s="119" t="str">
        <f>IF(FN_MC!V81="","*",FN_MC!V81)</f>
        <v>*</v>
      </c>
      <c r="U78" s="119" t="str">
        <f>IF(FN_MC!W81="","*",FN_MC!W81)</f>
        <v>*</v>
      </c>
      <c r="V78" s="121" t="str">
        <f ca="1">_xlfn.XLOOKUP(G78&amp;$V$2,BS_CONTROLE[CHAVE],BS_CONTROLE[Quantidade_11],"-")</f>
        <v>-</v>
      </c>
      <c r="W78" s="121">
        <f ca="1">_xlfn.XLOOKUP(G78&amp;$W$2,BS_CONTROLE[CHAVE],BS_CONTROLE[Quantidade_11],"-")</f>
        <v>4</v>
      </c>
      <c r="X78" s="121">
        <f ca="1">_xlfn.XLOOKUP(G78&amp;$X$2,BS_CONTROLE[CHAVE],BS_CONTROLE[Quantidade_11],"-")</f>
        <v>2</v>
      </c>
    </row>
    <row r="79" spans="1:24" s="122" customFormat="1" hidden="1">
      <c r="A79" s="118" t="str">
        <f>IF(FN_MC!Y82="","*",FN_MC!Y82)</f>
        <v>*</v>
      </c>
      <c r="B79" s="118" t="str">
        <f>IF(FN_MC!X82="","*",FN_MC!X82)</f>
        <v>*</v>
      </c>
      <c r="C79" s="118" t="str">
        <f>IF(FN_MC!Z82="","*",FN_MC!Z82)</f>
        <v>*</v>
      </c>
      <c r="D79" s="119" t="str">
        <f>IF(FN_MC!S82="","*",FN_MC!S82)</f>
        <v>-</v>
      </c>
      <c r="E79" s="119" t="str">
        <f>IF(FN_MC!T82="","*",FN_MC!T82)</f>
        <v>-</v>
      </c>
      <c r="F79" s="119">
        <f>IF(FN_MC!B82="","*",FN_MC!B82)</f>
        <v>45937</v>
      </c>
      <c r="G79" s="119" t="str">
        <f>IF(FN_MC!D82="","*",FN_MC!D82)</f>
        <v>*</v>
      </c>
      <c r="H79" s="119" t="str">
        <f>IF(FN_MC!F82="","*",FN_MC!F82)</f>
        <v>*</v>
      </c>
      <c r="I79" s="119" t="str">
        <f>IF(FN_MC!H82="","*",FN_MC!H82)</f>
        <v>*</v>
      </c>
      <c r="J79" s="119" t="str">
        <f>IF(FN_MC!I82="","*",FN_MC!I82)</f>
        <v>*</v>
      </c>
      <c r="K79" s="119" t="str">
        <f>IF(FN_MC!M82="","*",FN_MC!M82)</f>
        <v>-</v>
      </c>
      <c r="L79" s="119" t="str">
        <f>IF(FN_MC!N82="","*",FN_MC!N82)</f>
        <v>-</v>
      </c>
      <c r="M79" s="120" t="str">
        <f>IF(FN_MC!J82="","*",FN_MC!J82)</f>
        <v>*</v>
      </c>
      <c r="N79" s="120" t="str">
        <f>IF(FN_MC!K82="","*",FN_MC!K82)</f>
        <v>*</v>
      </c>
      <c r="O79" s="120" t="str">
        <f>IF(FN_MC!L82="","*",FN_MC!L82)</f>
        <v>*</v>
      </c>
      <c r="P79" s="120"/>
      <c r="Q79" s="137" t="str">
        <f>IF(FN_MC!O82="","*",FN_MC!O82)</f>
        <v>*</v>
      </c>
      <c r="R79" s="137" t="str">
        <f>IF(FN_MC!P82="","*",FN_MC!P82)</f>
        <v>*</v>
      </c>
      <c r="S79" s="119" t="str">
        <f>IF(FN_MC!Q82="","*",CONCATENATE(FN_MC!Q82," ",FN_MC!R82))</f>
        <v>*</v>
      </c>
      <c r="T79" s="119" t="str">
        <f>IF(FN_MC!V82="","*",FN_MC!V82)</f>
        <v>*</v>
      </c>
      <c r="U79" s="119" t="str">
        <f>IF(FN_MC!W82="","*",FN_MC!W82)</f>
        <v>*</v>
      </c>
      <c r="V79" s="121" t="str">
        <f ca="1">_xlfn.XLOOKUP(G79&amp;$V$2,BS_CONTROLE[CHAVE],BS_CONTROLE[Quantidade_11],"-")</f>
        <v>-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*</v>
      </c>
      <c r="B80" s="118" t="str">
        <f>IF(FN_MC!X83="","*",FN_MC!X83)</f>
        <v>*</v>
      </c>
      <c r="C80" s="118" t="str">
        <f>IF(FN_MC!Z83="","*",FN_MC!Z83)</f>
        <v>*</v>
      </c>
      <c r="D80" s="119" t="str">
        <f>IF(FN_MC!S83="","*",FN_MC!S83)</f>
        <v>-</v>
      </c>
      <c r="E80" s="119" t="str">
        <f>IF(FN_MC!T83="","*",FN_MC!T83)</f>
        <v>-</v>
      </c>
      <c r="F80" s="119">
        <f>IF(FN_MC!B83="","*",FN_MC!B83)</f>
        <v>45937</v>
      </c>
      <c r="G80" s="119" t="str">
        <f>IF(FN_MC!D83="","*",FN_MC!D83)</f>
        <v>*</v>
      </c>
      <c r="H80" s="119" t="str">
        <f>IF(FN_MC!F83="","*",FN_MC!F83)</f>
        <v>*</v>
      </c>
      <c r="I80" s="119" t="str">
        <f>IF(FN_MC!H83="","*",FN_MC!H83)</f>
        <v>*</v>
      </c>
      <c r="J80" s="119" t="str">
        <f>IF(FN_MC!I83="","*",FN_MC!I83)</f>
        <v>*</v>
      </c>
      <c r="K80" s="119" t="str">
        <f>IF(FN_MC!M83="","*",FN_MC!M83)</f>
        <v>-</v>
      </c>
      <c r="L80" s="119" t="str">
        <f>IF(FN_MC!N83="","*",FN_MC!N83)</f>
        <v>-</v>
      </c>
      <c r="M80" s="120" t="str">
        <f>IF(FN_MC!J83="","*",FN_MC!J83)</f>
        <v>*</v>
      </c>
      <c r="N80" s="120" t="str">
        <f>IF(FN_MC!K83="","*",FN_MC!K83)</f>
        <v>*</v>
      </c>
      <c r="O80" s="120" t="str">
        <f>IF(FN_MC!L83="","*",FN_MC!L83)</f>
        <v>*</v>
      </c>
      <c r="P80" s="120"/>
      <c r="Q80" s="137" t="str">
        <f>IF(FN_MC!O83="","*",FN_MC!O83)</f>
        <v>*</v>
      </c>
      <c r="R80" s="137" t="str">
        <f>IF(FN_MC!P83="","*",FN_MC!P83)</f>
        <v>*</v>
      </c>
      <c r="S80" s="119" t="str">
        <f>IF(FN_MC!Q83="","*",CONCATENATE(FN_MC!Q83," ",FN_MC!R83))</f>
        <v>*</v>
      </c>
      <c r="T80" s="119" t="str">
        <f>IF(FN_MC!V83="","*",FN_MC!V83)</f>
        <v>*</v>
      </c>
      <c r="U80" s="119" t="str">
        <f>IF(FN_MC!W83="","*",FN_MC!W83)</f>
        <v>*</v>
      </c>
      <c r="V80" s="121" t="str">
        <f ca="1">_xlfn.XLOOKUP(G80&amp;$V$2,BS_CONTROLE[CHAVE],BS_CONTROLE[Quantidade_11],"-")</f>
        <v>-</v>
      </c>
      <c r="W80" s="121" t="str">
        <f ca="1">_xlfn.XLOOKUP(G80&amp;$W$2,BS_CONTROLE[CHAVE],BS_CONTROLE[Quantidade_11],"-")</f>
        <v>-</v>
      </c>
      <c r="X80" s="121" t="str">
        <f ca="1">_xlfn.XLOOKUP(G80&amp;$X$2,BS_CONTROLE[CHAVE],BS_CONTROLE[Quantidade_11],"-")</f>
        <v>-</v>
      </c>
    </row>
    <row r="81" spans="1:24" s="122" customFormat="1" hidden="1">
      <c r="A81" s="118" t="str">
        <f>IF(FN_MC!Y84="","*",FN_MC!Y84)</f>
        <v>*</v>
      </c>
      <c r="B81" s="118" t="str">
        <f>IF(FN_MC!X84="","*",FN_MC!X84)</f>
        <v>*</v>
      </c>
      <c r="C81" s="118" t="str">
        <f>IF(FN_MC!Z84="","*",FN_MC!Z84)</f>
        <v>*</v>
      </c>
      <c r="D81" s="119" t="str">
        <f>IF(FN_MC!S84="","*",FN_MC!S84)</f>
        <v>-</v>
      </c>
      <c r="E81" s="119" t="str">
        <f>IF(FN_MC!T84="","*",FN_MC!T84)</f>
        <v>-</v>
      </c>
      <c r="F81" s="119">
        <f>IF(FN_MC!B84="","*",FN_MC!B84)</f>
        <v>45937</v>
      </c>
      <c r="G81" s="119" t="str">
        <f>IF(FN_MC!D84="","*",FN_MC!D84)</f>
        <v>*</v>
      </c>
      <c r="H81" s="119" t="str">
        <f>IF(FN_MC!F84="","*",FN_MC!F84)</f>
        <v>*</v>
      </c>
      <c r="I81" s="119" t="str">
        <f>IF(FN_MC!H84="","*",FN_MC!H84)</f>
        <v>*</v>
      </c>
      <c r="J81" s="119" t="str">
        <f>IF(FN_MC!I84="","*",FN_MC!I84)</f>
        <v>*</v>
      </c>
      <c r="K81" s="119" t="str">
        <f>IF(FN_MC!M84="","*",FN_MC!M84)</f>
        <v>-</v>
      </c>
      <c r="L81" s="119" t="str">
        <f>IF(FN_MC!N84="","*",FN_MC!N84)</f>
        <v>-</v>
      </c>
      <c r="M81" s="120" t="str">
        <f>IF(FN_MC!J84="","*",FN_MC!J84)</f>
        <v>*</v>
      </c>
      <c r="N81" s="120" t="str">
        <f>IF(FN_MC!K84="","*",FN_MC!K84)</f>
        <v>*</v>
      </c>
      <c r="O81" s="120" t="str">
        <f>IF(FN_MC!L84="","*",FN_MC!L84)</f>
        <v>*</v>
      </c>
      <c r="P81" s="120"/>
      <c r="Q81" s="137" t="str">
        <f>IF(FN_MC!O84="","*",FN_MC!O84)</f>
        <v>*</v>
      </c>
      <c r="R81" s="137" t="str">
        <f>IF(FN_MC!P84="","*",FN_MC!P84)</f>
        <v>*</v>
      </c>
      <c r="S81" s="119" t="str">
        <f>IF(FN_MC!Q84="","*",CONCATENATE(FN_MC!Q84," ",FN_MC!R84))</f>
        <v>*</v>
      </c>
      <c r="T81" s="119" t="str">
        <f>IF(FN_MC!V84="","*",FN_MC!V84)</f>
        <v>*</v>
      </c>
      <c r="U81" s="119" t="str">
        <f>IF(FN_MC!W84="","*",FN_MC!W84)</f>
        <v>*</v>
      </c>
      <c r="V81" s="121" t="str">
        <f ca="1">_xlfn.XLOOKUP(G81&amp;$V$2,BS_CONTROLE[CHAVE],BS_CONTROLE[Quantidade_11],"-")</f>
        <v>-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*</v>
      </c>
      <c r="B82" s="118" t="str">
        <f>IF(FN_MC!X85="","*",FN_MC!X85)</f>
        <v>*</v>
      </c>
      <c r="C82" s="118" t="str">
        <f>IF(FN_MC!Z85="","*",FN_MC!Z85)</f>
        <v>*</v>
      </c>
      <c r="D82" s="119" t="str">
        <f>IF(FN_MC!S85="","*",FN_MC!S85)</f>
        <v>-</v>
      </c>
      <c r="E82" s="119" t="str">
        <f>IF(FN_MC!T85="","*",FN_MC!T85)</f>
        <v>-</v>
      </c>
      <c r="F82" s="119">
        <f>IF(FN_MC!B85="","*",FN_MC!B85)</f>
        <v>45937</v>
      </c>
      <c r="G82" s="119" t="str">
        <f>IF(FN_MC!D85="","*",FN_MC!D85)</f>
        <v>*</v>
      </c>
      <c r="H82" s="119" t="str">
        <f>IF(FN_MC!F85="","*",FN_MC!F85)</f>
        <v>*</v>
      </c>
      <c r="I82" s="119" t="str">
        <f>IF(FN_MC!H85="","*",FN_MC!H85)</f>
        <v>*</v>
      </c>
      <c r="J82" s="119" t="str">
        <f>IF(FN_MC!I85="","*",FN_MC!I85)</f>
        <v>*</v>
      </c>
      <c r="K82" s="119" t="str">
        <f>IF(FN_MC!M85="","*",FN_MC!M85)</f>
        <v>-</v>
      </c>
      <c r="L82" s="119" t="str">
        <f>IF(FN_MC!N85="","*",FN_MC!N85)</f>
        <v>-</v>
      </c>
      <c r="M82" s="120" t="str">
        <f>IF(FN_MC!J85="","*",FN_MC!J85)</f>
        <v>*</v>
      </c>
      <c r="N82" s="120" t="str">
        <f>IF(FN_MC!K85="","*",FN_MC!K85)</f>
        <v>*</v>
      </c>
      <c r="O82" s="120" t="str">
        <f>IF(FN_MC!L85="","*",FN_MC!L85)</f>
        <v>*</v>
      </c>
      <c r="P82" s="120"/>
      <c r="Q82" s="137" t="str">
        <f>IF(FN_MC!O85="","*",FN_MC!O85)</f>
        <v>*</v>
      </c>
      <c r="R82" s="137" t="str">
        <f>IF(FN_MC!P85="","*",FN_MC!P85)</f>
        <v>*</v>
      </c>
      <c r="S82" s="119" t="str">
        <f>IF(FN_MC!Q85="","*",CONCATENATE(FN_MC!Q85," ",FN_MC!R85))</f>
        <v>*</v>
      </c>
      <c r="T82" s="119" t="str">
        <f>IF(FN_MC!V85="","*",FN_MC!V85)</f>
        <v>*</v>
      </c>
      <c r="U82" s="119" t="str">
        <f>IF(FN_MC!W85="","*",FN_MC!W85)</f>
        <v>*</v>
      </c>
      <c r="V82" s="121" t="str">
        <f ca="1">_xlfn.XLOOKUP(G82&amp;$V$2,BS_CONTROLE[CHAVE],BS_CONTROLE[Quantidade_11],"-")</f>
        <v>-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*</v>
      </c>
      <c r="C83" s="118" t="str">
        <f>IF(FN_MC!Z86="","*",FN_MC!Z86)</f>
        <v>*</v>
      </c>
      <c r="D83" s="119" t="str">
        <f>IF(FN_MC!S86="","*",FN_MC!S86)</f>
        <v>-</v>
      </c>
      <c r="E83" s="119" t="str">
        <f>IF(FN_MC!T86="","*",FN_MC!T86)</f>
        <v>-</v>
      </c>
      <c r="F83" s="119">
        <f>IF(FN_MC!B86="","*",FN_MC!B86)</f>
        <v>45937</v>
      </c>
      <c r="G83" s="119" t="str">
        <f>IF(FN_MC!D86="","*",FN_MC!D86)</f>
        <v>*</v>
      </c>
      <c r="H83" s="119" t="str">
        <f>IF(FN_MC!F86="","*",FN_MC!F86)</f>
        <v>*</v>
      </c>
      <c r="I83" s="119" t="str">
        <f>IF(FN_MC!H86="","*",FN_MC!H86)</f>
        <v>*</v>
      </c>
      <c r="J83" s="119" t="str">
        <f>IF(FN_MC!I86="","*",FN_MC!I86)</f>
        <v>*</v>
      </c>
      <c r="K83" s="119" t="str">
        <f>IF(FN_MC!M86="","*",FN_MC!M86)</f>
        <v>-</v>
      </c>
      <c r="L83" s="119" t="str">
        <f>IF(FN_MC!N86="","*",FN_MC!N86)</f>
        <v>-</v>
      </c>
      <c r="M83" s="120" t="str">
        <f>IF(FN_MC!J86="","*",FN_MC!J86)</f>
        <v>*</v>
      </c>
      <c r="N83" s="120" t="str">
        <f>IF(FN_MC!K86="","*",FN_MC!K86)</f>
        <v>*</v>
      </c>
      <c r="O83" s="120" t="str">
        <f>IF(FN_MC!L86="","*",FN_MC!L86)</f>
        <v>*</v>
      </c>
      <c r="P83" s="120"/>
      <c r="Q83" s="137" t="str">
        <f>IF(FN_MC!O86="","*",FN_MC!O86)</f>
        <v>*</v>
      </c>
      <c r="R83" s="137" t="str">
        <f>IF(FN_MC!P86="","*",FN_MC!P86)</f>
        <v>*</v>
      </c>
      <c r="S83" s="119" t="str">
        <f>IF(FN_MC!Q86="","*",CONCATENATE(FN_MC!Q86," ",FN_MC!R86))</f>
        <v>*</v>
      </c>
      <c r="T83" s="119" t="str">
        <f>IF(FN_MC!V86="","*",FN_MC!V86)</f>
        <v>*</v>
      </c>
      <c r="U83" s="119" t="str">
        <f>IF(FN_MC!W86="","*",FN_MC!W86)</f>
        <v>*</v>
      </c>
      <c r="V83" s="121" t="str">
        <f ca="1">_xlfn.XLOOKUP(G83&amp;$V$2,BS_CONTROLE[CHAVE],BS_CONTROLE[Quantidade_11],"-")</f>
        <v>-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*</v>
      </c>
      <c r="B84" s="118" t="str">
        <f>IF(FN_MC!X87="","*",FN_MC!X87)</f>
        <v>*</v>
      </c>
      <c r="C84" s="118" t="str">
        <f>IF(FN_MC!Z87="","*",FN_MC!Z87)</f>
        <v>*</v>
      </c>
      <c r="D84" s="119" t="str">
        <f>IF(FN_MC!S87="","*",FN_MC!S87)</f>
        <v>-</v>
      </c>
      <c r="E84" s="119" t="str">
        <f>IF(FN_MC!T87="","*",FN_MC!T87)</f>
        <v>-</v>
      </c>
      <c r="F84" s="119">
        <f>IF(FN_MC!B87="","*",FN_MC!B87)</f>
        <v>45937</v>
      </c>
      <c r="G84" s="119" t="str">
        <f>IF(FN_MC!D87="","*",FN_MC!D87)</f>
        <v>*</v>
      </c>
      <c r="H84" s="119" t="str">
        <f>IF(FN_MC!F87="","*",FN_MC!F87)</f>
        <v>*</v>
      </c>
      <c r="I84" s="119" t="str">
        <f>IF(FN_MC!H87="","*",FN_MC!H87)</f>
        <v>*</v>
      </c>
      <c r="J84" s="119" t="str">
        <f>IF(FN_MC!I87="","*",FN_MC!I87)</f>
        <v>*</v>
      </c>
      <c r="K84" s="119" t="str">
        <f>IF(FN_MC!M87="","*",FN_MC!M87)</f>
        <v>-</v>
      </c>
      <c r="L84" s="119" t="str">
        <f>IF(FN_MC!N87="","*",FN_MC!N87)</f>
        <v>-</v>
      </c>
      <c r="M84" s="120" t="str">
        <f>IF(FN_MC!J87="","*",FN_MC!J87)</f>
        <v>*</v>
      </c>
      <c r="N84" s="120" t="str">
        <f>IF(FN_MC!K87="","*",FN_MC!K87)</f>
        <v>*</v>
      </c>
      <c r="O84" s="120" t="str">
        <f>IF(FN_MC!L87="","*",FN_MC!L87)</f>
        <v>*</v>
      </c>
      <c r="P84" s="120"/>
      <c r="Q84" s="137" t="str">
        <f>IF(FN_MC!O87="","*",FN_MC!O87)</f>
        <v>*</v>
      </c>
      <c r="R84" s="137" t="str">
        <f>IF(FN_MC!P87="","*",FN_MC!P87)</f>
        <v>*</v>
      </c>
      <c r="S84" s="119" t="str">
        <f>IF(FN_MC!Q87="","*",CONCATENATE(FN_MC!Q87," ",FN_MC!R87))</f>
        <v>*</v>
      </c>
      <c r="T84" s="119" t="str">
        <f>IF(FN_MC!V87="","*",FN_MC!V87)</f>
        <v>*</v>
      </c>
      <c r="U84" s="119" t="str">
        <f>IF(FN_MC!W87="","*",FN_MC!W87)</f>
        <v>*</v>
      </c>
      <c r="V84" s="121" t="str">
        <f ca="1">_xlfn.XLOOKUP(G84&amp;$V$2,BS_CONTROLE[CHAVE],BS_CONTROLE[Quantidade_11],"-")</f>
        <v>-</v>
      </c>
      <c r="W84" s="121" t="str">
        <f ca="1">_xlfn.XLOOKUP(G84&amp;$W$2,BS_CONTROLE[CHAVE],BS_CONTROLE[Quantidade_11],"-")</f>
        <v>-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>
        <f>IF(FN_MC!B88="","*",FN_MC!B88)</f>
        <v>45937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*</v>
      </c>
      <c r="B86" s="118" t="str">
        <f>IF(FN_MC!X89="","*",FN_MC!X89)</f>
        <v>*</v>
      </c>
      <c r="C86" s="118" t="str">
        <f>IF(FN_MC!Z89="","*",FN_MC!Z89)</f>
        <v>*</v>
      </c>
      <c r="D86" s="119" t="str">
        <f>IF(FN_MC!S89="","*",FN_MC!S89)</f>
        <v>-</v>
      </c>
      <c r="E86" s="119" t="str">
        <f>IF(FN_MC!T89="","*",FN_MC!T89)</f>
        <v>-</v>
      </c>
      <c r="F86" s="119">
        <f>IF(FN_MC!B89="","*",FN_MC!B89)</f>
        <v>45937</v>
      </c>
      <c r="G86" s="119" t="str">
        <f>IF(FN_MC!D89="","*",FN_MC!D89)</f>
        <v>*</v>
      </c>
      <c r="H86" s="119" t="str">
        <f>IF(FN_MC!F89="","*",FN_MC!F89)</f>
        <v>*</v>
      </c>
      <c r="I86" s="119" t="str">
        <f>IF(FN_MC!H89="","*",FN_MC!H89)</f>
        <v>*</v>
      </c>
      <c r="J86" s="119" t="str">
        <f>IF(FN_MC!I89="","*",FN_MC!I89)</f>
        <v>*</v>
      </c>
      <c r="K86" s="119" t="str">
        <f>IF(FN_MC!M89="","*",FN_MC!M89)</f>
        <v>-</v>
      </c>
      <c r="L86" s="119" t="str">
        <f>IF(FN_MC!N89="","*",FN_MC!N89)</f>
        <v>-</v>
      </c>
      <c r="M86" s="120" t="str">
        <f>IF(FN_MC!J89="","*",FN_MC!J89)</f>
        <v>*</v>
      </c>
      <c r="N86" s="120" t="str">
        <f>IF(FN_MC!K89="","*",FN_MC!K89)</f>
        <v>*</v>
      </c>
      <c r="O86" s="120" t="str">
        <f>IF(FN_MC!L89="","*",FN_MC!L89)</f>
        <v>*</v>
      </c>
      <c r="P86" s="120"/>
      <c r="Q86" s="137" t="str">
        <f>IF(FN_MC!O89="","*",FN_MC!O89)</f>
        <v>*</v>
      </c>
      <c r="R86" s="137" t="str">
        <f>IF(FN_MC!P89="","*",FN_MC!P89)</f>
        <v>*</v>
      </c>
      <c r="S86" s="119" t="str">
        <f>IF(FN_MC!Q89="","*",CONCATENATE(FN_MC!Q89," ",FN_MC!R89))</f>
        <v>*</v>
      </c>
      <c r="T86" s="119" t="str">
        <f>IF(FN_MC!V89="","*",FN_MC!V89)</f>
        <v>*</v>
      </c>
      <c r="U86" s="119" t="str">
        <f>IF(FN_MC!W89="","*",FN_MC!W89)</f>
        <v>*</v>
      </c>
      <c r="V86" s="121" t="str">
        <f ca="1">_xlfn.XLOOKUP(G86&amp;$V$2,BS_CONTROLE[CHAVE],BS_CONTROLE[Quantidade_11],"-")</f>
        <v>-</v>
      </c>
      <c r="W86" s="121" t="str">
        <f ca="1">_xlfn.XLOOKUP(G86&amp;$W$2,BS_CONTROLE[CHAVE],BS_CONTROLE[Quantidade_11],"-")</f>
        <v>-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 hidden="1">
      <c r="A88" s="118" t="str">
        <f>IF(FN_MC!Y91="","*",FN_MC!Y91)</f>
        <v>*</v>
      </c>
      <c r="B88" s="118" t="str">
        <f>IF(FN_MC!X91="","*",FN_MC!X91)</f>
        <v>*</v>
      </c>
      <c r="C88" s="118" t="str">
        <f>IF(FN_MC!Z91="","*",FN_MC!Z91)</f>
        <v>*</v>
      </c>
      <c r="D88" s="119" t="str">
        <f>IF(FN_MC!S91="","*",FN_MC!S91)</f>
        <v>-</v>
      </c>
      <c r="E88" s="119" t="str">
        <f>IF(FN_MC!T91="","*",FN_MC!T91)</f>
        <v>-</v>
      </c>
      <c r="F88" s="119" t="str">
        <f>IF(FN_MC!B91="","*",FN_MC!B91)</f>
        <v>*</v>
      </c>
      <c r="G88" s="119" t="str">
        <f>IF(FN_MC!D91="","*",FN_MC!D91)</f>
        <v>*</v>
      </c>
      <c r="H88" s="119" t="str">
        <f>IF(FN_MC!F91="","*",FN_MC!F91)</f>
        <v>*</v>
      </c>
      <c r="I88" s="119" t="str">
        <f>IF(FN_MC!H91="","*",FN_MC!H91)</f>
        <v>*</v>
      </c>
      <c r="J88" s="119" t="str">
        <f>IF(FN_MC!I91="","*",FN_MC!I91)</f>
        <v>*</v>
      </c>
      <c r="K88" s="119" t="str">
        <f>IF(FN_MC!M91="","*",FN_MC!M91)</f>
        <v>-</v>
      </c>
      <c r="L88" s="119" t="str">
        <f>IF(FN_MC!N91="","*",FN_MC!N91)</f>
        <v>-</v>
      </c>
      <c r="M88" s="120" t="str">
        <f>IF(FN_MC!J91="","*",FN_MC!J91)</f>
        <v>*</v>
      </c>
      <c r="N88" s="120" t="str">
        <f>IF(FN_MC!K91="","*",FN_MC!K91)</f>
        <v>*</v>
      </c>
      <c r="O88" s="120" t="str">
        <f>IF(FN_MC!L91="","*",FN_MC!L91)</f>
        <v>*</v>
      </c>
      <c r="P88" s="120"/>
      <c r="Q88" s="137" t="str">
        <f>IF(FN_MC!O91="","*",FN_MC!O91)</f>
        <v>*</v>
      </c>
      <c r="R88" s="137" t="str">
        <f>IF(FN_MC!P91="","*",FN_MC!P91)</f>
        <v>*</v>
      </c>
      <c r="S88" s="119" t="str">
        <f>IF(FN_MC!Q91="","*",CONCATENATE(FN_MC!Q91," ",FN_MC!R91))</f>
        <v>*</v>
      </c>
      <c r="T88" s="119" t="str">
        <f>IF(FN_MC!V91="","*",FN_MC!V91)</f>
        <v>*</v>
      </c>
      <c r="U88" s="119" t="str">
        <f>IF(FN_MC!W91="","*",FN_MC!W91)</f>
        <v>*</v>
      </c>
      <c r="V88" s="121" t="str">
        <f ca="1">_xlfn.XLOOKUP(G88&amp;$V$2,BS_CONTROLE[CHAVE],BS_CONTROLE[Quantidade_11],"-")</f>
        <v>-</v>
      </c>
      <c r="W88" s="121" t="str">
        <f ca="1">_xlfn.XLOOKUP(G88&amp;$W$2,BS_CONTROLE[CHAVE],BS_CONTROLE[Quantidade_11],"-")</f>
        <v>-</v>
      </c>
      <c r="X88" s="121" t="str">
        <f ca="1">_xlfn.XLOOKUP(G88&amp;$X$2,BS_CONTROLE[CHAVE],BS_CONTROLE[Quantidade_11],"-")</f>
        <v>-</v>
      </c>
    </row>
    <row r="89" spans="1:24" s="122" customFormat="1" hidden="1">
      <c r="A89" s="118" t="str">
        <f>IF(FN_MC!Y92="","*",FN_MC!Y92)</f>
        <v>*</v>
      </c>
      <c r="B89" s="118" t="str">
        <f>IF(FN_MC!X92="","*",FN_MC!X92)</f>
        <v>*</v>
      </c>
      <c r="C89" s="118" t="str">
        <f>IF(FN_MC!Z92="","*",FN_MC!Z92)</f>
        <v>*</v>
      </c>
      <c r="D89" s="119" t="str">
        <f>IF(FN_MC!S92="","*",FN_MC!S92)</f>
        <v>-</v>
      </c>
      <c r="E89" s="119" t="str">
        <f>IF(FN_MC!T92="","*",FN_MC!T92)</f>
        <v>-</v>
      </c>
      <c r="F89" s="119" t="str">
        <f>IF(FN_MC!B92="","*",FN_MC!B92)</f>
        <v>*</v>
      </c>
      <c r="G89" s="119" t="str">
        <f>IF(FN_MC!D92="","*",FN_MC!D92)</f>
        <v>*</v>
      </c>
      <c r="H89" s="119" t="str">
        <f>IF(FN_MC!F92="","*",FN_MC!F92)</f>
        <v>*</v>
      </c>
      <c r="I89" s="119" t="str">
        <f>IF(FN_MC!H92="","*",FN_MC!H92)</f>
        <v>*</v>
      </c>
      <c r="J89" s="119" t="str">
        <f>IF(FN_MC!I92="","*",FN_MC!I92)</f>
        <v>*</v>
      </c>
      <c r="K89" s="119" t="str">
        <f>IF(FN_MC!M92="","*",FN_MC!M92)</f>
        <v>-</v>
      </c>
      <c r="L89" s="119" t="str">
        <f>IF(FN_MC!N92="","*",FN_MC!N92)</f>
        <v>-</v>
      </c>
      <c r="M89" s="120" t="str">
        <f>IF(FN_MC!J92="","*",FN_MC!J92)</f>
        <v>*</v>
      </c>
      <c r="N89" s="120" t="str">
        <f>IF(FN_MC!K92="","*",FN_MC!K92)</f>
        <v>*</v>
      </c>
      <c r="O89" s="120" t="str">
        <f>IF(FN_MC!L92="","*",FN_MC!L92)</f>
        <v>*</v>
      </c>
      <c r="P89" s="120"/>
      <c r="Q89" s="137" t="str">
        <f>IF(FN_MC!O92="","*",FN_MC!O92)</f>
        <v>*</v>
      </c>
      <c r="R89" s="137" t="str">
        <f>IF(FN_MC!P92="","*",FN_MC!P92)</f>
        <v>*</v>
      </c>
      <c r="S89" s="119" t="str">
        <f>IF(FN_MC!Q92="","*",CONCATENATE(FN_MC!Q92," ",FN_MC!R92))</f>
        <v>*</v>
      </c>
      <c r="T89" s="119" t="str">
        <f>IF(FN_MC!V92="","*",FN_MC!V92)</f>
        <v>*</v>
      </c>
      <c r="U89" s="119" t="str">
        <f>IF(FN_MC!W92="","*",FN_MC!W92)</f>
        <v>*</v>
      </c>
      <c r="V89" s="121" t="str">
        <f ca="1">_xlfn.XLOOKUP(G89&amp;$V$2,BS_CONTROLE[CHAVE],BS_CONTROLE[Quantidade_11],"-")</f>
        <v>-</v>
      </c>
      <c r="W89" s="121" t="str">
        <f ca="1">_xlfn.XLOOKUP(G89&amp;$W$2,BS_CONTROLE[CHAVE],BS_CONTROLE[Quantidade_11],"-")</f>
        <v>-</v>
      </c>
      <c r="X89" s="121" t="str">
        <f ca="1">_xlfn.XLOOKUP(G89&amp;$X$2,BS_CONTROLE[CHAVE],BS_CONTROLE[Quantidade_11],"-")</f>
        <v>-</v>
      </c>
    </row>
    <row r="90" spans="1:24" s="122" customFormat="1" hidden="1">
      <c r="A90" s="118" t="str">
        <f>IF(FN_MC!Y93="","*",FN_MC!Y93)</f>
        <v>*</v>
      </c>
      <c r="B90" s="118" t="str">
        <f>IF(FN_MC!X93="","*",FN_MC!X93)</f>
        <v>*</v>
      </c>
      <c r="C90" s="118" t="str">
        <f>IF(FN_MC!Z93="","*",FN_MC!Z93)</f>
        <v>*</v>
      </c>
      <c r="D90" s="119" t="str">
        <f>IF(FN_MC!S93="","*",FN_MC!S93)</f>
        <v>-</v>
      </c>
      <c r="E90" s="119" t="str">
        <f>IF(FN_MC!T93="","*",FN_MC!T93)</f>
        <v>-</v>
      </c>
      <c r="F90" s="119" t="str">
        <f>IF(FN_MC!B93="","*",FN_MC!B93)</f>
        <v>*</v>
      </c>
      <c r="G90" s="119" t="str">
        <f>IF(FN_MC!D93="","*",FN_MC!D93)</f>
        <v>*</v>
      </c>
      <c r="H90" s="119" t="str">
        <f>IF(FN_MC!F93="","*",FN_MC!F93)</f>
        <v>*</v>
      </c>
      <c r="I90" s="119" t="str">
        <f>IF(FN_MC!H93="","*",FN_MC!H93)</f>
        <v>*</v>
      </c>
      <c r="J90" s="119" t="str">
        <f>IF(FN_MC!I93="","*",FN_MC!I93)</f>
        <v>*</v>
      </c>
      <c r="K90" s="119" t="str">
        <f>IF(FN_MC!M93="","*",FN_MC!M93)</f>
        <v>-</v>
      </c>
      <c r="L90" s="119" t="str">
        <f>IF(FN_MC!N93="","*",FN_MC!N93)</f>
        <v>-</v>
      </c>
      <c r="M90" s="120" t="str">
        <f>IF(FN_MC!J93="","*",FN_MC!J93)</f>
        <v>*</v>
      </c>
      <c r="N90" s="120" t="str">
        <f>IF(FN_MC!K93="","*",FN_MC!K93)</f>
        <v>*</v>
      </c>
      <c r="O90" s="120" t="str">
        <f>IF(FN_MC!L93="","*",FN_MC!L93)</f>
        <v>*</v>
      </c>
      <c r="P90" s="120"/>
      <c r="Q90" s="137" t="str">
        <f>IF(FN_MC!O93="","*",FN_MC!O93)</f>
        <v>*</v>
      </c>
      <c r="R90" s="137" t="str">
        <f>IF(FN_MC!P93="","*",FN_MC!P93)</f>
        <v>*</v>
      </c>
      <c r="S90" s="119" t="str">
        <f>IF(FN_MC!Q93="","*",CONCATENATE(FN_MC!Q93," ",FN_MC!R93))</f>
        <v>*</v>
      </c>
      <c r="T90" s="119" t="str">
        <f>IF(FN_MC!V93="","*",FN_MC!V93)</f>
        <v>*</v>
      </c>
      <c r="U90" s="119" t="str">
        <f>IF(FN_MC!W93="","*",FN_MC!W93)</f>
        <v>*</v>
      </c>
      <c r="V90" s="121" t="str">
        <f ca="1">_xlfn.XLOOKUP(G90&amp;$V$2,BS_CONTROLE[CHAVE],BS_CONTROLE[Quantidade_11],"-")</f>
        <v>-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 hidden="1">
      <c r="A91" s="118" t="str">
        <f>IF(FN_MC!Y94="","*",FN_MC!Y94)</f>
        <v>*</v>
      </c>
      <c r="B91" s="118" t="str">
        <f>IF(FN_MC!X94="","*",FN_MC!X94)</f>
        <v>*</v>
      </c>
      <c r="C91" s="118" t="str">
        <f>IF(FN_MC!Z94="","*",FN_MC!Z94)</f>
        <v>*</v>
      </c>
      <c r="D91" s="119" t="str">
        <f>IF(FN_MC!S94="","*",FN_MC!S94)</f>
        <v>-</v>
      </c>
      <c r="E91" s="119" t="str">
        <f>IF(FN_MC!T94="","*",FN_MC!T94)</f>
        <v>-</v>
      </c>
      <c r="F91" s="119" t="str">
        <f>IF(FN_MC!B94="","*",FN_MC!B94)</f>
        <v>*</v>
      </c>
      <c r="G91" s="119" t="str">
        <f>IF(FN_MC!D94="","*",FN_MC!D94)</f>
        <v>*</v>
      </c>
      <c r="H91" s="119" t="str">
        <f>IF(FN_MC!F94="","*",FN_MC!F94)</f>
        <v>*</v>
      </c>
      <c r="I91" s="119" t="str">
        <f>IF(FN_MC!H94="","*",FN_MC!H94)</f>
        <v>*</v>
      </c>
      <c r="J91" s="119" t="str">
        <f>IF(FN_MC!I94="","*",FN_MC!I94)</f>
        <v>*</v>
      </c>
      <c r="K91" s="119" t="str">
        <f>IF(FN_MC!M94="","*",FN_MC!M94)</f>
        <v>-</v>
      </c>
      <c r="L91" s="119" t="str">
        <f>IF(FN_MC!N94="","*",FN_MC!N94)</f>
        <v>-</v>
      </c>
      <c r="M91" s="120" t="str">
        <f>IF(FN_MC!J94="","*",FN_MC!J94)</f>
        <v>*</v>
      </c>
      <c r="N91" s="120" t="str">
        <f>IF(FN_MC!K94="","*",FN_MC!K94)</f>
        <v>*</v>
      </c>
      <c r="O91" s="120" t="str">
        <f>IF(FN_MC!L94="","*",FN_MC!L94)</f>
        <v>*</v>
      </c>
      <c r="P91" s="120"/>
      <c r="Q91" s="137" t="str">
        <f>IF(FN_MC!O94="","*",FN_MC!O94)</f>
        <v>*</v>
      </c>
      <c r="R91" s="137" t="str">
        <f>IF(FN_MC!P94="","*",FN_MC!P94)</f>
        <v>*</v>
      </c>
      <c r="S91" s="119" t="str">
        <f>IF(FN_MC!Q94="","*",CONCATENATE(FN_MC!Q94," ",FN_MC!R94))</f>
        <v>*</v>
      </c>
      <c r="T91" s="119" t="str">
        <f>IF(FN_MC!V94="","*",FN_MC!V94)</f>
        <v>*</v>
      </c>
      <c r="U91" s="119" t="str">
        <f>IF(FN_MC!W94="","*",FN_MC!W94)</f>
        <v>*</v>
      </c>
      <c r="V91" s="121" t="str">
        <f ca="1">_xlfn.XLOOKUP(G91&amp;$V$2,BS_CONTROLE[CHAVE],BS_CONTROLE[Quantidade_11],"-")</f>
        <v>-</v>
      </c>
      <c r="W91" s="121" t="str">
        <f ca="1">_xlfn.XLOOKUP(G91&amp;$W$2,BS_CONTROLE[CHAVE],BS_CONTROLE[Quantidade_11],"-")</f>
        <v>-</v>
      </c>
      <c r="X91" s="121" t="str">
        <f ca="1">_xlfn.XLOOKUP(G91&amp;$X$2,BS_CONTROLE[CHAVE],BS_CONTROLE[Quantidade_11],"-")</f>
        <v>-</v>
      </c>
    </row>
    <row r="92" spans="1:24" s="122" customFormat="1" hidden="1">
      <c r="A92" s="118" t="str">
        <f>IF(FN_MC!Y95="","*",FN_MC!Y95)</f>
        <v>*</v>
      </c>
      <c r="B92" s="118" t="str">
        <f>IF(FN_MC!X95="","*",FN_MC!X95)</f>
        <v>*</v>
      </c>
      <c r="C92" s="118" t="str">
        <f>IF(FN_MC!Z95="","*",FN_MC!Z95)</f>
        <v>*</v>
      </c>
      <c r="D92" s="119" t="str">
        <f>IF(FN_MC!S95="","*",FN_MC!S95)</f>
        <v>-</v>
      </c>
      <c r="E92" s="119" t="str">
        <f>IF(FN_MC!T95="","*",FN_MC!T95)</f>
        <v>-</v>
      </c>
      <c r="F92" s="119" t="str">
        <f>IF(FN_MC!B95="","*",FN_MC!B95)</f>
        <v>*</v>
      </c>
      <c r="G92" s="119" t="str">
        <f>IF(FN_MC!D95="","*",FN_MC!D95)</f>
        <v>*</v>
      </c>
      <c r="H92" s="119" t="str">
        <f>IF(FN_MC!F95="","*",FN_MC!F95)</f>
        <v>*</v>
      </c>
      <c r="I92" s="119" t="str">
        <f>IF(FN_MC!H95="","*",FN_MC!H95)</f>
        <v>*</v>
      </c>
      <c r="J92" s="119" t="str">
        <f>IF(FN_MC!I95="","*",FN_MC!I95)</f>
        <v>*</v>
      </c>
      <c r="K92" s="119" t="str">
        <f>IF(FN_MC!M95="","*",FN_MC!M95)</f>
        <v>-</v>
      </c>
      <c r="L92" s="119" t="str">
        <f>IF(FN_MC!N95="","*",FN_MC!N95)</f>
        <v>-</v>
      </c>
      <c r="M92" s="120" t="str">
        <f>IF(FN_MC!J95="","*",FN_MC!J95)</f>
        <v>*</v>
      </c>
      <c r="N92" s="120" t="str">
        <f>IF(FN_MC!K95="","*",FN_MC!K95)</f>
        <v>*</v>
      </c>
      <c r="O92" s="120" t="str">
        <f>IF(FN_MC!L95="","*",FN_MC!L95)</f>
        <v>*</v>
      </c>
      <c r="P92" s="120"/>
      <c r="Q92" s="137" t="str">
        <f>IF(FN_MC!O95="","*",FN_MC!O95)</f>
        <v>*</v>
      </c>
      <c r="R92" s="137" t="str">
        <f>IF(FN_MC!P95="","*",FN_MC!P95)</f>
        <v>*</v>
      </c>
      <c r="S92" s="119" t="str">
        <f>IF(FN_MC!Q95="","*",CONCATENATE(FN_MC!Q95," ",FN_MC!R95))</f>
        <v>*</v>
      </c>
      <c r="T92" s="119" t="str">
        <f>IF(FN_MC!V95="","*",FN_MC!V95)</f>
        <v>*</v>
      </c>
      <c r="U92" s="119" t="str">
        <f>IF(FN_MC!W95="","*",FN_MC!W95)</f>
        <v>*</v>
      </c>
      <c r="V92" s="121" t="str">
        <f ca="1">_xlfn.XLOOKUP(G92&amp;$V$2,BS_CONTROLE[CHAVE],BS_CONTROLE[Quantidade_11],"-")</f>
        <v>-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 hidden="1">
      <c r="A93" s="118" t="str">
        <f>IF(FN_MC!Y96="","*",FN_MC!Y96)</f>
        <v>*</v>
      </c>
      <c r="B93" s="118" t="str">
        <f>IF(FN_MC!X96="","*",FN_MC!X96)</f>
        <v>*</v>
      </c>
      <c r="C93" s="118" t="str">
        <f>IF(FN_MC!Z96="","*",FN_MC!Z96)</f>
        <v>*</v>
      </c>
      <c r="D93" s="119" t="str">
        <f>IF(FN_MC!S96="","*",FN_MC!S96)</f>
        <v>-</v>
      </c>
      <c r="E93" s="119" t="str">
        <f>IF(FN_MC!T96="","*",FN_MC!T96)</f>
        <v>-</v>
      </c>
      <c r="F93" s="119" t="str">
        <f>IF(FN_MC!B96="","*",FN_MC!B96)</f>
        <v>*</v>
      </c>
      <c r="G93" s="119" t="str">
        <f>IF(FN_MC!D96="","*",FN_MC!D96)</f>
        <v>*</v>
      </c>
      <c r="H93" s="119" t="str">
        <f>IF(FN_MC!F96="","*",FN_MC!F96)</f>
        <v>*</v>
      </c>
      <c r="I93" s="119" t="str">
        <f>IF(FN_MC!H96="","*",FN_MC!H96)</f>
        <v>*</v>
      </c>
      <c r="J93" s="119" t="str">
        <f>IF(FN_MC!I96="","*",FN_MC!I96)</f>
        <v>*</v>
      </c>
      <c r="K93" s="119" t="str">
        <f>IF(FN_MC!M96="","*",FN_MC!M96)</f>
        <v>-</v>
      </c>
      <c r="L93" s="119" t="str">
        <f>IF(FN_MC!N96="","*",FN_MC!N96)</f>
        <v>-</v>
      </c>
      <c r="M93" s="120" t="str">
        <f>IF(FN_MC!J96="","*",FN_MC!J96)</f>
        <v>*</v>
      </c>
      <c r="N93" s="120" t="str">
        <f>IF(FN_MC!K96="","*",FN_MC!K96)</f>
        <v>*</v>
      </c>
      <c r="O93" s="120" t="str">
        <f>IF(FN_MC!L96="","*",FN_MC!L96)</f>
        <v>*</v>
      </c>
      <c r="P93" s="120"/>
      <c r="Q93" s="137" t="str">
        <f>IF(FN_MC!O96="","*",FN_MC!O96)</f>
        <v>*</v>
      </c>
      <c r="R93" s="137" t="str">
        <f>IF(FN_MC!P96="","*",FN_MC!P96)</f>
        <v>*</v>
      </c>
      <c r="S93" s="119" t="str">
        <f>IF(FN_MC!Q96="","*",CONCATENATE(FN_MC!Q96," ",FN_MC!R96))</f>
        <v>*</v>
      </c>
      <c r="T93" s="119" t="str">
        <f>IF(FN_MC!V96="","*",FN_MC!V96)</f>
        <v>*</v>
      </c>
      <c r="U93" s="119" t="str">
        <f>IF(FN_MC!W96="","*",FN_MC!W96)</f>
        <v>*</v>
      </c>
      <c r="V93" s="121" t="str">
        <f ca="1">_xlfn.XLOOKUP(G93&amp;$V$2,BS_CONTROLE[CHAVE],BS_CONTROLE[Quantidade_11],"-")</f>
        <v>-</v>
      </c>
      <c r="W93" s="121" t="str">
        <f ca="1">_xlfn.XLOOKUP(G93&amp;$W$2,BS_CONTROLE[CHAVE],BS_CONTROLE[Quantidade_11],"-")</f>
        <v>-</v>
      </c>
      <c r="X93" s="121" t="str">
        <f ca="1">_xlfn.XLOOKUP(G93&amp;$X$2,BS_CONTROLE[CHAVE],BS_CONTROLE[Quantidade_11],"-")</f>
        <v>-</v>
      </c>
    </row>
    <row r="94" spans="1:24" s="122" customFormat="1" hidden="1">
      <c r="A94" s="118" t="str">
        <f>IF(FN_MC!Y97="","*",FN_MC!Y97)</f>
        <v>*</v>
      </c>
      <c r="B94" s="118" t="str">
        <f>IF(FN_MC!X97="","*",FN_MC!X97)</f>
        <v>*</v>
      </c>
      <c r="C94" s="118" t="str">
        <f>IF(FN_MC!Z97="","*",FN_MC!Z97)</f>
        <v>*</v>
      </c>
      <c r="D94" s="119" t="str">
        <f>IF(FN_MC!S97="","*",FN_MC!S97)</f>
        <v>-</v>
      </c>
      <c r="E94" s="119" t="str">
        <f>IF(FN_MC!T97="","*",FN_MC!T97)</f>
        <v>-</v>
      </c>
      <c r="F94" s="119" t="str">
        <f>IF(FN_MC!B97="","*",FN_MC!B97)</f>
        <v>*</v>
      </c>
      <c r="G94" s="119" t="str">
        <f>IF(FN_MC!D97="","*",FN_MC!D97)</f>
        <v>*</v>
      </c>
      <c r="H94" s="119" t="str">
        <f>IF(FN_MC!F97="","*",FN_MC!F97)</f>
        <v>*</v>
      </c>
      <c r="I94" s="119" t="str">
        <f>IF(FN_MC!H97="","*",FN_MC!H97)</f>
        <v>*</v>
      </c>
      <c r="J94" s="119" t="str">
        <f>IF(FN_MC!I97="","*",FN_MC!I97)</f>
        <v>*</v>
      </c>
      <c r="K94" s="119" t="str">
        <f>IF(FN_MC!M97="","*",FN_MC!M97)</f>
        <v>-</v>
      </c>
      <c r="L94" s="119" t="str">
        <f>IF(FN_MC!N97="","*",FN_MC!N97)</f>
        <v>-</v>
      </c>
      <c r="M94" s="120" t="str">
        <f>IF(FN_MC!J97="","*",FN_MC!J97)</f>
        <v>*</v>
      </c>
      <c r="N94" s="120" t="str">
        <f>IF(FN_MC!K97="","*",FN_MC!K97)</f>
        <v>*</v>
      </c>
      <c r="O94" s="120" t="str">
        <f>IF(FN_MC!L97="","*",FN_MC!L97)</f>
        <v>*</v>
      </c>
      <c r="P94" s="120"/>
      <c r="Q94" s="137" t="str">
        <f>IF(FN_MC!O97="","*",FN_MC!O97)</f>
        <v>*</v>
      </c>
      <c r="R94" s="137" t="str">
        <f>IF(FN_MC!P97="","*",FN_MC!P97)</f>
        <v>*</v>
      </c>
      <c r="S94" s="119" t="str">
        <f>IF(FN_MC!Q97="","*",CONCATENATE(FN_MC!Q97," ",FN_MC!R97))</f>
        <v>*</v>
      </c>
      <c r="T94" s="119" t="str">
        <f>IF(FN_MC!V97="","*",FN_MC!V97)</f>
        <v>*</v>
      </c>
      <c r="U94" s="119" t="str">
        <f>IF(FN_MC!W97="","*",FN_MC!W97)</f>
        <v>*</v>
      </c>
      <c r="V94" s="121" t="str">
        <f ca="1">_xlfn.XLOOKUP(G94&amp;$V$2,BS_CONTROLE[CHAVE],BS_CONTROLE[Quantidade_11],"-")</f>
        <v>-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 hidden="1">
      <c r="A95" s="118" t="str">
        <f>IF(FN_MC!Y98="","*",FN_MC!Y98)</f>
        <v>*</v>
      </c>
      <c r="B95" s="118" t="str">
        <f>IF(FN_MC!X98="","*",FN_MC!X98)</f>
        <v>*</v>
      </c>
      <c r="C95" s="118" t="str">
        <f>IF(FN_MC!Z98="","*",FN_MC!Z98)</f>
        <v>*</v>
      </c>
      <c r="D95" s="119" t="str">
        <f>IF(FN_MC!S98="","*",FN_MC!S98)</f>
        <v>-</v>
      </c>
      <c r="E95" s="119" t="str">
        <f>IF(FN_MC!T98="","*",FN_MC!T98)</f>
        <v>-</v>
      </c>
      <c r="F95" s="119" t="str">
        <f>IF(FN_MC!B98="","*",FN_MC!B98)</f>
        <v>*</v>
      </c>
      <c r="G95" s="119" t="str">
        <f>IF(FN_MC!D98="","*",FN_MC!D98)</f>
        <v>*</v>
      </c>
      <c r="H95" s="119" t="str">
        <f>IF(FN_MC!F98="","*",FN_MC!F98)</f>
        <v>*</v>
      </c>
      <c r="I95" s="119" t="str">
        <f>IF(FN_MC!H98="","*",FN_MC!H98)</f>
        <v>*</v>
      </c>
      <c r="J95" s="119" t="str">
        <f>IF(FN_MC!I98="","*",FN_MC!I98)</f>
        <v>*</v>
      </c>
      <c r="K95" s="119" t="str">
        <f>IF(FN_MC!M98="","*",FN_MC!M98)</f>
        <v>-</v>
      </c>
      <c r="L95" s="119" t="str">
        <f>IF(FN_MC!N98="","*",FN_MC!N98)</f>
        <v>-</v>
      </c>
      <c r="M95" s="120" t="str">
        <f>IF(FN_MC!J98="","*",FN_MC!J98)</f>
        <v>*</v>
      </c>
      <c r="N95" s="120" t="str">
        <f>IF(FN_MC!K98="","*",FN_MC!K98)</f>
        <v>*</v>
      </c>
      <c r="O95" s="120" t="str">
        <f>IF(FN_MC!L98="","*",FN_MC!L98)</f>
        <v>*</v>
      </c>
      <c r="P95" s="120"/>
      <c r="Q95" s="137" t="str">
        <f>IF(FN_MC!O98="","*",FN_MC!O98)</f>
        <v>*</v>
      </c>
      <c r="R95" s="137" t="str">
        <f>IF(FN_MC!P98="","*",FN_MC!P98)</f>
        <v>*</v>
      </c>
      <c r="S95" s="119" t="str">
        <f>IF(FN_MC!Q98="","*",CONCATENATE(FN_MC!Q98," ",FN_MC!R98))</f>
        <v>*</v>
      </c>
      <c r="T95" s="119" t="str">
        <f>IF(FN_MC!V98="","*",FN_MC!V98)</f>
        <v>*</v>
      </c>
      <c r="U95" s="119" t="str">
        <f>IF(FN_MC!W98="","*",FN_MC!W98)</f>
        <v>*</v>
      </c>
      <c r="V95" s="121" t="str">
        <f ca="1">_xlfn.XLOOKUP(G95&amp;$V$2,BS_CONTROLE[CHAVE],BS_CONTROLE[Quantidade_11],"-")</f>
        <v>-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 hidden="1">
      <c r="A96" s="118" t="str">
        <f>IF(FN_MC!Y99="","*",FN_MC!Y99)</f>
        <v>*</v>
      </c>
      <c r="B96" s="118" t="str">
        <f>IF(FN_MC!X99="","*",FN_MC!X99)</f>
        <v>*</v>
      </c>
      <c r="C96" s="118" t="str">
        <f>IF(FN_MC!Z99="","*",FN_MC!Z99)</f>
        <v>*</v>
      </c>
      <c r="D96" s="119" t="str">
        <f>IF(FN_MC!S99="","*",FN_MC!S99)</f>
        <v>-</v>
      </c>
      <c r="E96" s="119" t="str">
        <f>IF(FN_MC!T99="","*",FN_MC!T99)</f>
        <v>-</v>
      </c>
      <c r="F96" s="119" t="str">
        <f>IF(FN_MC!B99="","*",FN_MC!B99)</f>
        <v>*</v>
      </c>
      <c r="G96" s="119" t="str">
        <f>IF(FN_MC!D99="","*",FN_MC!D99)</f>
        <v>*</v>
      </c>
      <c r="H96" s="119" t="str">
        <f>IF(FN_MC!F99="","*",FN_MC!F99)</f>
        <v>*</v>
      </c>
      <c r="I96" s="119" t="str">
        <f>IF(FN_MC!H99="","*",FN_MC!H99)</f>
        <v>*</v>
      </c>
      <c r="J96" s="119" t="str">
        <f>IF(FN_MC!I99="","*",FN_MC!I99)</f>
        <v>*</v>
      </c>
      <c r="K96" s="119" t="str">
        <f>IF(FN_MC!M99="","*",FN_MC!M99)</f>
        <v>-</v>
      </c>
      <c r="L96" s="119" t="str">
        <f>IF(FN_MC!N99="","*",FN_MC!N99)</f>
        <v>-</v>
      </c>
      <c r="M96" s="120" t="str">
        <f>IF(FN_MC!J99="","*",FN_MC!J99)</f>
        <v>*</v>
      </c>
      <c r="N96" s="120" t="str">
        <f>IF(FN_MC!K99="","*",FN_MC!K99)</f>
        <v>*</v>
      </c>
      <c r="O96" s="120" t="str">
        <f>IF(FN_MC!L99="","*",FN_MC!L99)</f>
        <v>*</v>
      </c>
      <c r="P96" s="120"/>
      <c r="Q96" s="137" t="str">
        <f>IF(FN_MC!O99="","*",FN_MC!O99)</f>
        <v>*</v>
      </c>
      <c r="R96" s="137" t="str">
        <f>IF(FN_MC!P99="","*",FN_MC!P99)</f>
        <v>*</v>
      </c>
      <c r="S96" s="119" t="str">
        <f>IF(FN_MC!Q99="","*",CONCATENATE(FN_MC!Q99," ",FN_MC!R99))</f>
        <v>*</v>
      </c>
      <c r="T96" s="119" t="str">
        <f>IF(FN_MC!V99="","*",FN_MC!V99)</f>
        <v>*</v>
      </c>
      <c r="U96" s="119" t="str">
        <f>IF(FN_MC!W99="","*",FN_MC!W99)</f>
        <v>*</v>
      </c>
      <c r="V96" s="121" t="str">
        <f ca="1">_xlfn.XLOOKUP(G96&amp;$V$2,BS_CONTROLE[CHAVE],BS_CONTROLE[Quantidade_11],"-")</f>
        <v>-</v>
      </c>
      <c r="W96" s="121" t="str">
        <f ca="1">_xlfn.XLOOKUP(G96&amp;$W$2,BS_CONTROLE[CHAVE],BS_CONTROLE[Quantidade_11],"-")</f>
        <v>-</v>
      </c>
      <c r="X96" s="121" t="str">
        <f ca="1">_xlfn.XLOOKUP(G96&amp;$X$2,BS_CONTROLE[CHAVE],BS_CONTROLE[Quantidade_11],"-")</f>
        <v>-</v>
      </c>
    </row>
    <row r="97" spans="1:24" s="122" customFormat="1" hidden="1">
      <c r="A97" s="118" t="str">
        <f>IF(FN_MC!Y100="","*",FN_MC!Y100)</f>
        <v>*</v>
      </c>
      <c r="B97" s="118" t="str">
        <f>IF(FN_MC!X100="","*",FN_MC!X100)</f>
        <v>*</v>
      </c>
      <c r="C97" s="118" t="str">
        <f>IF(FN_MC!Z100="","*",FN_MC!Z100)</f>
        <v>*</v>
      </c>
      <c r="D97" s="119" t="str">
        <f>IF(FN_MC!S100="","*",FN_MC!S100)</f>
        <v>-</v>
      </c>
      <c r="E97" s="119" t="str">
        <f>IF(FN_MC!T100="","*",FN_MC!T100)</f>
        <v>-</v>
      </c>
      <c r="F97" s="119" t="str">
        <f>IF(FN_MC!B100="","*",FN_MC!B100)</f>
        <v>*</v>
      </c>
      <c r="G97" s="119" t="str">
        <f>IF(FN_MC!D100="","*",FN_MC!D100)</f>
        <v>*</v>
      </c>
      <c r="H97" s="119" t="str">
        <f>IF(FN_MC!F100="","*",FN_MC!F100)</f>
        <v>*</v>
      </c>
      <c r="I97" s="119" t="str">
        <f>IF(FN_MC!H100="","*",FN_MC!H100)</f>
        <v>*</v>
      </c>
      <c r="J97" s="119" t="str">
        <f>IF(FN_MC!I100="","*",FN_MC!I100)</f>
        <v>*</v>
      </c>
      <c r="K97" s="119" t="str">
        <f>IF(FN_MC!M100="","*",FN_MC!M100)</f>
        <v>-</v>
      </c>
      <c r="L97" s="119" t="str">
        <f>IF(FN_MC!N100="","*",FN_MC!N100)</f>
        <v>-</v>
      </c>
      <c r="M97" s="120" t="str">
        <f>IF(FN_MC!J100="","*",FN_MC!J100)</f>
        <v>*</v>
      </c>
      <c r="N97" s="120" t="str">
        <f>IF(FN_MC!K100="","*",FN_MC!K100)</f>
        <v>*</v>
      </c>
      <c r="O97" s="120" t="str">
        <f>IF(FN_MC!L100="","*",FN_MC!L100)</f>
        <v>*</v>
      </c>
      <c r="P97" s="120"/>
      <c r="Q97" s="137" t="str">
        <f>IF(FN_MC!O100="","*",FN_MC!O100)</f>
        <v>*</v>
      </c>
      <c r="R97" s="137" t="str">
        <f>IF(FN_MC!P100="","*",FN_MC!P100)</f>
        <v>*</v>
      </c>
      <c r="S97" s="119" t="str">
        <f>IF(FN_MC!Q100="","*",CONCATENATE(FN_MC!Q100," ",FN_MC!R100))</f>
        <v>*</v>
      </c>
      <c r="T97" s="119" t="str">
        <f>IF(FN_MC!V100="","*",FN_MC!V100)</f>
        <v>*</v>
      </c>
      <c r="U97" s="119" t="str">
        <f>IF(FN_MC!W100="","*",FN_MC!W100)</f>
        <v>*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1416</v>
      </c>
    </row>
  </sheetData>
  <autoFilter ref="A2:O3000" xr:uid="{D1126E52-FA3F-4EAC-A720-DDE9797BEFF6}">
    <filterColumn colId="5">
      <filters>
        <dateGroupItem year="2025" month="10" day="6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:K7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1417</v>
      </c>
      <c r="C2" s="104" t="s">
        <v>1151</v>
      </c>
      <c r="D2" s="104" t="s">
        <v>1153</v>
      </c>
      <c r="E2" s="104" t="s">
        <v>1418</v>
      </c>
      <c r="F2" s="104" t="s">
        <v>1419</v>
      </c>
      <c r="G2" s="104" t="s">
        <v>1420</v>
      </c>
      <c r="H2" s="104" t="s">
        <v>1421</v>
      </c>
      <c r="I2" s="104" t="s">
        <v>1422</v>
      </c>
      <c r="J2" s="104" t="s">
        <v>1423</v>
      </c>
      <c r="K2" s="140" t="s">
        <v>1424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 t="str">
        <f>IF(FN_MC!B77="","*",FN_MC!B77)</f>
        <v>*</v>
      </c>
      <c r="D74" s="130" t="str">
        <f>IF(FN_MC!D77="","*",FN_MC!D77)</f>
        <v>*</v>
      </c>
      <c r="E74" s="130" t="str">
        <f>IF(FN_MC!H77="","*",FN_MC!H77)</f>
        <v>*</v>
      </c>
      <c r="F74" s="148" t="str">
        <f>IF(FN_MC!M77="","*",FN_MC!M77)</f>
        <v>-</v>
      </c>
      <c r="G74" s="130" t="str">
        <f>IF(FN_MC!I77="","*",FN_MC!I77)</f>
        <v>*</v>
      </c>
      <c r="H74" s="130" t="str">
        <f>IF(FN_MC!AB77="","*",FN_MC!AB77)</f>
        <v>*</v>
      </c>
      <c r="I74" s="130" t="str">
        <f>IF(FN_MC!AC77="","*",FN_MC!AC77)</f>
        <v>*</v>
      </c>
      <c r="J74" s="131" t="str">
        <f>IF(FN_MC!AA77="","*",FN_MC!AA77)</f>
        <v>*</v>
      </c>
      <c r="K74" s="143" t="str">
        <f>IF(FN_MC!AD77="","*",FN_MC!AD77)</f>
        <v>*</v>
      </c>
    </row>
    <row r="75" spans="2:11" s="132" customFormat="1" hidden="1">
      <c r="B75" s="129" t="str">
        <f>IF(FN_MC!Y78="","*",FN_MC!Y78)</f>
        <v>*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*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*</v>
      </c>
      <c r="C77" s="130" t="str">
        <f>IF(FN_MC!B80="","*",FN_MC!B80)</f>
        <v>*</v>
      </c>
      <c r="D77" s="130" t="str">
        <f>IF(FN_MC!D80="","*",FN_MC!D80)</f>
        <v>*</v>
      </c>
      <c r="E77" s="130" t="str">
        <f>IF(FN_MC!H80="","*",FN_MC!H80)</f>
        <v>*</v>
      </c>
      <c r="F77" s="148" t="str">
        <f>IF(FN_MC!M80="","*",FN_MC!M80)</f>
        <v>-</v>
      </c>
      <c r="G77" s="130" t="str">
        <f>IF(FN_MC!I80="","*",FN_MC!I80)</f>
        <v>*</v>
      </c>
      <c r="H77" s="130" t="str">
        <f>IF(FN_MC!AB80="","*",FN_MC!AB80)</f>
        <v>*</v>
      </c>
      <c r="I77" s="130" t="str">
        <f>IF(FN_MC!AC80="","*",FN_MC!AC80)</f>
        <v>*</v>
      </c>
      <c r="J77" s="131" t="str">
        <f>IF(FN_MC!AA80="","*",FN_MC!AA80)</f>
        <v>*</v>
      </c>
      <c r="K77" s="143" t="str">
        <f>IF(FN_MC!AD80="","*",FN_MC!AD80)</f>
        <v>*</v>
      </c>
    </row>
    <row r="78" spans="2:11" s="132" customFormat="1" hidden="1">
      <c r="B78" s="129" t="str">
        <f>IF(FN_MC!Y81="","*",FN_MC!Y81)</f>
        <v>*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*</v>
      </c>
      <c r="F78" s="148" t="str">
        <f>IF(FN_MC!M81="","*",FN_MC!M81)</f>
        <v>-</v>
      </c>
      <c r="G78" s="130" t="str">
        <f>IF(FN_MC!I81="","*",FN_MC!I81)</f>
        <v>*</v>
      </c>
      <c r="H78" s="130" t="str">
        <f>IF(FN_MC!AB81="","*",FN_MC!AB81)</f>
        <v>*</v>
      </c>
      <c r="I78" s="130" t="str">
        <f>IF(FN_MC!AC81="","*",FN_MC!AC81)</f>
        <v>*</v>
      </c>
      <c r="J78" s="131" t="str">
        <f>IF(FN_MC!AA81="","*",FN_MC!AA81)</f>
        <v>*</v>
      </c>
      <c r="K78" s="143" t="str">
        <f>IF(FN_MC!AD81="","*",FN_MC!AD81)</f>
        <v>*</v>
      </c>
    </row>
    <row r="79" spans="2:11" s="132" customFormat="1" hidden="1">
      <c r="B79" s="129" t="str">
        <f>IF(FN_MC!Y82="","*",FN_MC!Y82)</f>
        <v>*</v>
      </c>
      <c r="C79" s="130">
        <f>IF(FN_MC!B82="","*",FN_MC!B82)</f>
        <v>45937</v>
      </c>
      <c r="D79" s="130" t="str">
        <f>IF(FN_MC!D82="","*",FN_MC!D82)</f>
        <v>*</v>
      </c>
      <c r="E79" s="130" t="str">
        <f>IF(FN_MC!H82="","*",FN_MC!H82)</f>
        <v>*</v>
      </c>
      <c r="F79" s="148" t="str">
        <f>IF(FN_MC!M82="","*",FN_MC!M82)</f>
        <v>-</v>
      </c>
      <c r="G79" s="130" t="str">
        <f>IF(FN_MC!I82="","*",FN_MC!I82)</f>
        <v>*</v>
      </c>
      <c r="H79" s="130" t="str">
        <f>IF(FN_MC!AB82="","*",FN_MC!AB82)</f>
        <v>*</v>
      </c>
      <c r="I79" s="130" t="str">
        <f>IF(FN_MC!AC82="","*",FN_MC!AC82)</f>
        <v>*</v>
      </c>
      <c r="J79" s="131" t="str">
        <f>IF(FN_MC!AA82="","*",FN_MC!AA82)</f>
        <v>*</v>
      </c>
      <c r="K79" s="143" t="str">
        <f>IF(FN_MC!AD82="","*",FN_MC!AD82)</f>
        <v>*</v>
      </c>
    </row>
    <row r="80" spans="2:11" s="132" customFormat="1" hidden="1">
      <c r="B80" s="129" t="str">
        <f>IF(FN_MC!Y83="","*",FN_MC!Y83)</f>
        <v>*</v>
      </c>
      <c r="C80" s="130">
        <f>IF(FN_MC!B83="","*",FN_MC!B83)</f>
        <v>45937</v>
      </c>
      <c r="D80" s="130" t="str">
        <f>IF(FN_MC!D83="","*",FN_MC!D83)</f>
        <v>*</v>
      </c>
      <c r="E80" s="130" t="str">
        <f>IF(FN_MC!H83="","*",FN_MC!H83)</f>
        <v>*</v>
      </c>
      <c r="F80" s="148" t="str">
        <f>IF(FN_MC!M83="","*",FN_MC!M83)</f>
        <v>-</v>
      </c>
      <c r="G80" s="130" t="str">
        <f>IF(FN_MC!I83="","*",FN_MC!I83)</f>
        <v>*</v>
      </c>
      <c r="H80" s="130" t="str">
        <f>IF(FN_MC!AB83="","*",FN_MC!AB83)</f>
        <v>*</v>
      </c>
      <c r="I80" s="130" t="str">
        <f>IF(FN_MC!AC83="","*",FN_MC!AC83)</f>
        <v>*</v>
      </c>
      <c r="J80" s="131" t="str">
        <f>IF(FN_MC!AA83="","*",FN_MC!AA83)</f>
        <v>*</v>
      </c>
      <c r="K80" s="143" t="str">
        <f>IF(FN_MC!AD83="","*",FN_MC!AD83)</f>
        <v>*</v>
      </c>
    </row>
    <row r="81" spans="2:11" s="132" customFormat="1" hidden="1">
      <c r="B81" s="129" t="str">
        <f>IF(FN_MC!Y84="","*",FN_MC!Y84)</f>
        <v>*</v>
      </c>
      <c r="C81" s="130">
        <f>IF(FN_MC!B84="","*",FN_MC!B84)</f>
        <v>45937</v>
      </c>
      <c r="D81" s="130" t="str">
        <f>IF(FN_MC!D84="","*",FN_MC!D84)</f>
        <v>*</v>
      </c>
      <c r="E81" s="130" t="str">
        <f>IF(FN_MC!H84="","*",FN_MC!H84)</f>
        <v>*</v>
      </c>
      <c r="F81" s="148" t="str">
        <f>IF(FN_MC!M84="","*",FN_MC!M84)</f>
        <v>-</v>
      </c>
      <c r="G81" s="130" t="str">
        <f>IF(FN_MC!I84="","*",FN_MC!I84)</f>
        <v>*</v>
      </c>
      <c r="H81" s="130" t="str">
        <f>IF(FN_MC!AB84="","*",FN_MC!AB84)</f>
        <v>*</v>
      </c>
      <c r="I81" s="130" t="str">
        <f>IF(FN_MC!AC84="","*",FN_MC!AC84)</f>
        <v>*</v>
      </c>
      <c r="J81" s="131" t="str">
        <f>IF(FN_MC!AA84="","*",FN_MC!AA84)</f>
        <v>*</v>
      </c>
      <c r="K81" s="143" t="str">
        <f>IF(FN_MC!AD84="","*",FN_MC!AD84)</f>
        <v>*</v>
      </c>
    </row>
    <row r="82" spans="2:11" s="132" customFormat="1" hidden="1">
      <c r="B82" s="129" t="str">
        <f>IF(FN_MC!Y85="","*",FN_MC!Y85)</f>
        <v>*</v>
      </c>
      <c r="C82" s="130">
        <f>IF(FN_MC!B85="","*",FN_MC!B85)</f>
        <v>45937</v>
      </c>
      <c r="D82" s="130" t="str">
        <f>IF(FN_MC!D85="","*",FN_MC!D85)</f>
        <v>*</v>
      </c>
      <c r="E82" s="130" t="str">
        <f>IF(FN_MC!H85="","*",FN_MC!H85)</f>
        <v>*</v>
      </c>
      <c r="F82" s="148" t="str">
        <f>IF(FN_MC!M85="","*",FN_MC!M85)</f>
        <v>-</v>
      </c>
      <c r="G82" s="130" t="str">
        <f>IF(FN_MC!I85="","*",FN_MC!I85)</f>
        <v>*</v>
      </c>
      <c r="H82" s="130" t="str">
        <f>IF(FN_MC!AB85="","*",FN_MC!AB85)</f>
        <v>*</v>
      </c>
      <c r="I82" s="130" t="str">
        <f>IF(FN_MC!AC85="","*",FN_MC!AC85)</f>
        <v>*</v>
      </c>
      <c r="J82" s="131" t="str">
        <f>IF(FN_MC!AA85="","*",FN_MC!AA85)</f>
        <v>*</v>
      </c>
      <c r="K82" s="143" t="str">
        <f>IF(FN_MC!AD85="","*",FN_MC!AD85)</f>
        <v>*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*</v>
      </c>
      <c r="E83" s="130" t="str">
        <f>IF(FN_MC!H86="","*",FN_MC!H86)</f>
        <v>*</v>
      </c>
      <c r="F83" s="148" t="str">
        <f>IF(FN_MC!M86="","*",FN_MC!M86)</f>
        <v>-</v>
      </c>
      <c r="G83" s="130" t="str">
        <f>IF(FN_MC!I86="","*",FN_MC!I86)</f>
        <v>*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*</v>
      </c>
      <c r="C84" s="130">
        <f>IF(FN_MC!B87="","*",FN_MC!B87)</f>
        <v>45937</v>
      </c>
      <c r="D84" s="130" t="str">
        <f>IF(FN_MC!D87="","*",FN_MC!D87)</f>
        <v>*</v>
      </c>
      <c r="E84" s="130" t="str">
        <f>IF(FN_MC!H87="","*",FN_MC!H87)</f>
        <v>*</v>
      </c>
      <c r="F84" s="148" t="str">
        <f>IF(FN_MC!M87="","*",FN_MC!M87)</f>
        <v>-</v>
      </c>
      <c r="G84" s="130" t="str">
        <f>IF(FN_MC!I87="","*",FN_MC!I87)</f>
        <v>*</v>
      </c>
      <c r="H84" s="130" t="str">
        <f>IF(FN_MC!AB87="","*",FN_MC!AB87)</f>
        <v>*</v>
      </c>
      <c r="I84" s="130" t="str">
        <f>IF(FN_MC!AC87="","*",FN_MC!AC87)</f>
        <v>*</v>
      </c>
      <c r="J84" s="131" t="str">
        <f>IF(FN_MC!AA87="","*",FN_MC!AA87)</f>
        <v>*</v>
      </c>
      <c r="K84" s="143" t="str">
        <f>IF(FN_MC!AD87="","*",FN_MC!AD87)</f>
        <v>*</v>
      </c>
    </row>
    <row r="85" spans="2:11" s="132" customFormat="1" hidden="1">
      <c r="B85" s="129" t="str">
        <f>IF(FN_MC!Y88="","*",FN_MC!Y88)</f>
        <v>*</v>
      </c>
      <c r="C85" s="130">
        <f>IF(FN_MC!B88="","*",FN_MC!B88)</f>
        <v>45937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*</v>
      </c>
      <c r="C86" s="130">
        <f>IF(FN_MC!B89="","*",FN_MC!B89)</f>
        <v>45937</v>
      </c>
      <c r="D86" s="130" t="str">
        <f>IF(FN_MC!D89="","*",FN_MC!D89)</f>
        <v>*</v>
      </c>
      <c r="E86" s="130" t="str">
        <f>IF(FN_MC!H89="","*",FN_MC!H89)</f>
        <v>*</v>
      </c>
      <c r="F86" s="148" t="str">
        <f>IF(FN_MC!M89="","*",FN_MC!M89)</f>
        <v>-</v>
      </c>
      <c r="G86" s="130" t="str">
        <f>IF(FN_MC!I89="","*",FN_MC!I89)</f>
        <v>*</v>
      </c>
      <c r="H86" s="130" t="str">
        <f>IF(FN_MC!AB89="","*",FN_MC!AB89)</f>
        <v>*</v>
      </c>
      <c r="I86" s="130" t="str">
        <f>IF(FN_MC!AC89="","*",FN_MC!AC89)</f>
        <v>*</v>
      </c>
      <c r="J86" s="131" t="str">
        <f>IF(FN_MC!AA89="","*",FN_MC!AA89)</f>
        <v>*</v>
      </c>
      <c r="K86" s="143" t="str">
        <f>IF(FN_MC!AD89="","*",FN_MC!AD89)</f>
        <v>*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 hidden="1">
      <c r="B88" s="129" t="str">
        <f>IF(FN_MC!Y91="","*",FN_MC!Y91)</f>
        <v>*</v>
      </c>
      <c r="C88" s="130" t="str">
        <f>IF(FN_MC!B91="","*",FN_MC!B91)</f>
        <v>*</v>
      </c>
      <c r="D88" s="130" t="str">
        <f>IF(FN_MC!D91="","*",FN_MC!D91)</f>
        <v>*</v>
      </c>
      <c r="E88" s="130" t="str">
        <f>IF(FN_MC!H91="","*",FN_MC!H91)</f>
        <v>*</v>
      </c>
      <c r="F88" s="148" t="str">
        <f>IF(FN_MC!M91="","*",FN_MC!M91)</f>
        <v>-</v>
      </c>
      <c r="G88" s="130" t="str">
        <f>IF(FN_MC!I91="","*",FN_MC!I91)</f>
        <v>*</v>
      </c>
      <c r="H88" s="130" t="str">
        <f>IF(FN_MC!AB91="","*",FN_MC!AB91)</f>
        <v>*</v>
      </c>
      <c r="I88" s="130" t="str">
        <f>IF(FN_MC!AC91="","*",FN_MC!AC91)</f>
        <v>*</v>
      </c>
      <c r="J88" s="131" t="str">
        <f>IF(FN_MC!AA91="","*",FN_MC!AA91)</f>
        <v>*</v>
      </c>
      <c r="K88" s="143" t="str">
        <f>IF(FN_MC!AD91="","*",FN_MC!AD91)</f>
        <v>*</v>
      </c>
    </row>
    <row r="89" spans="2:11" s="132" customFormat="1" hidden="1">
      <c r="B89" s="129" t="str">
        <f>IF(FN_MC!Y92="","*",FN_MC!Y92)</f>
        <v>*</v>
      </c>
      <c r="C89" s="130" t="str">
        <f>IF(FN_MC!B92="","*",FN_MC!B92)</f>
        <v>*</v>
      </c>
      <c r="D89" s="130" t="str">
        <f>IF(FN_MC!D92="","*",FN_MC!D92)</f>
        <v>*</v>
      </c>
      <c r="E89" s="130" t="str">
        <f>IF(FN_MC!H92="","*",FN_MC!H92)</f>
        <v>*</v>
      </c>
      <c r="F89" s="148" t="str">
        <f>IF(FN_MC!M92="","*",FN_MC!M92)</f>
        <v>-</v>
      </c>
      <c r="G89" s="130" t="str">
        <f>IF(FN_MC!I92="","*",FN_MC!I92)</f>
        <v>*</v>
      </c>
      <c r="H89" s="130" t="str">
        <f>IF(FN_MC!AB92="","*",FN_MC!AB92)</f>
        <v>*</v>
      </c>
      <c r="I89" s="130" t="str">
        <f>IF(FN_MC!AC92="","*",FN_MC!AC92)</f>
        <v>*</v>
      </c>
      <c r="J89" s="131" t="str">
        <f>IF(FN_MC!AA92="","*",FN_MC!AA92)</f>
        <v>*</v>
      </c>
      <c r="K89" s="143" t="str">
        <f>IF(FN_MC!AD92="","*",FN_MC!AD92)</f>
        <v>*</v>
      </c>
    </row>
    <row r="90" spans="2:11" s="132" customFormat="1" hidden="1">
      <c r="B90" s="129" t="str">
        <f>IF(FN_MC!Y93="","*",FN_MC!Y93)</f>
        <v>*</v>
      </c>
      <c r="C90" s="130" t="str">
        <f>IF(FN_MC!B93="","*",FN_MC!B93)</f>
        <v>*</v>
      </c>
      <c r="D90" s="130" t="str">
        <f>IF(FN_MC!D93="","*",FN_MC!D93)</f>
        <v>*</v>
      </c>
      <c r="E90" s="130" t="str">
        <f>IF(FN_MC!H93="","*",FN_MC!H93)</f>
        <v>*</v>
      </c>
      <c r="F90" s="148" t="str">
        <f>IF(FN_MC!M93="","*",FN_MC!M93)</f>
        <v>-</v>
      </c>
      <c r="G90" s="130" t="str">
        <f>IF(FN_MC!I93="","*",FN_MC!I93)</f>
        <v>*</v>
      </c>
      <c r="H90" s="130" t="str">
        <f>IF(FN_MC!AB93="","*",FN_MC!AB93)</f>
        <v>*</v>
      </c>
      <c r="I90" s="130" t="str">
        <f>IF(FN_MC!AC93="","*",FN_MC!AC93)</f>
        <v>*</v>
      </c>
      <c r="J90" s="131" t="str">
        <f>IF(FN_MC!AA93="","*",FN_MC!AA93)</f>
        <v>*</v>
      </c>
      <c r="K90" s="143" t="str">
        <f>IF(FN_MC!AD93="","*",FN_MC!AD93)</f>
        <v>*</v>
      </c>
    </row>
    <row r="91" spans="2:11" s="132" customFormat="1" hidden="1">
      <c r="B91" s="129" t="str">
        <f>IF(FN_MC!Y94="","*",FN_MC!Y94)</f>
        <v>*</v>
      </c>
      <c r="C91" s="130" t="str">
        <f>IF(FN_MC!B94="","*",FN_MC!B94)</f>
        <v>*</v>
      </c>
      <c r="D91" s="130" t="str">
        <f>IF(FN_MC!D94="","*",FN_MC!D94)</f>
        <v>*</v>
      </c>
      <c r="E91" s="130" t="str">
        <f>IF(FN_MC!H94="","*",FN_MC!H94)</f>
        <v>*</v>
      </c>
      <c r="F91" s="148" t="str">
        <f>IF(FN_MC!M94="","*",FN_MC!M94)</f>
        <v>-</v>
      </c>
      <c r="G91" s="130" t="str">
        <f>IF(FN_MC!I94="","*",FN_MC!I94)</f>
        <v>*</v>
      </c>
      <c r="H91" s="130" t="str">
        <f>IF(FN_MC!AB94="","*",FN_MC!AB94)</f>
        <v>*</v>
      </c>
      <c r="I91" s="130" t="str">
        <f>IF(FN_MC!AC94="","*",FN_MC!AC94)</f>
        <v>*</v>
      </c>
      <c r="J91" s="131" t="str">
        <f>IF(FN_MC!AA94="","*",FN_MC!AA94)</f>
        <v>*</v>
      </c>
      <c r="K91" s="143" t="str">
        <f>IF(FN_MC!AD94="","*",FN_MC!AD94)</f>
        <v>*</v>
      </c>
    </row>
    <row r="92" spans="2:11" s="132" customFormat="1" hidden="1">
      <c r="B92" s="129" t="str">
        <f>IF(FN_MC!Y95="","*",FN_MC!Y95)</f>
        <v>*</v>
      </c>
      <c r="C92" s="130" t="str">
        <f>IF(FN_MC!B95="","*",FN_MC!B95)</f>
        <v>*</v>
      </c>
      <c r="D92" s="130" t="str">
        <f>IF(FN_MC!D95="","*",FN_MC!D95)</f>
        <v>*</v>
      </c>
      <c r="E92" s="130" t="str">
        <f>IF(FN_MC!H95="","*",FN_MC!H95)</f>
        <v>*</v>
      </c>
      <c r="F92" s="148" t="str">
        <f>IF(FN_MC!M95="","*",FN_MC!M95)</f>
        <v>-</v>
      </c>
      <c r="G92" s="130" t="str">
        <f>IF(FN_MC!I95="","*",FN_MC!I95)</f>
        <v>*</v>
      </c>
      <c r="H92" s="130" t="str">
        <f>IF(FN_MC!AB95="","*",FN_MC!AB95)</f>
        <v>*</v>
      </c>
      <c r="I92" s="130" t="str">
        <f>IF(FN_MC!AC95="","*",FN_MC!AC95)</f>
        <v>*</v>
      </c>
      <c r="J92" s="131" t="str">
        <f>IF(FN_MC!AA95="","*",FN_MC!AA95)</f>
        <v>*</v>
      </c>
      <c r="K92" s="143" t="str">
        <f>IF(FN_MC!AD95="","*",FN_MC!AD95)</f>
        <v>*</v>
      </c>
    </row>
    <row r="93" spans="2:11" s="132" customFormat="1" hidden="1">
      <c r="B93" s="129" t="str">
        <f>IF(FN_MC!Y96="","*",FN_MC!Y96)</f>
        <v>*</v>
      </c>
      <c r="C93" s="130" t="str">
        <f>IF(FN_MC!B96="","*",FN_MC!B96)</f>
        <v>*</v>
      </c>
      <c r="D93" s="130" t="str">
        <f>IF(FN_MC!D96="","*",FN_MC!D96)</f>
        <v>*</v>
      </c>
      <c r="E93" s="130" t="str">
        <f>IF(FN_MC!H96="","*",FN_MC!H96)</f>
        <v>*</v>
      </c>
      <c r="F93" s="148" t="str">
        <f>IF(FN_MC!M96="","*",FN_MC!M96)</f>
        <v>-</v>
      </c>
      <c r="G93" s="130" t="str">
        <f>IF(FN_MC!I96="","*",FN_MC!I96)</f>
        <v>*</v>
      </c>
      <c r="H93" s="130" t="str">
        <f>IF(FN_MC!AB96="","*",FN_MC!AB96)</f>
        <v>*</v>
      </c>
      <c r="I93" s="130" t="str">
        <f>IF(FN_MC!AC96="","*",FN_MC!AC96)</f>
        <v>*</v>
      </c>
      <c r="J93" s="131" t="str">
        <f>IF(FN_MC!AA96="","*",FN_MC!AA96)</f>
        <v>*</v>
      </c>
      <c r="K93" s="143" t="str">
        <f>IF(FN_MC!AD96="","*",FN_MC!AD96)</f>
        <v>*</v>
      </c>
    </row>
    <row r="94" spans="2:11" s="132" customFormat="1" hidden="1">
      <c r="B94" s="129" t="str">
        <f>IF(FN_MC!Y97="","*",FN_MC!Y97)</f>
        <v>*</v>
      </c>
      <c r="C94" s="130" t="str">
        <f>IF(FN_MC!B97="","*",FN_MC!B97)</f>
        <v>*</v>
      </c>
      <c r="D94" s="130" t="str">
        <f>IF(FN_MC!D97="","*",FN_MC!D97)</f>
        <v>*</v>
      </c>
      <c r="E94" s="130" t="str">
        <f>IF(FN_MC!H97="","*",FN_MC!H97)</f>
        <v>*</v>
      </c>
      <c r="F94" s="148" t="str">
        <f>IF(FN_MC!M97="","*",FN_MC!M97)</f>
        <v>-</v>
      </c>
      <c r="G94" s="130" t="str">
        <f>IF(FN_MC!I97="","*",FN_MC!I97)</f>
        <v>*</v>
      </c>
      <c r="H94" s="130" t="str">
        <f>IF(FN_MC!AB97="","*",FN_MC!AB97)</f>
        <v>*</v>
      </c>
      <c r="I94" s="130" t="str">
        <f>IF(FN_MC!AC97="","*",FN_MC!AC97)</f>
        <v>*</v>
      </c>
      <c r="J94" s="131" t="str">
        <f>IF(FN_MC!AA97="","*",FN_MC!AA97)</f>
        <v>*</v>
      </c>
      <c r="K94" s="143" t="str">
        <f>IF(FN_MC!AD97="","*",FN_MC!AD97)</f>
        <v>*</v>
      </c>
    </row>
    <row r="95" spans="2:11" s="132" customFormat="1" hidden="1">
      <c r="B95" s="129" t="str">
        <f>IF(FN_MC!Y98="","*",FN_MC!Y98)</f>
        <v>*</v>
      </c>
      <c r="C95" s="130" t="str">
        <f>IF(FN_MC!B98="","*",FN_MC!B98)</f>
        <v>*</v>
      </c>
      <c r="D95" s="130" t="str">
        <f>IF(FN_MC!D98="","*",FN_MC!D98)</f>
        <v>*</v>
      </c>
      <c r="E95" s="130" t="str">
        <f>IF(FN_MC!H98="","*",FN_MC!H98)</f>
        <v>*</v>
      </c>
      <c r="F95" s="148" t="str">
        <f>IF(FN_MC!M98="","*",FN_MC!M98)</f>
        <v>-</v>
      </c>
      <c r="G95" s="130" t="str">
        <f>IF(FN_MC!I98="","*",FN_MC!I98)</f>
        <v>*</v>
      </c>
      <c r="H95" s="130" t="str">
        <f>IF(FN_MC!AB98="","*",FN_MC!AB98)</f>
        <v>*</v>
      </c>
      <c r="I95" s="130" t="str">
        <f>IF(FN_MC!AC98="","*",FN_MC!AC98)</f>
        <v>*</v>
      </c>
      <c r="J95" s="131" t="str">
        <f>IF(FN_MC!AA98="","*",FN_MC!AA98)</f>
        <v>*</v>
      </c>
      <c r="K95" s="143" t="str">
        <f>IF(FN_MC!AD98="","*",FN_MC!AD98)</f>
        <v>*</v>
      </c>
    </row>
    <row r="96" spans="2:11" s="132" customFormat="1" hidden="1">
      <c r="B96" s="129" t="str">
        <f>IF(FN_MC!Y99="","*",FN_MC!Y99)</f>
        <v>*</v>
      </c>
      <c r="C96" s="130" t="str">
        <f>IF(FN_MC!B99="","*",FN_MC!B99)</f>
        <v>*</v>
      </c>
      <c r="D96" s="130" t="str">
        <f>IF(FN_MC!D99="","*",FN_MC!D99)</f>
        <v>*</v>
      </c>
      <c r="E96" s="130" t="str">
        <f>IF(FN_MC!H99="","*",FN_MC!H99)</f>
        <v>*</v>
      </c>
      <c r="F96" s="148" t="str">
        <f>IF(FN_MC!M99="","*",FN_MC!M99)</f>
        <v>-</v>
      </c>
      <c r="G96" s="130" t="str">
        <f>IF(FN_MC!I99="","*",FN_MC!I99)</f>
        <v>*</v>
      </c>
      <c r="H96" s="130" t="str">
        <f>IF(FN_MC!AB99="","*",FN_MC!AB99)</f>
        <v>*</v>
      </c>
      <c r="I96" s="130" t="str">
        <f>IF(FN_MC!AC99="","*",FN_MC!AC99)</f>
        <v>*</v>
      </c>
      <c r="J96" s="131" t="str">
        <f>IF(FN_MC!AA99="","*",FN_MC!AA99)</f>
        <v>*</v>
      </c>
      <c r="K96" s="143" t="str">
        <f>IF(FN_MC!AD99="","*",FN_MC!AD99)</f>
        <v>*</v>
      </c>
    </row>
    <row r="97" spans="2:11" s="132" customFormat="1" hidden="1">
      <c r="B97" s="129" t="str">
        <f>IF(FN_MC!Y100="","*",FN_MC!Y100)</f>
        <v>*</v>
      </c>
      <c r="C97" s="130" t="str">
        <f>IF(FN_MC!B100="","*",FN_MC!B100)</f>
        <v>*</v>
      </c>
      <c r="D97" s="130" t="str">
        <f>IF(FN_MC!D100="","*",FN_MC!D100)</f>
        <v>*</v>
      </c>
      <c r="E97" s="130" t="str">
        <f>IF(FN_MC!H100="","*",FN_MC!H100)</f>
        <v>*</v>
      </c>
      <c r="F97" s="148" t="str">
        <f>IF(FN_MC!M100="","*",FN_MC!M100)</f>
        <v>-</v>
      </c>
      <c r="G97" s="130" t="str">
        <f>IF(FN_MC!I100="","*",FN_MC!I100)</f>
        <v>*</v>
      </c>
      <c r="H97" s="130" t="str">
        <f>IF(FN_MC!AB100="","*",FN_MC!AB100)</f>
        <v>*</v>
      </c>
      <c r="I97" s="130" t="str">
        <f>IF(FN_MC!AC100="","*",FN_MC!AC100)</f>
        <v>*</v>
      </c>
      <c r="J97" s="131" t="str">
        <f>IF(FN_MC!AA100="","*",FN_MC!AA100)</f>
        <v>*</v>
      </c>
      <c r="K97" s="143" t="str">
        <f>IF(FN_MC!AD100="","*",FN_MC!AD100)</f>
        <v>*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6" dateTimeGrouping="day"/>
      </filters>
    </filterColumn>
    <filterColumn colId="2">
      <filters>
        <filter val="E48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Eric Binek Santanna</cp:lastModifiedBy>
  <cp:revision/>
  <dcterms:created xsi:type="dcterms:W3CDTF">2025-05-05T12:15:43Z</dcterms:created>
  <dcterms:modified xsi:type="dcterms:W3CDTF">2025-10-06T17:02:52Z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