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64" documentId="8_{B6337239-1A00-434D-AAD0-422EA1FEB5AE}" xr6:coauthVersionLast="47" xr6:coauthVersionMax="47" xr10:uidLastSave="{7F00523C-986A-46CD-B2B5-28A3EA8D6A82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N211" i="1" a="1"/>
  <c r="N211" i="1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N212" i="1" a="1"/>
  <c r="N212" i="1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L247" i="12"/>
  <c r="F252" i="13"/>
  <c r="K247" i="12"/>
  <c r="AN248" i="1"/>
  <c r="L246" i="12"/>
  <c r="F251" i="13"/>
  <c r="K246" i="12"/>
  <c r="AN247" i="1"/>
  <c r="L245" i="12"/>
  <c r="F250" i="13"/>
  <c r="K245" i="12"/>
  <c r="AN246" i="1"/>
  <c r="L244" i="12"/>
  <c r="F249" i="13"/>
  <c r="K244" i="12"/>
  <c r="AN245" i="1"/>
  <c r="L243" i="12"/>
  <c r="F248" i="13"/>
  <c r="K243" i="12"/>
  <c r="AN244" i="1"/>
  <c r="L242" i="12"/>
  <c r="F247" i="13"/>
  <c r="K242" i="12"/>
  <c r="AN243" i="1"/>
  <c r="L241" i="12"/>
  <c r="F246" i="13"/>
  <c r="K241" i="12"/>
  <c r="AN242" i="1"/>
  <c r="L240" i="12"/>
  <c r="F245" i="13"/>
  <c r="K240" i="12"/>
  <c r="AN241" i="1"/>
  <c r="L239" i="12"/>
  <c r="F244" i="13"/>
  <c r="K239" i="12"/>
  <c r="AN240" i="1"/>
  <c r="L238" i="12"/>
  <c r="F243" i="13"/>
  <c r="K238" i="12"/>
  <c r="AN239" i="1"/>
  <c r="L237" i="12"/>
  <c r="F242" i="13"/>
  <c r="K237" i="12"/>
  <c r="AN238" i="1"/>
  <c r="L236" i="12"/>
  <c r="F241" i="13"/>
  <c r="K236" i="12"/>
  <c r="AN237" i="1"/>
  <c r="L235" i="12"/>
  <c r="F240" i="13"/>
  <c r="K235" i="12"/>
  <c r="AN236" i="1"/>
  <c r="L234" i="12"/>
  <c r="F239" i="13"/>
  <c r="K234" i="12"/>
  <c r="AN235" i="1"/>
  <c r="L233" i="12"/>
  <c r="F238" i="13"/>
  <c r="K233" i="12"/>
  <c r="AN234" i="1"/>
  <c r="L232" i="12"/>
  <c r="F237" i="13"/>
  <c r="K232" i="12"/>
  <c r="AN233" i="1"/>
  <c r="L231" i="12"/>
  <c r="F236" i="13"/>
  <c r="K231" i="12"/>
  <c r="AN232" i="1"/>
  <c r="L230" i="12"/>
  <c r="F235" i="13"/>
  <c r="K230" i="12"/>
  <c r="AN231" i="1"/>
  <c r="L229" i="12"/>
  <c r="F234" i="13"/>
  <c r="K229" i="12"/>
  <c r="AN230" i="1"/>
  <c r="L228" i="12"/>
  <c r="F233" i="13"/>
  <c r="K228" i="12"/>
  <c r="AN229" i="1"/>
  <c r="L227" i="12"/>
  <c r="F232" i="13"/>
  <c r="K227" i="12"/>
  <c r="AN228" i="1"/>
  <c r="L226" i="12"/>
  <c r="F231" i="13"/>
  <c r="K226" i="12"/>
  <c r="AN227" i="1"/>
  <c r="L225" i="12"/>
  <c r="F230" i="13"/>
  <c r="K225" i="12"/>
  <c r="AN226" i="1"/>
  <c r="L224" i="12"/>
  <c r="F229" i="13"/>
  <c r="K224" i="12"/>
  <c r="AN225" i="1"/>
  <c r="L223" i="12"/>
  <c r="F228" i="13"/>
  <c r="K223" i="12"/>
  <c r="AN224" i="1"/>
  <c r="L222" i="12"/>
  <c r="F227" i="13"/>
  <c r="K222" i="12"/>
  <c r="AN223" i="1"/>
  <c r="L221" i="12"/>
  <c r="F226" i="13"/>
  <c r="K221" i="12"/>
  <c r="AN222" i="1"/>
  <c r="L220" i="12"/>
  <c r="F225" i="13"/>
  <c r="K220" i="12"/>
  <c r="AN221" i="1"/>
  <c r="L219" i="12"/>
  <c r="F224" i="13"/>
  <c r="K219" i="12"/>
  <c r="AN220" i="1"/>
  <c r="L218" i="12"/>
  <c r="F223" i="13"/>
  <c r="K218" i="12"/>
  <c r="AN219" i="1"/>
  <c r="L217" i="12"/>
  <c r="F222" i="13"/>
  <c r="K217" i="12"/>
  <c r="AN218" i="1"/>
  <c r="L216" i="12"/>
  <c r="F221" i="13"/>
  <c r="K216" i="12"/>
  <c r="AN217" i="1"/>
  <c r="L215" i="12"/>
  <c r="F220" i="13"/>
  <c r="K215" i="12"/>
  <c r="AN215" i="1"/>
  <c r="L213" i="12"/>
  <c r="F218" i="13"/>
  <c r="K213" i="12"/>
  <c r="AN214" i="1"/>
  <c r="L212" i="12"/>
  <c r="F217" i="13"/>
  <c r="K212" i="12"/>
  <c r="AN213" i="1"/>
  <c r="L211" i="12"/>
  <c r="F216" i="13"/>
  <c r="K211" i="12"/>
  <c r="AN212" i="1"/>
  <c r="L210" i="12"/>
  <c r="F215" i="13"/>
  <c r="K210" i="12"/>
  <c r="AN211" i="1"/>
  <c r="L209" i="12"/>
  <c r="F214" i="13"/>
  <c r="K209" i="12"/>
  <c r="AN208" i="1"/>
  <c r="L206" i="12"/>
  <c r="F211" i="13"/>
  <c r="K206" i="12"/>
  <c r="AN207" i="1"/>
  <c r="L205" i="12"/>
  <c r="F210" i="13"/>
  <c r="K205" i="12"/>
  <c r="AN206" i="1"/>
  <c r="L204" i="12"/>
  <c r="F209" i="13"/>
  <c r="K204" i="12"/>
  <c r="AN205" i="1"/>
  <c r="L203" i="12"/>
  <c r="F208" i="13"/>
  <c r="K203" i="12"/>
  <c r="AN204" i="1"/>
  <c r="L202" i="12"/>
  <c r="F207" i="13"/>
  <c r="K202" i="12"/>
  <c r="AN202" i="1"/>
  <c r="L200" i="12"/>
  <c r="F205" i="13"/>
  <c r="K200" i="12"/>
  <c r="AN201" i="1"/>
  <c r="L199" i="12"/>
  <c r="F204" i="13"/>
  <c r="K199" i="12"/>
  <c r="F203" i="13"/>
  <c r="K198" i="12"/>
  <c r="AN199" i="1"/>
  <c r="L197" i="12"/>
  <c r="F202" i="13"/>
  <c r="K197" i="12"/>
  <c r="AN198" i="1"/>
  <c r="L196" i="12"/>
  <c r="AN197" i="1"/>
  <c r="L195" i="12"/>
  <c r="AN196" i="1"/>
  <c r="L194" i="12"/>
  <c r="F192" i="13"/>
  <c r="K192" i="12"/>
  <c r="F191" i="13"/>
  <c r="K191" i="12"/>
  <c r="F190" i="13"/>
  <c r="K190" i="12"/>
  <c r="F189" i="13"/>
  <c r="K189" i="12"/>
  <c r="F187" i="13"/>
  <c r="K187" i="12"/>
  <c r="F186" i="13"/>
  <c r="K186" i="12"/>
  <c r="F185" i="13"/>
  <c r="K185" i="12"/>
  <c r="F184" i="13"/>
  <c r="K184" i="12"/>
  <c r="F183" i="13"/>
  <c r="K183" i="12"/>
  <c r="F182" i="13"/>
  <c r="K182" i="12"/>
  <c r="F181" i="13"/>
  <c r="K181" i="12"/>
  <c r="F180" i="13"/>
  <c r="K180" i="12"/>
  <c r="F179" i="13"/>
  <c r="K179" i="12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" i="12" l="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<sst xmlns="http://schemas.openxmlformats.org/spreadsheetml/2006/main" count="5467" uniqueCount="1481">
  <si>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</si>
  <si>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</si>
  <si>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</si>
  <si>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</si>
  <si>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</si>
  <si>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</si>
  <si>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</si>
  <si>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</si>
  <si>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</si>
  <si>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</si>
  <si>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</si>
  <si>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</si>
  <si>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</si>
  <si>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</si>
  <si>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</si>
  <si>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</si>
  <si>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</si>
  <si>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</si>
  <si>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</si>
  <si>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</si>
  <si>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</si>
  <si>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</si>
  <si>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</si>
  <si>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</si>
  <si>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</si>
  <si>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</si>
  <si>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</si>
  <si>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</si>
  <si>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</si>
  <si>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</si>
  <si>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</si>
  <si>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</si>
  <si>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</si>
  <si>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</si>
  <si>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</si>
  <si>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</si>
  <si>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</si>
  <si>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</si>
  <si>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</si>
  <si>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</si>
  <si>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</si>
  <si>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</si>
  <si>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</si>
  <si>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</si>
  <si>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</si>
  <si>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</si>
  <si>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</si>
  <si>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</si>
  <si>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</si>
  <si>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</si>
  <si>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</si>
  <si>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</si>
  <si>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</si>
  <si>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</si>
  <si>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</si>
  <si>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</si>
  <si>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</si>
  <si>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</si>
  <si>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</si>
  <si>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</si>
  <si>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</si>
  <si>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</si>
  <si>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</si>
  <si>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</si>
  <si>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</si>
  <si>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</si>
  <si>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</si>
  <si>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</si>
  <si>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</si>
  <si>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</si>
  <si>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</si>
  <si>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</si>
  <si>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</si>
  <si>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</si>
  <si>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</si>
  <si>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</si>
  <si>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</si>
  <si>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</si>
  <si>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</si>
  <si>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</si>
  <si>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</si>
  <si>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</si>
  <si>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</si>
  <si>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</si>
  <si>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</si>
  <si>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</si>
  <si>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</si>
  <si>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</si>
  <si>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</si>
  <si>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</si>
  <si>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</si>
  <si>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</si>
  <si>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</si>
  <si>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</si>
  <si>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</si>
  <si>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</si>
  <si>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</si>
  <si>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</si>
  <si>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</si>
  <si>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</si>
  <si>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</si>
  <si>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</si>
  <si>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</si>
  <si>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</si>
  <si>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</si>
  <si>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</si>
  <si>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</si>
  <si>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</si>
  <si>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</si>
  <si>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</si>
  <si>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</si>
  <si>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</si>
  <si>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</si>
  <si>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</si>
  <si>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</si>
  <si>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</si>
  <si>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</si>
  <si>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</si>
  <si>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</si>
  <si>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</si>
  <si>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</si>
  <si>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</si>
  <si>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</si>
  <si>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</si>
  <si>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</si>
  <si>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</si>
  <si>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</si>
  <si>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</si>
  <si>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</si>
  <si>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</si>
  <si>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</si>
  <si>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</si>
  <si>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</si>
  <si>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</si>
  <si>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</si>
  <si>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</si>
  <si>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</si>
  <si>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</si>
  <si>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</si>
  <si>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</si>
  <si>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</si>
  <si>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</si>
  <si>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</si>
  <si>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</si>
  <si>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</si>
  <si>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</si>
  <si>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</si>
  <si>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</si>
  <si>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</si>
  <si>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</si>
  <si>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</si>
  <si>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</si>
  <si>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</si>
  <si>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</si>
  <si>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</si>
  <si>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</si>
  <si>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</si>
  <si>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</si>
  <si>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</si>
  <si>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</si>
  <si>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</si>
  <si>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</si>
  <si>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</si>
  <si>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</si>
  <si>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</si>
  <si>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</si>
  <si>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</si>
  <si>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</si>
  <si>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</si>
  <si>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</si>
  <si>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</si>
  <si>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</si>
  <si>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</si>
  <si>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</si>
  <si>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</si>
  <si>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</si>
  <si>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</si>
  <si>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</si>
  <si>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</si>
  <si>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</si>
  <si>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</si>
  <si>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</si>
  <si>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</si>
  <si>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</si>
  <si>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</si>
  <si>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</si>
  <si>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</si>
  <si>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</si>
  <si>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</si>
  <si>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</si>
  <si>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</si>
  <si>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</si>
  <si>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</si>
  <si>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</si>
  <si>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</si>
  <si>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</si>
  <si>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</si>
  <si>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</si>
  <si>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</si>
  <si>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</si>
  <si>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</si>
  <si>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</si>
  <si>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</si>
  <si>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</si>
  <si>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</si>
  <si>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</si>
  <si>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</si>
  <si>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</si>
  <si>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</si>
  <si>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</si>
  <si>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</si>
  <si>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</si>
  <si>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</si>
  <si>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</si>
  <si>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</si>
  <si>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</si>
  <si>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</si>
  <si>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</si>
  <si>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</si>
  <si>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</si>
  <si>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</si>
  <si>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</si>
  <si>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</si>
  <si>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</si>
  <si>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</si>
  <si>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</si>
  <si>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</si>
  <si>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</si>
  <si>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</si>
  <si>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</si>
  <si>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</si>
  <si>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</si>
  <si>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</si>
  <si>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</si>
  <si>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</si>
  <si>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</si>
  <si>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</si>
  <si>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</si>
  <si>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</si>
  <si>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</si>
  <si>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</si>
  <si>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</si>
  <si>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</si>
  <si>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</si>
  <si>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</si>
  <si>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</si>
  <si>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</si>
  <si>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</si>
  <si>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</si>
  <si>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</si>
  <si>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</si>
  <si>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</si>
  <si>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</si>
  <si>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</si>
  <si>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</si>
  <si>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</si>
  <si>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</si>
  <si>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</si>
  <si>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</si>
  <si>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</si>
  <si>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</si>
  <si>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</si>
  <si>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</si>
  <si>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</si>
  <si>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</si>
  <si>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</si>
  <si>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</si>
  <si>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</si>
  <si>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</si>
  <si>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</si>
  <si>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</si>
  <si>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</si>
  <si>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</si>
  <si>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</si>
  <si>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</si>
  <si>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</si>
  <si>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</si>
  <si>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</si>
  <si>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</si>
  <si>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</si>
  <si>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</si>
  <si>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</si>
  <si>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</si>
  <si>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</si>
  <si>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</si>
  <si>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</si>
  <si>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</si>
  <si>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</si>
  <si>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</si>
  <si>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</si>
  <si>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</si>
  <si>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</si>
  <si>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</si>
  <si>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</si>
  <si>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</si>
  <si>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</si>
  <si>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</si>
  <si>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</si>
  <si>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</si>
  <si>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</si>
  <si>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</si>
  <si>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</si>
  <si>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</si>
  <si>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</si>
  <si>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</si>
  <si>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</si>
  <si>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</si>
  <si>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</si>
  <si>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</si>
  <si>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</si>
  <si>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</si>
  <si>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</si>
  <si>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</si>
  <si>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</si>
  <si>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</si>
  <si>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</si>
  <si>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</si>
  <si>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</si>
  <si>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</si>
  <si>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</si>
  <si>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</si>
  <si>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</si>
  <si>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</si>
  <si>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</si>
  <si>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</si>
  <si>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</si>
  <si>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</si>
  <si>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</si>
  <si>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</si>
  <si>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</si>
  <si>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</si>
  <si>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</si>
  <si>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</si>
  <si>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</si>
  <si>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</si>
  <si>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</si>
  <si>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</si>
  <si>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</si>
  <si>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</si>
  <si>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</si>
  <si>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</si>
  <si>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</si>
  <si>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</si>
  <si>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</si>
  <si>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</si>
  <si>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</si>
  <si>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</si>
  <si>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</si>
  <si>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</si>
  <si>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</si>
  <si>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</si>
  <si>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</si>
  <si>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</si>
  <si>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</si>
  <si>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</si>
  <si>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</si>
  <si>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</si>
  <si>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</si>
  <si>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</si>
  <si>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</si>
  <si>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</si>
  <si>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</si>
  <si>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</si>
  <si>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</si>
  <si>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</si>
  <si>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</si>
  <si>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</si>
  <si>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</si>
  <si>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</si>
  <si>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</si>
  <si>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</si>
  <si>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</si>
  <si>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</si>
  <si>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</si>
  <si>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</si>
  <si>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</si>
  <si>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</si>
  <si>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</si>
  <si>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</si>
  <si>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</si>
  <si>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</si>
  <si>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</si>
  <si>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</si>
  <si>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</si>
  <si>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</si>
  <si>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</si>
  <si>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</si>
  <si>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</si>
  <si>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</si>
  <si>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</si>
  <si>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</si>
  <si>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</si>
  <si>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</si>
  <si>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</si>
  <si>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</si>
  <si>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</si>
  <si>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</si>
  <si>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</si>
  <si>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</si>
  <si>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</si>
  <si>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</si>
  <si>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</si>
  <si>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</si>
  <si>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</si>
  <si>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</si>
  <si>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</si>
  <si>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</si>
  <si>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</si>
  <si>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</si>
  <si>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</si>
  <si>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</si>
  <si>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</si>
  <si>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</si>
  <si>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</si>
  <si>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</si>
  <si>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</si>
  <si>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</si>
  <si>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</si>
  <si>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</si>
  <si>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</si>
  <si>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</si>
  <si>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</si>
  <si>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</si>
  <si>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</si>
  <si>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</si>
  <si>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</si>
  <si>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</si>
  <si>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</si>
  <si>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</si>
  <si>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</si>
  <si>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</si>
  <si>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</si>
  <si>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</si>
  <si>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</si>
  <si>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</si>
  <si>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</si>
  <si>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</si>
  <si>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</si>
  <si>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</si>
  <si>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</si>
  <si>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</si>
  <si>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</si>
  <si>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</si>
  <si>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</si>
  <si>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</si>
  <si>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</si>
  <si>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</si>
  <si>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</si>
  <si>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</si>
  <si>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</si>
  <si>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</si>
  <si>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</si>
  <si>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</si>
  <si>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</si>
  <si>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</si>
  <si>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</si>
  <si>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</si>
  <si>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</si>
  <si>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</si>
  <si>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</si>
  <si>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</si>
  <si>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</si>
  <si>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</si>
  <si>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</si>
  <si>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</si>
  <si>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</si>
  <si>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</si>
  <si>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</si>
  <si>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</si>
  <si>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</si>
  <si>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</si>
  <si>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</si>
  <si>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</si>
  <si>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</si>
  <si>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</si>
  <si>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</si>
  <si>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</si>
  <si>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</si>
  <si>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</si>
  <si>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</si>
  <si>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</si>
  <si>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</si>
  <si>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</si>
  <si>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</si>
  <si>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</si>
  <si>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</si>
  <si>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</si>
  <si>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</si>
  <si>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</si>
  <si>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</si>
  <si>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</si>
  <si>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</si>
  <si>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</si>
  <si>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</si>
  <si>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</si>
  <si>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</si>
  <si>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</si>
  <si>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</si>
  <si>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</si>
  <si>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</si>
  <si>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</si>
  <si>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</si>
  <si>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</si>
  <si>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</si>
  <si>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</si>
  <si>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</si>
  <si>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</si>
  <si>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</si>
  <si>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</si>
  <si>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</si>
  <si>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</si>
  <si>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</si>
  <si>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</si>
  <si>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</si>
  <si>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</si>
  <si>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</si>
  <si>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</si>
  <si>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</si>
  <si>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</si>
  <si>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</si>
  <si>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</si>
  <si>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</si>
  <si>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</si>
  <si>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</si>
  <si>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</si>
  <si>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</si>
  <si>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</si>
  <si>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</si>
  <si>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</si>
  <si>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</si>
  <si>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</si>
  <si>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</si>
  <si>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</si>
  <si>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</si>
  <si>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</si>
  <si>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</si>
  <si>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</si>
  <si>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</si>
  <si>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</si>
  <si>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</si>
  <si>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</si>
  <si>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</si>
  <si>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</si>
  <si>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</si>
  <si>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</si>
  <si>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</si>
  <si>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</si>
  <si>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</si>
  <si>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</si>
  <si>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</si>
  <si>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</si>
  <si>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</si>
  <si>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</si>
  <si>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</si>
  <si>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</si>
  <si>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</si>
  <si>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</si>
  <si>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</si>
  <si>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</si>
  <si>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</si>
  <si>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</si>
  <si>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</si>
  <si>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</si>
  <si>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</si>
  <si>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</si>
  <si>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</si>
  <si>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</si>
  <si>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</si>
  <si>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</si>
  <si>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</si>
  <si>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</si>
  <si>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</si>
  <si>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</si>
  <si>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</si>
  <si>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</si>
  <si>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</si>
  <si>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</si>
  <si>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</si>
  <si>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</si>
  <si>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</si>
  <si>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</si>
  <si>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</si>
  <si>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</si>
  <si>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</si>
  <si>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</si>
  <si>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</si>
  <si>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</si>
  <si>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</si>
  <si>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</si>
  <si>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</si>
  <si>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</si>
  <si>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</si>
  <si>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</si>
  <si>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</si>
  <si>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</si>
  <si>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</si>
  <si>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</si>
  <si>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</si>
  <si>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</si>
  <si>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</si>
  <si>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</si>
  <si>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</si>
  <si>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</si>
  <si>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</si>
  <si>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</si>
  <si>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</si>
  <si>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</si>
  <si>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</si>
  <si>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</si>
  <si>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</si>
  <si>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</si>
  <si>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</si>
  <si>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</si>
  <si>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</si>
  <si>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</si>
  <si>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</si>
  <si>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</si>
  <si>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</si>
  <si>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</si>
  <si>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</si>
  <si>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</si>
  <si>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</si>
  <si>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</si>
  <si>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</si>
  <si>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</si>
  <si>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</si>
  <si>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</si>
  <si>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</si>
  <si>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</si>
  <si>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</si>
  <si>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</si>
  <si>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</si>
  <si>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</si>
  <si>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</si>
  <si>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</si>
  <si>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</si>
  <si>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</si>
  <si>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</si>
  <si>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</si>
  <si>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</si>
  <si>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</si>
  <si>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</si>
  <si>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</si>
  <si>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</si>
  <si>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</si>
  <si>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</si>
  <si>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</si>
  <si>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</si>
  <si>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</si>
  <si>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</si>
  <si>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</si>
  <si>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</si>
  <si>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</si>
  <si>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</si>
  <si>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</si>
  <si>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</si>
  <si>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</si>
  <si>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</si>
  <si>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</si>
  <si>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</si>
  <si>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</si>
  <si>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</si>
  <si>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</si>
  <si>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</si>
  <si>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</si>
  <si>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</si>
  <si>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</si>
  <si>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</si>
  <si>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</si>
  <si>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</si>
  <si>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</si>
  <si>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</si>
  <si>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</si>
  <si>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</si>
  <si>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</si>
  <si>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</si>
  <si>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</si>
  <si>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</si>
  <si>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</si>
  <si>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</si>
  <si>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</si>
  <si>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</si>
  <si>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</si>
  <si>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</si>
  <si>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</si>
  <si>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</si>
  <si>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</si>
  <si>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</si>
  <si>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</si>
  <si>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</si>
  <si>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</si>
  <si>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</si>
  <si>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</si>
  <si>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</si>
  <si>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</si>
  <si>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</si>
  <si>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</si>
  <si>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</si>
  <si>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</si>
  <si>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</si>
  <si>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</si>
  <si>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</si>
  <si>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</si>
  <si>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</si>
  <si>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</si>
  <si>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</si>
  <si>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</si>
  <si>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</si>
  <si>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</si>
  <si>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</si>
  <si>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</si>
  <si>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</si>
  <si>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</si>
  <si>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</si>
  <si>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</si>
  <si>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</si>
  <si>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</si>
  <si>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</si>
  <si>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</si>
  <si>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</si>
  <si>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</si>
  <si>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</si>
  <si>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</si>
  <si>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</si>
  <si>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</si>
  <si>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</si>
  <si>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</si>
  <si>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</si>
  <si>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</si>
  <si>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</si>
  <si>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</si>
  <si>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</si>
  <si>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</si>
  <si>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</si>
  <si>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</si>
  <si>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</si>
  <si>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</si>
  <si>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</si>
  <si>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</si>
  <si>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</si>
  <si>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</si>
  <si>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</si>
  <si>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</si>
  <si>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</si>
  <si>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</si>
  <si>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</si>
  <si>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</si>
  <si>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</si>
  <si>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</si>
  <si>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</si>
  <si>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</si>
  <si>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</si>
  <si>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</si>
  <si>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</si>
  <si>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</si>
  <si>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</si>
  <si>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</si>
  <si>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</si>
  <si>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</si>
  <si>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</si>
  <si>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</si>
  <si>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</si>
  <si>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</si>
  <si>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</si>
  <si>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</si>
  <si>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</si>
  <si>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</si>
  <si>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</si>
  <si>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</si>
  <si>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</si>
  <si>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</si>
  <si>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</si>
  <si>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</si>
  <si>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</si>
  <si>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</si>
  <si>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</si>
  <si>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</si>
  <si>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</si>
  <si>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</si>
  <si>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</si>
  <si>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</si>
  <si>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</si>
  <si>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</si>
  <si>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</si>
  <si>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</si>
  <si>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</si>
  <si>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</si>
  <si>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</si>
  <si>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</si>
  <si>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</si>
  <si>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</si>
  <si>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</si>
  <si>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</si>
  <si>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</si>
  <si>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</si>
  <si>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</si>
  <si>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</si>
  <si>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</si>
  <si>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</si>
  <si>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</si>
  <si>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</si>
  <si>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</si>
  <si>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</si>
  <si>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</si>
  <si>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</si>
  <si>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</si>
  <si>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</si>
  <si>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</si>
  <si>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</si>
  <si>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</si>
  <si>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</si>
  <si>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</si>
  <si>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</si>
  <si>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</si>
  <si>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</si>
  <si>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</si>
  <si>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</si>
  <si>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</si>
  <si>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</si>
  <si>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</si>
  <si>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</si>
  <si>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</si>
  <si>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</si>
  <si>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</si>
  <si>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</si>
  <si>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</si>
  <si>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</si>
  <si>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</si>
  <si>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</si>
  <si>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</si>
  <si>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</si>
  <si>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</si>
  <si>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</si>
  <si>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</si>
  <si>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</si>
  <si>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</si>
  <si>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</si>
  <si>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</si>
  <si>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</si>
  <si>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</si>
  <si>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</si>
  <si>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</si>
  <si>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</si>
  <si>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</si>
  <si>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</si>
  <si>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</si>
  <si>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</si>
  <si>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</si>
  <si>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</si>
  <si>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</si>
  <si>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</si>
  <si>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</si>
  <si>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</si>
  <si>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</si>
  <si>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</si>
  <si>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</si>
  <si>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</si>
  <si>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</si>
  <si>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</si>
  <si>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</si>
  <si>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</si>
  <si>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</si>
  <si>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</si>
  <si>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</si>
  <si>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</si>
  <si>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</si>
  <si>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</si>
  <si>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</si>
  <si>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</si>
  <si>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</si>
  <si>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</si>
  <si>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</si>
  <si>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</si>
  <si>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</si>
  <si>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</si>
  <si>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</si>
  <si>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</si>
  <si>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</si>
  <si>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</si>
  <si>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</si>
  <si>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</si>
  <si>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</si>
  <si>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</si>
  <si>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</si>
  <si>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</si>
  <si>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</si>
  <si>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</si>
  <si>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</si>
  <si>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</si>
  <si>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</si>
  <si>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</si>
  <si>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</si>
  <si>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</si>
  <si>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</si>
  <si>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</si>
  <si>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</si>
  <si>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</si>
  <si>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</si>
  <si>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</si>
  <si>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</si>
  <si>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</si>
  <si>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</si>
  <si>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</si>
  <si>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</si>
  <si>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</si>
  <si>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</si>
  <si>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</si>
  <si>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</si>
  <si>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</si>
  <si>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</si>
  <si>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</si>
  <si>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</si>
  <si>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</si>
  <si>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</si>
  <si>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</si>
  <si>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</si>
  <si>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</si>
  <si>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</si>
  <si>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</si>
  <si>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</si>
  <si>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</si>
  <si>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</si>
  <si>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</si>
  <si>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</si>
  <si>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</si>
  <si>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</si>
  <si>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</si>
  <si>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</si>
  <si>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</si>
  <si>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</si>
  <si>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</si>
  <si>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</si>
  <si>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</si>
  <si>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</si>
  <si>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</si>
  <si>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</si>
  <si>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</si>
  <si>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</si>
  <si>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</si>
  <si>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</si>
  <si>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</si>
  <si>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</si>
  <si>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</si>
  <si>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</si>
  <si>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</si>
  <si>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</si>
  <si>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</si>
  <si>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</si>
  <si>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</si>
  <si>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</si>
  <si>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</si>
  <si>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</si>
  <si>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</si>
  <si>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</si>
  <si>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</si>
  <si>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</si>
  <si>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</si>
  <si>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</si>
  <si>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</si>
  <si>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</si>
  <si>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</si>
  <si>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</si>
  <si>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</si>
  <si>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</si>
  <si>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</si>
  <si>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</si>
  <si>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</si>
  <si>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</si>
  <si>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</si>
  <si>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</si>
  <si>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</si>
  <si>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</si>
  <si>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</si>
  <si>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</si>
  <si>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</si>
  <si>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</si>
  <si>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</si>
  <si>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</si>
  <si>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</si>
  <si>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</si>
  <si>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</si>
  <si>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</si>
  <si>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</si>
  <si>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</si>
  <si>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</si>
  <si>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</si>
  <si>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</si>
  <si>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</si>
  <si>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</si>
  <si>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</si>
  <si>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</si>
  <si>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</si>
  <si>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</si>
  <si>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</si>
  <si>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</si>
  <si>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</si>
  <si>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</si>
  <si>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</si>
  <si>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</si>
  <si>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</si>
  <si>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</si>
  <si>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</si>
  <si>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</si>
  <si>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</si>
  <si>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</si>
  <si>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</si>
  <si>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</si>
  <si>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</si>
  <si>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</si>
  <si>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</si>
  <si>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</si>
  <si>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</si>
  <si>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</si>
  <si>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</si>
  <si>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</si>
  <si>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</si>
  <si>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</si>
  <si>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</si>
  <si>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</si>
  <si>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</si>
  <si>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</si>
  <si>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</si>
  <si>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</si>
  <si>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</si>
  <si>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</si>
  <si>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</si>
  <si>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</si>
  <si>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</si>
  <si>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</si>
  <si>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</si>
  <si>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</si>
  <si>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</si>
  <si>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</si>
  <si>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</si>
  <si>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</si>
  <si>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</si>
  <si>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</si>
  <si>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</si>
  <si>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</si>
  <si>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</si>
  <si>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</si>
  <si>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</si>
  <si>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</si>
  <si>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</si>
  <si>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</si>
  <si>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</si>
  <si>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</si>
  <si>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</si>
  <si>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</si>
  <si>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</si>
  <si>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</si>
  <si>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</si>
  <si>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</si>
  <si>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</si>
  <si>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</si>
  <si>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</si>
  <si>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</si>
  <si>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</si>
  <si>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</si>
  <si>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</si>
  <si>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</si>
  <si>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</si>
  <si>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</si>
  <si>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</si>
  <si>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</si>
  <si>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</si>
  <si>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</si>
  <si>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</si>
  <si>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</si>
  <si>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</si>
  <si>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</si>
  <si>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</si>
  <si>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</si>
  <si>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</si>
  <si>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</si>
  <si>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</si>
  <si>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</si>
  <si>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</si>
  <si>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</si>
  <si>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</si>
  <si>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</si>
  <si>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</si>
  <si>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</si>
  <si>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</si>
  <si>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</si>
  <si>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</si>
  <si>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</si>
  <si>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</si>
  <si>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</si>
  <si>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</si>
  <si>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</si>
  <si>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</si>
  <si>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</si>
  <si>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</si>
  <si>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</si>
  <si>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</si>
  <si>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</si>
  <si>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</si>
  <si>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</si>
  <si>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</si>
  <si>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</si>
  <si>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</si>
  <si>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</si>
  <si>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</si>
  <si>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</si>
  <si>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</si>
  <si>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</si>
  <si>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</si>
  <si>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</si>
  <si>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</si>
  <si>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</si>
  <si>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</si>
  <si>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</si>
  <si>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</si>
  <si>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</si>
  <si>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</si>
  <si>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</si>
  <si>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</si>
  <si>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</si>
  <si>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</si>
  <si>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</si>
  <si>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</si>
  <si>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</si>
  <si>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</si>
  <si>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</si>
  <si>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</si>
  <si>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</si>
  <si>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</si>
  <si>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</si>
  <si>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</si>
  <si>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</si>
  <si>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</si>
  <si>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</si>
  <si>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</si>
  <si>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</si>
  <si>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</si>
  <si>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</si>
  <si>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</si>
  <si>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</si>
  <si>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</si>
  <si>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</si>
  <si>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</si>
  <si>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</si>
  <si>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</si>
  <si>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</si>
  <si>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</si>
  <si>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</si>
  <si>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</si>
  <si>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</si>
  <si>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</si>
  <si>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</si>
  <si>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</si>
  <si>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</si>
  <si>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</si>
  <si>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</si>
  <si>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</si>
  <si>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</si>
  <si>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</si>
  <si>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</si>
  <si>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</si>
  <si>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</si>
  <si>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</si>
  <si>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</si>
  <si>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</si>
  <si>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</si>
  <si>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</si>
  <si>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</si>
  <si>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</si>
  <si>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</si>
  <si>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</si>
  <si>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</si>
  <si>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</si>
  <si>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</si>
  <si>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</si>
  <si>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</si>
  <si>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</si>
  <si>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</si>
  <si>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</si>
  <si>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</si>
  <si>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</si>
  <si>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</si>
  <si>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</si>
  <si>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</si>
  <si>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</si>
  <si>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</si>
  <si>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</si>
  <si>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</si>
  <si>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</si>
  <si>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</si>
  <si>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</si>
  <si>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</si>
  <si>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</si>
  <si>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</si>
  <si>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</si>
  <si>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</si>
  <si>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</si>
  <si>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</si>
  <si>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</si>
  <si>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</si>
  <si>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</si>
  <si>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</si>
  <si>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</si>
  <si>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</si>
  <si>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</si>
  <si>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</si>
  <si>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</si>
  <si>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</si>
  <si>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</si>
  <si>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</si>
  <si>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</si>
  <si>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</si>
  <si>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</si>
  <si>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</si>
  <si>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</si>
  <si>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</si>
  <si>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</si>
  <si>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</si>
  <si>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</si>
  <si>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</si>
  <si>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</si>
  <si>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</si>
  <si>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</si>
  <si>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</si>
  <si>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</si>
  <si>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</si>
  <si>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</si>
  <si>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</si>
  <si>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</si>
  <si>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</si>
  <si>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</si>
  <si>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</si>
  <si>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</si>
  <si>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</si>
  <si>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</si>
  <si>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</si>
  <si>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</si>
  <si>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</si>
  <si>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</si>
  <si>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</si>
  <si>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</si>
  <si>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</si>
  <si>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</si>
  <si>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</si>
  <si>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</si>
  <si>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</si>
  <si>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</si>
  <si>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</si>
  <si>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</si>
  <si>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</si>
  <si>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</si>
  <si>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</si>
  <si>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</si>
  <si>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</si>
  <si>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</si>
  <si>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</si>
  <si>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</si>
  <si>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</si>
  <si>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</si>
  <si>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</si>
  <si>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</si>
  <si>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</si>
  <si>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</si>
  <si>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</si>
  <si>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</si>
  <si>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</si>
  <si>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</si>
  <si>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</si>
  <si>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</si>
  <si>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</si>
  <si>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</si>
  <si>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</si>
  <si>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</si>
  <si>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</si>
  <si>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</si>
  <si>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</si>
  <si>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</si>
  <si>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</si>
  <si>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</si>
  <si>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</si>
  <si>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</si>
  <si>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</si>
  <si>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</si>
  <si>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</si>
  <si>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</si>
  <si>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</si>
  <si>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</si>
  <si>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</si>
  <si>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</si>
  <si>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</si>
  <si>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</si>
  <si>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</si>
  <si>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</si>
  <si>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</si>
  <si>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</si>
  <si>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</si>
  <si>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</si>
  <si>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</si>
  <si>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</si>
  <si>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</si>
  <si>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</si>
  <si>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</si>
  <si>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</si>
  <si>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</si>
  <si>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</si>
  <si>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</si>
  <si>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</si>
  <si>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</si>
  <si>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</si>
  <si>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</si>
  <si>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</si>
  <si>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</si>
  <si>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</si>
  <si>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</si>
  <si>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</si>
  <si>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</si>
  <si>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</si>
  <si>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</si>
  <si>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</si>
  <si>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</si>
  <si>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</si>
  <si>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</si>
  <si>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</si>
  <si>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</si>
  <si>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</si>
  <si>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</si>
  <si>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</si>
  <si>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</si>
  <si>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</si>
  <si>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</si>
  <si>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</si>
  <si>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</si>
  <si>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</si>
  <si>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</si>
  <si>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</si>
  <si>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</si>
  <si>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</si>
  <si>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</si>
  <si>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</si>
  <si>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</si>
  <si>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</si>
  <si>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</si>
  <si>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</si>
  <si>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</si>
  <si>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</si>
  <si>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</si>
  <si>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</si>
  <si>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</si>
  <si>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</si>
  <si>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</si>
  <si>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</si>
  <si>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</si>
  <si>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</si>
  <si>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</si>
  <si>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</si>
  <si>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</si>
  <si>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</si>
  <si>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</si>
  <si>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</si>
  <si>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</si>
  <si>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</si>
  <si>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</si>
  <si>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</si>
  <si>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</si>
  <si>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</si>
  <si>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</si>
  <si>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</si>
  <si>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</si>
  <si>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</si>
  <si>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</si>
  <si>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</si>
  <si>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</si>
  <si>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</si>
  <si>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</si>
  <si>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</si>
  <si>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</si>
  <si>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</si>
  <si>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</si>
  <si>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</si>
  <si>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</si>
  <si>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</si>
  <si>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</si>
  <si>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</si>
  <si>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</si>
  <si>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</si>
  <si>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</si>
  <si>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</si>
  <si>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</si>
  <si>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</si>
  <si>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</si>
  <si>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</si>
  <si>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</si>
  <si>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</si>
  <si>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</si>
  <si>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</si>
  <si>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</si>
  <si>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</si>
  <si>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</si>
  <si>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</si>
  <si>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</si>
  <si>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Em deslocamento para TGR</t>
  </si>
  <si>
    <t xml:space="preserve"> MC1 as 09:52h </t>
  </si>
  <si>
    <t>Em intervalo as 14:03h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</si>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</sst>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N138" activePane="bottomRight" state="frozen"/>
      <selection pane="bottomRight" activeCell="AS143" sqref="AS1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 t="s">
        <v>1399</v>
      </c>
      <c r="BL138" s="15"/>
      <c r="BM138" s="14"/>
      <c r="BN138" s="14"/>
      <c r="BO138" s="160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0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 t="s">
        <v>1397</v>
      </c>
      <c r="AS140" s="38">
        <v>0.5854166666666667</v>
      </c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ERRO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1400</v>
      </c>
      <c r="BK140" s="16" t="s">
        <v>1401</v>
      </c>
      <c r="BL140" s="15"/>
      <c r="BM140" s="14"/>
      <c r="BN140" s="14"/>
      <c r="BO140" s="160"/>
      <c r="BP140" s="16"/>
      <c r="BQ140" s="12" t="e">
        <f t="shared" si="17"/>
        <v>#VALUE!</v>
      </c>
      <c r="BR140" s="18" t="e">
        <f t="shared" si="18"/>
        <v>#VALUE!</v>
      </c>
      <c r="BS140" s="18">
        <f t="shared" si="19"/>
        <v>0</v>
      </c>
      <c r="BT140" s="220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1402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987</v>
      </c>
      <c r="BN143" s="14" t="s">
        <v>1016</v>
      </c>
      <c r="BO143" s="160" t="s">
        <v>1068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1406</v>
      </c>
      <c r="N147" s="199" t="s">
        <v>1407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 t="s">
        <v>1408</v>
      </c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1409</v>
      </c>
      <c r="BK147" s="16" t="s">
        <v>1234</v>
      </c>
      <c r="BL147" s="15"/>
      <c r="BM147" s="14"/>
      <c r="BN147" s="14"/>
      <c r="BO147" s="160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0" t="str">
        <f>IF(BN147="","",SUBSTITUTE(BM147," ","")&amp;SUBSTITUTE(BN147," ",""))</f>
        <v/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 t="s">
        <v>1410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1413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 t="s">
        <v>1414</v>
      </c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1415</v>
      </c>
      <c r="BK152" s="16" t="s">
        <v>1356</v>
      </c>
      <c r="BL152" s="15"/>
      <c r="BM152" s="14"/>
      <c r="BN152" s="14"/>
      <c r="BO152" s="160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0" t="str">
        <f>IF(BN152="","",SUBSTITUTE(BM152," ","")&amp;SUBSTITUTE(BN152," ",""))</f>
        <v/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1416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1417</v>
      </c>
      <c r="BK155" s="16"/>
      <c r="BL155" s="15"/>
      <c r="BM155" s="14"/>
      <c r="BN155" s="14"/>
      <c r="BO155" s="160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0" t="str">
        <f t="shared" si="21"/>
        <v/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1423</v>
      </c>
      <c r="BL164" s="15"/>
      <c r="BM164" s="14" t="s">
        <v>985</v>
      </c>
      <c r="BN164" s="14" t="s">
        <v>1005</v>
      </c>
      <c r="BO164" s="160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1424</v>
      </c>
      <c r="J166" s="212">
        <v>78</v>
      </c>
      <c r="K166" s="212">
        <v>334</v>
      </c>
      <c r="L166" s="83">
        <v>158</v>
      </c>
      <c r="M166" s="199" t="s">
        <v>1425</v>
      </c>
      <c r="N166" s="199" t="s">
        <v>1426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1427</v>
      </c>
      <c r="X166" s="213" t="s">
        <v>967</v>
      </c>
      <c r="Y166" s="153" t="s">
        <v>970</v>
      </c>
      <c r="Z166" s="153"/>
      <c r="AA166" s="83" t="s">
        <v>1428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0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/>
      <c r="Z173" s="153"/>
      <c r="AA173" s="83">
        <v>1</v>
      </c>
      <c r="AB173" s="70" t="s">
        <v>959</v>
      </c>
      <c r="AC173" s="70"/>
      <c r="AD173" s="168" t="s">
        <v>1429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/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/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1431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1432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3" sqref="A3:X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1433</v>
      </c>
      <c r="W1" s="381"/>
      <c r="X1" s="381"/>
      <c r="Y1" s="103"/>
    </row>
    <row r="2" spans="1:25" s="100" customFormat="1" ht="11.25" customHeight="1">
      <c r="A2" s="104" t="s">
        <v>1434</v>
      </c>
      <c r="B2" s="104" t="s">
        <v>1435</v>
      </c>
      <c r="C2" s="104" t="s">
        <v>7</v>
      </c>
      <c r="D2" s="105" t="s">
        <v>1173</v>
      </c>
      <c r="E2" s="105" t="s">
        <v>1174</v>
      </c>
      <c r="F2" s="105" t="s">
        <v>1436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1437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>
      <c r="A177" s="108" t="str">
        <f>IF(FN_MC!Y179="","*",FN_MC!Y179)</f>
        <v>*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2900</v>
      </c>
      <c r="W188" s="111">
        <f ca="1">_xlfn.XLOOKUP(G188&amp;$W$2,BS_CONTROLE[CHAVE],BS_CONTROLE[Quantidade_11],"-")</f>
        <v>4073</v>
      </c>
      <c r="X188" s="111">
        <f ca="1">_xlfn.XLOOKUP(G188&amp;$X$2,BS_CONTROLE[CHAVE],BS_CONTROLE[Quantidade_11],"-")</f>
        <v>1700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704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1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1438</v>
      </c>
    </row>
  </sheetData>
  <autoFilter ref="A2:Y3000" xr:uid="{D1126E52-FA3F-4EAC-A720-DDE9797BEFF6}">
    <filterColumn colId="5">
      <filters>
        <dateGroupItem year="2026" month="1" day="10" dateTimeGrouping="day"/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1439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1440</v>
      </c>
      <c r="E3" s="316" t="s">
        <v>1441</v>
      </c>
      <c r="F3" s="316" t="s">
        <v>1442</v>
      </c>
      <c r="G3" s="316" t="s">
        <v>1443</v>
      </c>
      <c r="H3" s="316" t="s">
        <v>1444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1445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1446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1447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1448</v>
      </c>
      <c r="C4" s="321" t="s">
        <v>1449</v>
      </c>
      <c r="D4" s="321" t="s">
        <v>1450</v>
      </c>
      <c r="E4" s="321" t="s">
        <v>1451</v>
      </c>
      <c r="F4" s="321" t="s">
        <v>362</v>
      </c>
      <c r="G4" s="321" t="s">
        <v>1452</v>
      </c>
      <c r="H4" s="187"/>
    </row>
    <row r="5" spans="1:8" ht="43.5">
      <c r="A5" s="187"/>
      <c r="B5" s="322" t="s">
        <v>1453</v>
      </c>
      <c r="C5" s="322">
        <v>309525</v>
      </c>
      <c r="D5" s="322" t="s">
        <v>1454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1455</v>
      </c>
      <c r="C6" s="322">
        <v>256875</v>
      </c>
      <c r="D6" s="322" t="s">
        <v>1456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1457</v>
      </c>
      <c r="C7" s="322">
        <v>257278</v>
      </c>
      <c r="D7" s="322" t="s">
        <v>1458</v>
      </c>
      <c r="E7" s="322" t="s">
        <v>240</v>
      </c>
      <c r="F7" s="322" t="s">
        <v>1459</v>
      </c>
      <c r="G7" s="323">
        <v>46235</v>
      </c>
      <c r="H7" s="187"/>
    </row>
    <row r="8" spans="1:8" ht="43.5">
      <c r="A8" s="187"/>
      <c r="B8" s="322" t="s">
        <v>1460</v>
      </c>
      <c r="C8" s="322">
        <v>261794</v>
      </c>
      <c r="D8" s="322" t="s">
        <v>1461</v>
      </c>
      <c r="E8" s="322" t="s">
        <v>240</v>
      </c>
      <c r="F8" s="322" t="s">
        <v>1459</v>
      </c>
      <c r="G8" s="323">
        <v>46082</v>
      </c>
      <c r="H8" s="187"/>
    </row>
    <row r="9" spans="1:8" ht="43.5">
      <c r="A9" s="187"/>
      <c r="B9" s="322" t="s">
        <v>1462</v>
      </c>
      <c r="C9" s="322">
        <v>257033</v>
      </c>
      <c r="D9" s="322" t="s">
        <v>1463</v>
      </c>
      <c r="E9" s="322" t="s">
        <v>240</v>
      </c>
      <c r="F9" s="322" t="s">
        <v>549</v>
      </c>
      <c r="G9" s="322" t="s">
        <v>1464</v>
      </c>
      <c r="H9" s="187"/>
    </row>
    <row r="10" spans="1:8" ht="43.5">
      <c r="A10" s="187"/>
      <c r="B10" s="322" t="s">
        <v>1465</v>
      </c>
      <c r="C10" s="322">
        <v>396578</v>
      </c>
      <c r="D10" s="322" t="s">
        <v>1466</v>
      </c>
      <c r="E10" s="322" t="s">
        <v>240</v>
      </c>
      <c r="F10" s="322" t="s">
        <v>549</v>
      </c>
      <c r="G10" s="322" t="s">
        <v>1464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1467</v>
      </c>
      <c r="C2" s="95" t="s">
        <v>1158</v>
      </c>
      <c r="D2" s="95" t="s">
        <v>1160</v>
      </c>
      <c r="E2" s="95" t="s">
        <v>1468</v>
      </c>
      <c r="F2" s="95" t="s">
        <v>1469</v>
      </c>
      <c r="G2" s="95" t="s">
        <v>1470</v>
      </c>
      <c r="H2" s="95" t="s">
        <v>1471</v>
      </c>
      <c r="I2" s="95" t="s">
        <v>1472</v>
      </c>
      <c r="J2" s="95" t="s">
        <v>1473</v>
      </c>
      <c r="K2" s="130" t="s">
        <v>1474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1475</v>
      </c>
      <c r="D5" s="386"/>
      <c r="E5" s="386"/>
      <c r="F5" s="386"/>
      <c r="G5" s="386"/>
      <c r="H5" s="386"/>
      <c r="I5" s="386"/>
      <c r="J5" s="387"/>
      <c r="K5" s="388" t="s">
        <v>1476</v>
      </c>
      <c r="L5" s="389"/>
      <c r="M5" s="389"/>
      <c r="N5" s="389"/>
      <c r="O5" s="390" t="s">
        <v>1477</v>
      </c>
      <c r="P5" s="391"/>
      <c r="Q5" s="392"/>
    </row>
    <row r="6" spans="1:17" s="93" customFormat="1" ht="15.75" customHeight="1">
      <c r="A6" s="87" t="s">
        <v>1436</v>
      </c>
      <c r="B6" s="94" t="s">
        <v>1435</v>
      </c>
      <c r="C6" s="95" t="s">
        <v>1173</v>
      </c>
      <c r="D6" s="96" t="s">
        <v>1174</v>
      </c>
      <c r="E6" s="95" t="s">
        <v>1478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1479</v>
      </c>
      <c r="M6" s="138" t="s">
        <v>30</v>
      </c>
      <c r="N6" s="139" t="s">
        <v>1168</v>
      </c>
      <c r="O6" s="241" t="s">
        <v>1211</v>
      </c>
      <c r="P6" s="152"/>
      <c r="Q6" s="188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1</v>
      </c>
      <c r="P144" s="90"/>
      <c r="Q144" s="144" t="str">
        <f>IF($A$2=1,IF(FN_MC!BJ138="","*",FN_MC!BJ138),IF(FN_MC!BK138="","*",FN_MC!BK138))</f>
        <v>Em deslocamento para 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1</v>
      </c>
      <c r="P146" s="90"/>
      <c r="Q146" s="144" t="str">
        <f>IF($A$2=1,IF(FN_MC!BJ140="","*",FN_MC!BJ140),IF(FN_MC!BK140="","*",FN_MC!BK140))</f>
        <v>Em intervalo as 14:03h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1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1</v>
      </c>
      <c r="P158" s="90"/>
      <c r="Q158" s="144" t="str">
        <f>IF($A$2=1,IF(FN_MC!BJ152="","*",FN_MC!BJ152),IF(FN_MC!BK152="","*",FN_MC!BK152))</f>
        <v>Em descarga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2026-01-09T18:43:42Z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