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188" documentId="8_{B6337239-1A00-434D-AAD0-422EA1FEB5AE}" xr6:coauthVersionLast="47" xr6:coauthVersionMax="47" xr10:uidLastSave="{1B2071C0-DA63-415D-9632-A1633B97666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R256" i="1" s="1"/>
  <c r="BF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323" i="11"/>
  <c r="M324" i="11"/>
  <c r="K330" i="11"/>
  <c r="M340" i="11"/>
  <c r="K344" i="11"/>
  <c r="M355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7" i="1" l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<sst xmlns="http://schemas.openxmlformats.org/spreadsheetml/2006/main" count="7594" uniqueCount="1420">
  <si>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</si>
  <si>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</si>
  <si>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</si>
  <si>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</si>
  <si>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</si>
  <si>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</si>
  <si>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</si>
  <si>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</si>
  <si>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</si>
  <si>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</si>
  <si>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</si>
  <si>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</si>
  <si>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</si>
  <si>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</si>
  <si>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</si>
  <si>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</si>
  <si>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</si>
  <si>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</si>
  <si>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</si>
  <si>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</si>
  <si>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</si>
  <si>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</si>
  <si>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</si>
  <si>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</si>
  <si>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</si>
  <si>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</si>
  <si>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</si>
  <si>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</si>
  <si>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</si>
  <si>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</si>
  <si>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</si>
  <si>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</si>
  <si>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</si>
  <si>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</si>
  <si>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</si>
  <si>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</si>
  <si>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</si>
  <si>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</si>
  <si>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</si>
  <si>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</si>
  <si>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</si>
  <si>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</si>
  <si>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</si>
  <si>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</si>
  <si>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</si>
  <si>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</si>
  <si>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</si>
  <si>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</si>
  <si>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</si>
  <si>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</si>
  <si>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</si>
  <si>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</si>
  <si>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</si>
  <si>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</si>
  <si>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</si>
  <si>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</si>
  <si>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</si>
  <si>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</si>
  <si>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</si>
  <si>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</si>
  <si>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</si>
  <si>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</si>
  <si>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</si>
  <si>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</si>
  <si>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</si>
  <si>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</si>
  <si>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</si>
  <si>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</si>
  <si>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</si>
  <si>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</si>
  <si>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</si>
  <si>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</si>
  <si>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</si>
  <si>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</si>
  <si>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</si>
  <si>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</si>
  <si>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</si>
  <si>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</si>
  <si>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</si>
  <si>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</si>
  <si>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</si>
  <si>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</si>
  <si>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</si>
  <si>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</si>
  <si>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</si>
  <si>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</si>
  <si>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</si>
  <si>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</si>
  <si>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</si>
  <si>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</si>
  <si>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</si>
  <si>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</si>
  <si>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</si>
  <si>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</si>
  <si>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</si>
  <si>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</si>
  <si>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</si>
  <si>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</si>
  <si>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</si>
  <si>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</si>
  <si>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</si>
  <si>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</si>
  <si>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</si>
  <si>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</si>
  <si>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</si>
  <si>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</si>
  <si>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</si>
  <si>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</si>
  <si>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</si>
  <si>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</si>
  <si>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</si>
  <si>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</si>
  <si>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</si>
  <si>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</si>
  <si>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</si>
  <si>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</si>
  <si>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</si>
  <si>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</si>
  <si>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</si>
  <si>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</si>
  <si>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</si>
  <si>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</si>
  <si>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</si>
  <si>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</si>
  <si>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</si>
  <si>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</si>
  <si>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</si>
  <si>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</si>
  <si>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</si>
  <si>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</si>
  <si>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</si>
  <si>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</si>
  <si>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</si>
  <si>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</si>
  <si>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</si>
  <si>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</si>
  <si>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</si>
  <si>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</si>
  <si>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</si>
  <si>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</si>
  <si>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</si>
  <si>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</si>
  <si>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</si>
  <si>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</si>
  <si>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</si>
  <si>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</si>
  <si>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</si>
  <si>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</si>
  <si>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</si>
  <si>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</si>
  <si>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</si>
  <si>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</si>
  <si>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</si>
  <si>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</si>
  <si>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</si>
  <si>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</si>
  <si>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</si>
  <si>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</si>
  <si>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</si>
  <si>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</si>
  <si>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</si>
  <si>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</si>
  <si>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</si>
  <si>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</si>
  <si>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</si>
  <si>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</si>
  <si>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</si>
  <si>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</si>
  <si>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</si>
  <si>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</si>
  <si>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</si>
  <si>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</si>
  <si>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</si>
  <si>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</si>
  <si>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</si>
  <si>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</si>
  <si>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</si>
  <si>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</si>
  <si>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</si>
  <si>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</si>
  <si>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</si>
  <si>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</si>
  <si>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</si>
  <si>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</si>
  <si>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</si>
  <si>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</si>
  <si>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</si>
  <si>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</si>
  <si>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</si>
  <si>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</si>
  <si>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</si>
  <si>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</si>
  <si>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</si>
  <si>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</si>
  <si>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</si>
  <si>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</si>
  <si>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</si>
  <si>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</si>
  <si>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</si>
  <si>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</si>
  <si>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</si>
  <si>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</si>
  <si>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</si>
  <si>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</si>
  <si>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</si>
  <si>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</si>
  <si>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</si>
  <si>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</si>
  <si>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</si>
  <si>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</si>
  <si>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</si>
  <si>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</si>
  <si>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</si>
  <si>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</si>
  <si>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</si>
  <si>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</si>
  <si>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</si>
  <si>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</si>
  <si>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</si>
  <si>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</si>
  <si>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</si>
  <si>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</si>
  <si>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</si>
  <si>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</si>
  <si>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</si>
  <si>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</si>
  <si>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</si>
  <si>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</si>
  <si>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</si>
  <si>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</si>
  <si>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</si>
  <si>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</si>
  <si>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</si>
  <si>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</si>
  <si>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</si>
  <si>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</si>
  <si>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</si>
  <si>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</si>
  <si>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</si>
  <si>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</si>
  <si>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</si>
  <si>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</si>
  <si>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</si>
  <si>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</si>
  <si>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</si>
  <si>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</si>
  <si>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</si>
  <si>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</si>
  <si>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</si>
  <si>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</si>
  <si>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</si>
  <si>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</si>
  <si>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</si>
  <si>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</si>
  <si>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</si>
  <si>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</si>
  <si>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</si>
  <si>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</si>
  <si>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</si>
  <si>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</si>
  <si>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</si>
  <si>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</si>
  <si>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</si>
  <si>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</si>
  <si>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</si>
  <si>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</si>
  <si>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</si>
  <si>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</si>
  <si>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</si>
  <si>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</si>
  <si>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</si>
  <si>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</si>
  <si>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</si>
  <si>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</si>
  <si>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</si>
  <si>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</si>
  <si>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</si>
  <si>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</si>
  <si>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</si>
  <si>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</si>
  <si>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</si>
  <si>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</si>
  <si>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</si>
  <si>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</si>
  <si>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</si>
  <si>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</si>
  <si>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</si>
  <si>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</si>
  <si>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</si>
  <si>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</si>
  <si>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</si>
  <si>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</si>
  <si>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</si>
  <si>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</si>
  <si>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</si>
  <si>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</si>
  <si>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</si>
  <si>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</si>
  <si>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</si>
  <si>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</si>
  <si>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</si>
  <si>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</si>
  <si>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</si>
  <si>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</si>
  <si>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</si>
  <si>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</si>
  <si>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</si>
  <si>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</si>
  <si>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</si>
  <si>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</si>
  <si>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</si>
  <si>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</si>
  <si>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</si>
  <si>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</si>
  <si>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</si>
  <si>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</si>
  <si>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</si>
  <si>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</si>
  <si>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</si>
  <si>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</si>
  <si>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</si>
  <si>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</si>
  <si>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</si>
  <si>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</si>
  <si>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</si>
  <si>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</si>
  <si>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</si>
  <si>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</si>
  <si>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</si>
  <si>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</si>
  <si>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</si>
  <si>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</si>
  <si>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</si>
  <si>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</si>
  <si>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</si>
  <si>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</si>
  <si>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</si>
  <si>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</si>
  <si>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</si>
  <si>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</si>
  <si>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</si>
  <si>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</si>
  <si>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</si>
  <si>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</si>
  <si>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</si>
  <si>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</si>
  <si>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</si>
  <si>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</si>
  <si>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</si>
  <si>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</si>
  <si>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</si>
  <si>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</si>
  <si>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</si>
  <si>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</si>
  <si>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</si>
  <si>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</si>
  <si>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</si>
  <si>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</si>
  <si>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</si>
  <si>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</si>
  <si>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</si>
  <si>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</si>
  <si>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</si>
  <si>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</si>
  <si>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</si>
  <si>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</si>
  <si>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</si>
  <si>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</si>
  <si>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</si>
  <si>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</si>
  <si>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</si>
  <si>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</si>
  <si>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</si>
  <si>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</si>
  <si>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</si>
  <si>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</si>
  <si>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</si>
  <si>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</si>
  <si>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</si>
  <si>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</si>
  <si>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</si>
  <si>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</si>
  <si>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</si>
  <si>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</si>
  <si>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</si>
  <si>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</si>
  <si>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</si>
  <si>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</si>
  <si>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</si>
  <si>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</si>
  <si>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</si>
  <si>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</si>
  <si>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</si>
  <si>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</si>
  <si>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</si>
  <si>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</si>
  <si>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</si>
  <si>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</si>
  <si>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</si>
  <si>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</si>
  <si>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</si>
  <si>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</si>
  <si>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</si>
  <si>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</si>
  <si>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</si>
  <si>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</si>
  <si>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</si>
  <si>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</si>
  <si>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</si>
  <si>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</si>
  <si>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</si>
  <si>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</si>
  <si>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</si>
  <si>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</si>
  <si>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</si>
  <si>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</si>
  <si>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</si>
  <si>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</si>
  <si>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</si>
  <si>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</si>
  <si>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</si>
  <si>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</si>
  <si>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</si>
  <si>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</si>
  <si>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</si>
  <si>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</si>
  <si>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</si>
  <si>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</si>
  <si>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</si>
  <si>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</si>
  <si>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</si>
  <si>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</si>
  <si>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</si>
  <si>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</si>
  <si>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</si>
  <si>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</si>
  <si>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</si>
  <si>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</si>
  <si>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</si>
  <si>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</si>
  <si>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</si>
  <si>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</si>
  <si>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</si>
  <si>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</si>
  <si>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</si>
  <si>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</si>
  <si>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</si>
  <si>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</si>
  <si>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</si>
  <si>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</si>
  <si>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</si>
  <si>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</si>
  <si>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</si>
  <si>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</si>
  <si>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</si>
  <si>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</si>
  <si>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</si>
  <si>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</si>
  <si>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</si>
  <si>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</si>
  <si>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</si>
  <si>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</si>
  <si>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</si>
  <si>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</si>
  <si>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</si>
  <si>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</si>
  <si>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</si>
  <si>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</si>
  <si>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</si>
  <si>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</si>
  <si>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</si>
  <si>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</si>
  <si>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</si>
  <si>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</si>
  <si>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</si>
  <si>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</si>
  <si>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</si>
  <si>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</si>
  <si>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</si>
  <si>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</si>
  <si>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</si>
  <si>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</si>
  <si>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</si>
  <si>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</si>
  <si>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</si>
  <si>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</si>
  <si>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</si>
  <si>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</si>
  <si>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</si>
  <si>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</si>
  <si>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</si>
  <si>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</si>
  <si>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</si>
  <si>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</si>
  <si>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</si>
  <si>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</si>
  <si>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</si>
  <si>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</si>
  <si>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</si>
  <si>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</si>
  <si>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</si>
  <si>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</si>
  <si>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</si>
  <si>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</si>
  <si>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</si>
  <si>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</si>
  <si>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</si>
  <si>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</si>
  <si>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</si>
  <si>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</si>
  <si>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</si>
  <si>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</si>
  <si>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</si>
  <si>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</si>
  <si>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</si>
  <si>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</si>
  <si>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</si>
  <si>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</si>
  <si>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</si>
  <si>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</si>
  <si>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</si>
  <si>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</si>
  <si>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</si>
  <si>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</si>
  <si>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</si>
  <si>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</si>
  <si>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</si>
  <si>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</si>
  <si>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</si>
  <si>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</si>
  <si>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</si>
  <si>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</si>
  <si>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</si>
  <si>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</si>
  <si>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</si>
  <si>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</si>
  <si>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</si>
  <si>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</si>
  <si>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</si>
  <si>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</si>
  <si>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</si>
  <si>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</si>
  <si>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</si>
  <si>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</si>
  <si>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</si>
  <si>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</si>
  <si>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</si>
  <si>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</si>
  <si>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</si>
  <si>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</si>
  <si>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</si>
  <si>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</si>
  <si>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</si>
  <si>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</si>
  <si>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</si>
  <si>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</si>
  <si>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</si>
  <si>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</si>
  <si>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</si>
  <si>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</si>
  <si>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</si>
  <si>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</si>
  <si>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</si>
  <si>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</si>
  <si>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</si>
  <si>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</si>
  <si>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</si>
  <si>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</si>
  <si>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</si>
  <si>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</si>
  <si>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</si>
  <si>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</si>
  <si>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</si>
  <si>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</si>
  <si>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</si>
  <si>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</si>
  <si>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</si>
  <si>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</si>
  <si>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</si>
  <si>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</si>
  <si>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</si>
  <si>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</si>
  <si>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</si>
  <si>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</si>
  <si>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</si>
  <si>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</si>
  <si>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</si>
  <si>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</si>
  <si>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</si>
  <si>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</si>
  <si>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</si>
  <si>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</si>
  <si>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</si>
  <si>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</si>
  <si>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</si>
  <si>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</si>
  <si>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</si>
  <si>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</si>
  <si>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</si>
  <si>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</si>
  <si>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</si>
  <si>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</si>
  <si>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</si>
  <si>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</si>
  <si>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</si>
  <si>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</si>
  <si>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</si>
  <si>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</si>
  <si>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</si>
  <si>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</si>
  <si>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</si>
  <si>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</si>
  <si>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</si>
  <si>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</si>
  <si>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</si>
  <si>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</si>
  <si>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</si>
  <si>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</si>
  <si>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</si>
  <si>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</si>
  <si>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</si>
  <si>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</si>
  <si>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</si>
  <si>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</si>
  <si>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</si>
  <si>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</si>
  <si>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</si>
  <si>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</si>
  <si>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</si>
  <si>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</si>
  <si>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</si>
  <si>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</si>
  <si>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</si>
  <si>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</si>
  <si>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</si>
  <si>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</si>
  <si>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</si>
  <si>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</si>
  <si>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</si>
  <si>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</si>
  <si>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</si>
  <si>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</si>
  <si>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</si>
  <si>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</si>
  <si>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</si>
  <si>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</si>
  <si>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</si>
  <si>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</si>
  <si>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</si>
  <si>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</si>
  <si>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</si>
  <si>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</si>
  <si>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</si>
  <si>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</si>
  <si>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</si>
  <si>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</si>
  <si>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</si>
  <si>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</si>
  <si>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</si>
  <si>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</si>
  <si>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</si>
  <si>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</si>
  <si>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</si>
  <si>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</si>
  <si>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</si>
  <si>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</si>
  <si>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</si>
  <si>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</si>
  <si>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</si>
  <si>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</si>
  <si>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</si>
  <si>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</si>
  <si>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</si>
  <si>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</si>
  <si>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</si>
  <si>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</si>
  <si>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</si>
  <si>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</si>
  <si>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</si>
  <si>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</si>
  <si>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</si>
  <si>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</si>
  <si>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</si>
  <si>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</si>
  <si>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</si>
  <si>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</si>
  <si>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</si>
  <si>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</si>
  <si>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</si>
  <si>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</si>
  <si>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</si>
  <si>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</si>
  <si>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</si>
  <si>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</si>
  <si>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</si>
  <si>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</si>
  <si>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</si>
  <si>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</si>
  <si>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</si>
  <si>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</si>
  <si>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</si>
  <si>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</si>
  <si>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</si>
  <si>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</si>
  <si>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</si>
  <si>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</si>
  <si>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</si>
  <si>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</si>
  <si>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</si>
  <si>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</si>
  <si>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</si>
  <si>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</si>
  <si>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</si>
  <si>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</si>
  <si>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</si>
  <si>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</si>
  <si>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</si>
  <si>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</si>
  <si>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</si>
  <si>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</si>
  <si>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</si>
  <si>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</si>
  <si>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</si>
  <si>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</si>
  <si>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</si>
  <si>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</si>
  <si>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</si>
  <si>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</si>
  <si>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</si>
  <si>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</si>
  <si>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</si>
  <si>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</si>
  <si>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</si>
  <si>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</si>
  <si>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</si>
  <si>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</si>
  <si>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</si>
  <si>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</si>
  <si>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</si>
  <si>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</si>
  <si>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</si>
  <si>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</si>
  <si>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</si>
  <si>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</si>
  <si>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</si>
  <si>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</si>
  <si>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</si>
  <si>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</si>
  <si>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</si>
  <si>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</si>
  <si>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</si>
  <si>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</si>
  <si>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</si>
  <si>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</si>
  <si>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</si>
  <si>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</si>
  <si>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</si>
  <si>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</si>
  <si>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</si>
  <si>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</si>
  <si>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</si>
  <si>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</si>
  <si>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</si>
  <si>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</si>
  <si>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</si>
  <si>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</si>
  <si>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</si>
  <si>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</si>
  <si>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</si>
  <si>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</si>
  <si>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</si>
  <si>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</si>
  <si>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</si>
  <si>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</si>
  <si>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</si>
  <si>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</si>
  <si>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</si>
  <si>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</si>
  <si>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</si>
  <si>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</si>
  <si>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</si>
  <si>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</si>
  <si>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</si>
  <si>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</si>
  <si>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</si>
  <si>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</si>
  <si>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</si>
  <si>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</si>
  <si>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</si>
  <si>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</si>
  <si>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</si>
  <si>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</si>
  <si>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</si>
  <si>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</si>
  <si>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</si>
  <si>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</si>
  <si>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</si>
  <si>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</si>
  <si>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</si>
  <si>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</si>
  <si>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</si>
  <si>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</si>
  <si>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</si>
  <si>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</si>
  <si>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</si>
  <si>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</si>
  <si>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</si>
  <si>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</si>
  <si>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</si>
  <si>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</si>
  <si>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</si>
  <si>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</si>
  <si>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</si>
  <si>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</si>
  <si>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</si>
  <si>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</si>
  <si>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</si>
  <si>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</si>
  <si>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</si>
  <si>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</si>
  <si>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</si>
  <si>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</si>
  <si>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</si>
  <si>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</si>
  <si>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</si>
  <si>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</si>
  <si>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</si>
  <si>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</si>
  <si>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</si>
  <si>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</si>
  <si>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</si>
  <si>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</si>
  <si>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</si>
  <si>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</si>
  <si>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</si>
  <si>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</si>
  <si>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</si>
  <si>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</si>
  <si>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</si>
  <si>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</si>
  <si>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</si>
  <si>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</si>
  <si>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</si>
  <si>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</si>
  <si>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</si>
  <si>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</si>
  <si>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</si>
  <si>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</si>
  <si>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</si>
  <si>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</si>
  <si>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</si>
  <si>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</si>
  <si>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</si>
  <si>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</si>
  <si>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</si>
  <si>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</si>
  <si>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</si>
  <si>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</si>
  <si>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</si>
  <si>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</si>
  <si>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</si>
  <si>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</si>
  <si>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</si>
  <si>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</si>
  <si>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</si>
  <si>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</si>
  <si>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</si>
  <si>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</si>
  <si>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</si>
  <si>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</si>
  <si>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</si>
  <si>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</si>
  <si>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</si>
  <si>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</si>
  <si>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</si>
  <si>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</si>
  <si>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</si>
  <si>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</si>
  <si>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</si>
  <si>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</si>
  <si>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</si>
  <si>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</si>
  <si>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</si>
  <si>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</si>
  <si>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</si>
  <si>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</si>
  <si>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</si>
  <si>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</si>
  <si>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</si>
  <si>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</si>
  <si>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</si>
  <si>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</si>
  <si>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</si>
  <si>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</si>
  <si>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</si>
  <si>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</si>
  <si>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</si>
  <si>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</si>
  <si>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</si>
  <si>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</si>
  <si>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</si>
  <si>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</si>
  <si>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</si>
  <si>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</si>
  <si>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</si>
  <si>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</si>
  <si>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</si>
  <si>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</si>
  <si>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</si>
  <si>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</si>
  <si>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</si>
  <si>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</si>
  <si>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</si>
  <si>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</si>
  <si>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</si>
  <si>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</si>
  <si>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</si>
  <si>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</si>
  <si>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</si>
  <si>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</si>
  <si>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</si>
  <si>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</si>
  <si>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</si>
  <si>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</si>
  <si>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</si>
  <si>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</si>
  <si>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</si>
  <si>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</si>
  <si>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</si>
  <si>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</si>
  <si>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</si>
  <si>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</si>
  <si>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</si>
  <si>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</si>
  <si>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</si>
  <si>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</si>
  <si>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</si>
  <si>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</si>
  <si>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</si>
  <si>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</si>
  <si>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</si>
  <si>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</si>
  <si>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</si>
  <si>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</si>
  <si>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</si>
  <si>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</si>
  <si>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</si>
  <si>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</si>
  <si>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</si>
  <si>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</si>
  <si>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</si>
  <si>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</si>
  <si>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</si>
  <si>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</si>
  <si>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</si>
  <si>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</si>
  <si>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</si>
  <si>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</si>
  <si>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</si>
  <si>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</si>
  <si>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</si>
  <si>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</si>
  <si>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</si>
  <si>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</si>
  <si>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</si>
  <si>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</si>
  <si>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</si>
  <si>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</si>
  <si>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</si>
  <si>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</si>
  <si>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</si>
  <si>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</si>
  <si>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</si>
  <si>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</si>
  <si>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</si>
  <si>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</si>
  <si>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</si>
  <si>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</si>
  <si>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</si>
  <si>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</si>
  <si>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</si>
  <si>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</si>
  <si>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</si>
  <si>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</si>
  <si>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</si>
  <si>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</si>
  <si>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</si>
  <si>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</si>
  <si>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</si>
  <si>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</si>
  <si>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</si>
  <si>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</si>
  <si>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</si>
  <si>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</si>
  <si>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</si>
  <si>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</si>
  <si>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</si>
  <si>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</si>
  <si>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</si>
  <si>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</si>
  <si>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</si>
  <si>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</si>
  <si>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</si>
  <si>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</si>
  <si>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</si>
  <si>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</si>
  <si>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</si>
  <si>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</si>
  <si>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</si>
  <si>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</si>
  <si>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</si>
  <si>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</si>
  <si>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</si>
  <si>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</si>
  <si>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</si>
  <si>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</si>
  <si>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</si>
  <si>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</si>
  <si>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</si>
  <si>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</si>
  <si>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</si>
  <si>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</si>
  <si>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</si>
  <si>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</si>
  <si>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</si>
  <si>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</si>
  <si>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</si>
  <si>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</si>
  <si>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</si>
  <si>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</si>
  <si>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</si>
  <si>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</si>
  <si>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</si>
  <si>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</si>
  <si>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</si>
  <si>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</si>
  <si>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</si>
  <si>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</si>
  <si>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</si>
  <si>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</si>
  <si>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</si>
  <si>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</si>
  <si>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</si>
  <si>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</si>
  <si>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</si>
  <si>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</si>
  <si>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</si>
  <si>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</si>
  <si>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</si>
  <si>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</si>
  <si>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</si>
  <si>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</si>
  <si>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</si>
  <si>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</si>
  <si>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</si>
  <si>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</si>
  <si>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</si>
  <si>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</si>
  <si>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</si>
  <si>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</si>
  <si>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</si>
  <si>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</si>
  <si>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</si>
  <si>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</si>
  <si>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</si>
  <si>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</si>
  <si>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</si>
  <si>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</si>
  <si>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</si>
  <si>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</si>
  <si>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</si>
  <si>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</si>
  <si>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</si>
  <si>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</si>
  <si>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</si>
  <si>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</si>
  <si>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</si>
  <si>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</si>
  <si>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</si>
  <si>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</si>
  <si>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</si>
  <si>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</si>
  <si>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</si>
  <si>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</si>
  <si>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</si>
  <si>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</si>
  <si>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</si>
  <si>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</si>
  <si>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</si>
  <si>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</si>
  <si>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</si>
  <si>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</si>
  <si>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</si>
  <si>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</si>
  <si>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</si>
  <si>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</si>
  <si>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</si>
  <si>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</si>
  <si>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</si>
  <si>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</si>
  <si>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</si>
  <si>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</si>
  <si>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</si>
  <si>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</si>
  <si>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</si>
  <si>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</si>
  <si>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</si>
  <si>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</si>
  <si>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</si>
  <si>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</si>
  <si>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</si>
  <si>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</si>
  <si>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</si>
  <si>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</si>
  <si>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</si>
  <si>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</si>
  <si>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</si>
  <si>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</si>
  <si>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</si>
  <si>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</si>
  <si>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</si>
  <si>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</si>
  <si>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</si>
  <si>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</si>
  <si>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</si>
  <si>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</si>
  <si>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</si>
  <si>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</si>
  <si>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</si>
  <si>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</si>
  <si>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</si>
  <si>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</si>
  <si>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</si>
  <si>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</si>
  <si>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</si>
  <si>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</si>
  <si>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</si>
  <si>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</si>
  <si>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</si>
  <si>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</si>
  <si>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</si>
  <si>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</si>
  <si>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</si>
  <si>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</si>
  <si>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</si>
  <si>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</si>
  <si>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</si>
  <si>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</si>
  <si>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</si>
  <si>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</si>
  <si>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</si>
  <si>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</si>
  <si>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</si>
  <si>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</si>
  <si>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</si>
  <si>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</si>
  <si>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</si>
  <si>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</si>
  <si>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</si>
  <si>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</si>
  <si>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</si>
  <si>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</si>
  <si>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</si>
  <si>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</si>
  <si>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</si>
  <si>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</si>
  <si>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</si>
  <si>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</si>
  <si>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</si>
  <si>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</si>
  <si>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</si>
  <si>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</si>
  <si>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</si>
  <si>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</si>
  <si>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</si>
  <si>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</si>
  <si>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</si>
  <si>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</si>
  <si>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</si>
  <si>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</si>
  <si>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</si>
  <si>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</si>
  <si>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</si>
  <si>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</si>
  <si>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</si>
  <si>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</si>
  <si>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</si>
  <si>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</si>
  <si>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</si>
  <si>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</si>
  <si>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</si>
  <si>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</si>
  <si>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</si>
  <si>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</si>
  <si>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</si>
  <si>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</si>
  <si>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</si>
  <si>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</si>
  <si>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</si>
  <si>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</si>
  <si>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</si>
  <si>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</si>
  <si>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</si>
  <si>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</si>
  <si>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</si>
  <si>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</si>
  <si>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</si>
  <si>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</si>
  <si>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</si>
  <si>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</si>
  <si>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</si>
  <si>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</si>
  <si>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</si>
  <si>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</si>
  <si>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</si>
  <si>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</si>
  <si>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</si>
  <si>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</si>
  <si>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</si>
  <si>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</si>
  <si>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</si>
  <si>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</si>
  <si>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</si>
  <si>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</si>
  <si>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</si>
  <si>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</si>
  <si>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</si>
  <si>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</si>
  <si>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</si>
  <si>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</si>
  <si>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</si>
  <si>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</si>
  <si>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</si>
  <si>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</si>
  <si>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</si>
  <si>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</si>
  <si>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</si>
  <si>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</si>
  <si>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</si>
  <si>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</si>
  <si>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</si>
  <si>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</si>
  <si>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</si>
  <si>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</si>
  <si>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</si>
  <si>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</si>
  <si>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</si>
  <si>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</si>
  <si>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</si>
  <si>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</si>
  <si>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</si>
  <si>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</si>
  <si>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</si>
  <si>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</si>
  <si>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</si>
  <si>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</si>
  <si>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</si>
  <si>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</si>
  <si>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</si>
  <si>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</si>
  <si>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</si>
  <si>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</si>
  <si>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</si>
  <si>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</si>
  <si>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</si>
  <si>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</si>
  <si>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</si>
  <si>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</si>
  <si>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</si>
  <si>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</si>
  <si>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</si>
  <si>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</si>
  <si>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</si>
  <si>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</si>
  <si>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</si>
  <si>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</si>
  <si>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</si>
  <si>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</si>
  <si>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</si>
  <si>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</si>
  <si>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</si>
  <si>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</si>
  <si>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</si>
  <si>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</si>
  <si>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</si>
  <si>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</si>
  <si>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</si>
  <si>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</si>
  <si>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</si>
  <si>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</si>
  <si>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</si>
  <si>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</si>
  <si>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</si>
  <si>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</si>
  <si>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</si>
  <si>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</si>
  <si>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</si>
  <si>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</si>
  <si>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</si>
  <si>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</si>
  <si>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</si>
  <si>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</si>
  <si>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</si>
  <si>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</si>
  <si>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</si>
  <si>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</si>
  <si>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</si>
  <si>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</si>
  <si>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</si>
  <si>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</si>
  <si>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</si>
  <si>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</si>
  <si>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</si>
  <si>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</si>
  <si>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</si>
  <si>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</si>
  <si>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</si>
  <si>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</si>
  <si>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</si>
  <si>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</si>
  <si>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</si>
  <si>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</si>
  <si>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</si>
  <si>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</si>
  <si>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</si>
  <si>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</si>
  <si>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</si>
  <si>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</si>
  <si>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</si>
  <si>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</si>
  <si>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</si>
  <si>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</si>
  <si>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</si>
  <si>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</si>
  <si>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</si>
  <si>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</si>
  <si>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</si>
  <si>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</si>
  <si>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>A conf auxiliar</t>
  </si>
  <si>
    <t>Não solicita MC1/ Avariado.</t>
  </si>
  <si>
    <t>ZYU-ZLU</t>
  </si>
  <si>
    <t>ZYUZLU</t>
  </si>
  <si>
    <t>Moises / Vanderley</t>
  </si>
  <si>
    <t>Inspeção ANTT</t>
  </si>
  <si>
    <t>MC1 08h29 / autorizado entrada na via 08h36 / Em inspeção ANTT</t>
  </si>
  <si>
    <t>Limpeza de Lastro</t>
  </si>
  <si>
    <t>Substituição de Trilho</t>
  </si>
  <si>
    <t>Cancelado/ Devido as chuvas, caminhão não consegue acesso no local de trabalho.</t>
  </si>
  <si>
    <t>TP's em preparação</t>
  </si>
  <si>
    <t>MC1 08h36 / Sem oportunidade de faixa</t>
  </si>
  <si>
    <t>Cancelado / temperatura baixa</t>
  </si>
  <si>
    <t>V98</t>
  </si>
  <si>
    <t>ZPGZPTZPG</t>
  </si>
  <si>
    <t>R7D (A84 embarcado)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</si>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</sst>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W251" activePane="bottomRight" state="frozen"/>
      <selection pane="bottomRight" activeCell="BG255" sqref="BG2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 t="s">
        <v>686</v>
      </c>
      <c r="BN224" s="15" t="s">
        <v>686</v>
      </c>
      <c r="BO224" s="165" t="s">
        <v>686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 t="s">
        <v>686</v>
      </c>
      <c r="BN226" s="15" t="s">
        <v>686</v>
      </c>
      <c r="BO226" s="165" t="s">
        <v>686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 t="s">
        <v>686</v>
      </c>
      <c r="BN237" s="15" t="s">
        <v>686</v>
      </c>
      <c r="BO237" s="165" t="s">
        <v>686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1336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 t="s">
        <v>686</v>
      </c>
      <c r="BN247" s="15" t="s">
        <v>686</v>
      </c>
      <c r="BO247" s="165" t="s">
        <v>686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 t="s">
        <v>686</v>
      </c>
      <c r="BN248" s="15" t="s">
        <v>686</v>
      </c>
      <c r="BO248" s="165" t="s">
        <v>686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1337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/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1</v>
      </c>
      <c r="BI251" s="17"/>
      <c r="BJ251" s="17" t="s">
        <v>1338</v>
      </c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1</v>
      </c>
      <c r="BI252" s="17"/>
      <c r="BJ252" s="17" t="s">
        <v>988</v>
      </c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1339</v>
      </c>
      <c r="BK253" s="17" t="s">
        <v>1339</v>
      </c>
      <c r="BL253" s="16"/>
      <c r="BM253" s="15" t="s">
        <v>678</v>
      </c>
      <c r="BN253" s="15" t="s">
        <v>709</v>
      </c>
      <c r="BO253" s="165" t="s">
        <v>767</v>
      </c>
      <c r="BP253" s="17" t="s">
        <v>1339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1</v>
      </c>
      <c r="BI254" s="17"/>
      <c r="BJ254" s="17" t="s">
        <v>988</v>
      </c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1340</v>
      </c>
      <c r="N255" s="204" t="s">
        <v>1341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1342</v>
      </c>
      <c r="W255" s="261" t="s">
        <v>1343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1344</v>
      </c>
      <c r="BK255" s="17"/>
      <c r="BL255" s="16"/>
      <c r="BM255" s="15"/>
      <c r="BN255" s="15"/>
      <c r="BO255" s="165"/>
      <c r="BP255" s="17"/>
      <c r="BQ255" s="13" t="str">
        <f t="shared" si="26"/>
        <v>Produção</v>
      </c>
      <c r="BR255" s="19">
        <f t="shared" si="27"/>
        <v>1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1</v>
      </c>
      <c r="BI256" s="17"/>
      <c r="BJ256" s="17" t="s">
        <v>988</v>
      </c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1345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1</v>
      </c>
      <c r="BI257" s="17"/>
      <c r="BJ257" s="17" t="s">
        <v>988</v>
      </c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1346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1347</v>
      </c>
      <c r="BK258" s="17" t="s">
        <v>1347</v>
      </c>
      <c r="BL258" s="16"/>
      <c r="BM258" s="15" t="s">
        <v>688</v>
      </c>
      <c r="BN258" s="15" t="s">
        <v>713</v>
      </c>
      <c r="BO258" s="165" t="s">
        <v>713</v>
      </c>
      <c r="BP258" s="17" t="s">
        <v>1347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/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1</v>
      </c>
      <c r="BI261" s="17"/>
      <c r="BJ261" s="17" t="s">
        <v>1348</v>
      </c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1</v>
      </c>
      <c r="BI262" s="17"/>
      <c r="BJ262" s="17" t="s">
        <v>988</v>
      </c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1</v>
      </c>
      <c r="BI263" s="17"/>
      <c r="BJ263" s="17" t="s">
        <v>988</v>
      </c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1</v>
      </c>
      <c r="BI264" s="17"/>
      <c r="BJ264" s="17" t="s">
        <v>988</v>
      </c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1</v>
      </c>
      <c r="BI265" s="17"/>
      <c r="BJ265" s="17" t="s">
        <v>988</v>
      </c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1</v>
      </c>
      <c r="BI266" s="17"/>
      <c r="BJ266" s="17" t="s">
        <v>988</v>
      </c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>
        <f t="shared" si="25"/>
        <v>0</v>
      </c>
      <c r="AZ268" s="14"/>
      <c r="BA268" s="72"/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1</v>
      </c>
      <c r="BI268" s="17"/>
      <c r="BJ268" s="17" t="s">
        <v>988</v>
      </c>
      <c r="BK268" s="17"/>
      <c r="BL268" s="16"/>
      <c r="BM268" s="15"/>
      <c r="BN268" s="15"/>
      <c r="BO268" s="165"/>
      <c r="BP268" s="17"/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/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1349</v>
      </c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1350</v>
      </c>
      <c r="BK272" s="17" t="s">
        <v>1350</v>
      </c>
      <c r="BL272" s="16"/>
      <c r="BM272" s="15"/>
      <c r="BN272" s="15"/>
      <c r="BO272" s="165"/>
      <c r="BP272" s="17"/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/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1350</v>
      </c>
      <c r="BK273" s="17"/>
      <c r="BL273" s="16"/>
      <c r="BM273" s="15"/>
      <c r="BN273" s="15"/>
      <c r="BO273" s="165"/>
      <c r="BP273" s="17"/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/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1350</v>
      </c>
      <c r="BK276" s="17"/>
      <c r="BL276" s="16"/>
      <c r="BM276" s="15"/>
      <c r="BN276" s="15"/>
      <c r="BO276" s="165"/>
      <c r="BP276" s="17"/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/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/>
      <c r="AS277" s="39"/>
      <c r="AT277" s="39"/>
      <c r="AU277" s="39"/>
      <c r="AV277" s="39"/>
      <c r="AW277" s="39"/>
      <c r="AX277" s="39"/>
      <c r="AY277" s="293">
        <f t="shared" si="25"/>
        <v>0</v>
      </c>
      <c r="AZ277" s="14"/>
      <c r="BA277" s="72"/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1</v>
      </c>
      <c r="BI277" s="17"/>
      <c r="BJ277" s="17" t="s">
        <v>988</v>
      </c>
      <c r="BK277" s="17"/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>
        <f t="shared" si="25"/>
        <v>0</v>
      </c>
      <c r="AZ278" s="14"/>
      <c r="BA278" s="72"/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1</v>
      </c>
      <c r="BI278" s="17"/>
      <c r="BJ278" s="17" t="s">
        <v>988</v>
      </c>
      <c r="BK278" s="17"/>
      <c r="BL278" s="16"/>
      <c r="BM278" s="15"/>
      <c r="BN278" s="15"/>
      <c r="BO278" s="165"/>
      <c r="BP278" s="17"/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/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/>
      <c r="AS279" s="39"/>
      <c r="AT279" s="39"/>
      <c r="AU279" s="39"/>
      <c r="AV279" s="39"/>
      <c r="AW279" s="39"/>
      <c r="AX279" s="39"/>
      <c r="AY279" s="293">
        <f t="shared" si="25"/>
        <v>0</v>
      </c>
      <c r="AZ279" s="14"/>
      <c r="BA279" s="72"/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1</v>
      </c>
      <c r="BI279" s="17"/>
      <c r="BJ279" s="17" t="s">
        <v>1040</v>
      </c>
      <c r="BK279" s="17"/>
      <c r="BL279" s="16"/>
      <c r="BM279" s="15"/>
      <c r="BN279" s="15"/>
      <c r="BO279" s="165"/>
      <c r="BP279" s="17"/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/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1351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1352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1353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>
        <f t="shared" si="25"/>
        <v>0</v>
      </c>
      <c r="AZ280" s="14"/>
      <c r="BA280" s="72"/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1</v>
      </c>
      <c r="BI280" s="17"/>
      <c r="BJ280" s="17" t="s">
        <v>1040</v>
      </c>
      <c r="BK280" s="17"/>
      <c r="BL280" s="16"/>
      <c r="BM280" s="15"/>
      <c r="BN280" s="15"/>
      <c r="BO280" s="165"/>
      <c r="BP280" s="17"/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5 W277:X277 W280:X280 X279 V278:X278 V276:X276 Y276:Y28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1354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1355</v>
      </c>
      <c r="C4" s="331" t="s">
        <v>1356</v>
      </c>
      <c r="D4" s="331" t="s">
        <v>1357</v>
      </c>
      <c r="E4" s="331" t="s">
        <v>1358</v>
      </c>
      <c r="F4" s="331" t="s">
        <v>8</v>
      </c>
      <c r="G4" s="331" t="s">
        <v>1359</v>
      </c>
    </row>
    <row r="5" spans="2:8">
      <c r="B5" s="334" t="s">
        <v>1147</v>
      </c>
      <c r="C5" s="334">
        <v>314978</v>
      </c>
      <c r="D5" s="334" t="s">
        <v>1360</v>
      </c>
      <c r="E5" s="334" t="s">
        <v>537</v>
      </c>
      <c r="F5" s="334" t="s">
        <v>101</v>
      </c>
      <c r="G5" s="335">
        <v>46143</v>
      </c>
    </row>
    <row r="6" spans="2:8">
      <c r="B6" s="334" t="s">
        <v>1361</v>
      </c>
      <c r="C6" s="334">
        <v>256790</v>
      </c>
      <c r="D6" s="334" t="s">
        <v>1362</v>
      </c>
      <c r="E6" s="334" t="s">
        <v>537</v>
      </c>
      <c r="F6" s="334" t="s">
        <v>1363</v>
      </c>
      <c r="G6" s="335">
        <v>45992</v>
      </c>
    </row>
    <row r="7" spans="2:8">
      <c r="B7" s="334" t="s">
        <v>1364</v>
      </c>
      <c r="C7" s="334">
        <v>265193</v>
      </c>
      <c r="D7" s="334" t="s">
        <v>1365</v>
      </c>
      <c r="E7" s="334" t="s">
        <v>538</v>
      </c>
      <c r="F7" s="334" t="s">
        <v>1366</v>
      </c>
      <c r="G7" s="334" t="s">
        <v>1367</v>
      </c>
    </row>
    <row r="8" spans="2:8">
      <c r="B8" s="334" t="s">
        <v>1368</v>
      </c>
      <c r="C8" s="334">
        <v>293716</v>
      </c>
      <c r="D8" s="334" t="s">
        <v>1369</v>
      </c>
      <c r="E8" s="334" t="s">
        <v>538</v>
      </c>
      <c r="F8" s="334" t="s">
        <v>1366</v>
      </c>
      <c r="G8" s="335">
        <v>46204</v>
      </c>
    </row>
    <row r="9" spans="2:8">
      <c r="B9" s="334" t="s">
        <v>1370</v>
      </c>
      <c r="C9" s="334">
        <v>257258</v>
      </c>
      <c r="D9" s="334" t="s">
        <v>1371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1372</v>
      </c>
      <c r="C10" s="334">
        <v>371147</v>
      </c>
      <c r="D10" s="334" t="s">
        <v>1373</v>
      </c>
      <c r="E10" s="334" t="s">
        <v>539</v>
      </c>
      <c r="F10" s="334" t="s">
        <v>144</v>
      </c>
      <c r="G10" s="334" t="s">
        <v>1367</v>
      </c>
    </row>
    <row r="11" spans="2:8">
      <c r="B11" s="334" t="s">
        <v>1374</v>
      </c>
      <c r="C11" s="334">
        <v>259230</v>
      </c>
      <c r="D11" s="334" t="s">
        <v>1375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1376</v>
      </c>
      <c r="C12" s="334">
        <v>370705</v>
      </c>
      <c r="D12" s="334"/>
      <c r="E12" s="334" t="s">
        <v>539</v>
      </c>
      <c r="F12" s="334" t="s">
        <v>144</v>
      </c>
      <c r="G12" s="334" t="s">
        <v>1367</v>
      </c>
    </row>
    <row r="13" spans="2:8">
      <c r="B13" s="334" t="s">
        <v>1377</v>
      </c>
      <c r="C13" s="334">
        <v>258542</v>
      </c>
      <c r="D13" s="334" t="s">
        <v>1378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1379</v>
      </c>
      <c r="C14" s="334">
        <v>257050</v>
      </c>
      <c r="D14" s="334" t="s">
        <v>1380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1381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1382</v>
      </c>
      <c r="E3" s="326" t="s">
        <v>1383</v>
      </c>
      <c r="F3" s="326" t="s">
        <v>1384</v>
      </c>
      <c r="G3" s="331" t="s">
        <v>1385</v>
      </c>
      <c r="H3" s="326" t="s">
        <v>1386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1387</v>
      </c>
      <c r="H4" s="329"/>
    </row>
    <row r="5" spans="3:8" ht="29.25">
      <c r="C5" s="327" t="s">
        <v>537</v>
      </c>
      <c r="D5" s="327" t="s">
        <v>1388</v>
      </c>
      <c r="E5" s="328">
        <v>46000</v>
      </c>
      <c r="F5" s="327">
        <v>9000</v>
      </c>
      <c r="G5" s="332" t="s">
        <v>1389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1390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1391</v>
      </c>
      <c r="G7" s="333" t="s">
        <v>1392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1393</v>
      </c>
      <c r="H8" s="327"/>
    </row>
    <row r="9" spans="3:8">
      <c r="C9" s="327" t="s">
        <v>464</v>
      </c>
      <c r="D9" s="327" t="s">
        <v>1394</v>
      </c>
      <c r="E9" s="328">
        <v>45993</v>
      </c>
      <c r="F9" s="327">
        <v>12000</v>
      </c>
      <c r="G9" s="332" t="s">
        <v>1395</v>
      </c>
      <c r="H9" s="327"/>
    </row>
    <row r="10" spans="3:8" ht="29.25">
      <c r="C10" s="327" t="s">
        <v>464</v>
      </c>
      <c r="D10" s="327" t="s">
        <v>1396</v>
      </c>
      <c r="E10" s="328">
        <v>45993</v>
      </c>
      <c r="F10" s="327">
        <v>9000</v>
      </c>
      <c r="G10" s="332" t="s">
        <v>1397</v>
      </c>
      <c r="H10" s="327"/>
    </row>
    <row r="11" spans="3:8" ht="29.25">
      <c r="C11" s="327" t="s">
        <v>464</v>
      </c>
      <c r="D11" s="327" t="s">
        <v>1398</v>
      </c>
      <c r="E11" s="328">
        <v>45993</v>
      </c>
      <c r="F11" s="327">
        <v>10000</v>
      </c>
      <c r="G11" s="332" t="s">
        <v>1397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1399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1400</v>
      </c>
      <c r="W1" s="396"/>
      <c r="X1" s="396"/>
      <c r="Y1" s="104"/>
    </row>
    <row r="2" spans="1:25" s="101" customFormat="1" ht="11.25" customHeight="1">
      <c r="A2" s="105" t="s">
        <v>1401</v>
      </c>
      <c r="B2" s="105" t="s">
        <v>1402</v>
      </c>
      <c r="C2" s="105" t="s">
        <v>313</v>
      </c>
      <c r="D2" s="106" t="s">
        <v>869</v>
      </c>
      <c r="E2" s="106" t="s">
        <v>870</v>
      </c>
      <c r="F2" s="106" t="s">
        <v>1403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1404</v>
      </c>
      <c r="U2" s="108" t="s">
        <v>872</v>
      </c>
      <c r="V2" s="103">
        <f ca="1">TODAY()-1</f>
        <v>46001</v>
      </c>
      <c r="W2" s="103">
        <f ca="1">V2-1</f>
        <v>46000</v>
      </c>
      <c r="X2" s="103">
        <f ca="1">W2-1</f>
        <v>45999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850</v>
      </c>
      <c r="X5" s="112">
        <f ca="1">_xlfn.XLOOKUP(G5&amp;$X$2,BS_CONTROLE[CHAVE],BS_CONTROLE[Quantidade_11],"-")</f>
        <v>500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1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>
        <f ca="1">_xlfn.XLOOKUP(G14&amp;$X$2,BS_CONTROLE[CHAVE],BS_CONTROLE[Quantidade_11],"-")</f>
        <v>2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2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45</v>
      </c>
      <c r="X17" s="112">
        <f ca="1">_xlfn.XLOOKUP(G17&amp;$X$2,BS_CONTROLE[CHAVE],BS_CONTROLE[Quantidade_11],"-")</f>
        <v>1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>
        <f ca="1">_xlfn.XLOOKUP(G19&amp;$X$2,BS_CONTROLE[CHAVE],BS_CONTROLE[Quantidade_11],"-")</f>
        <v>2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300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1700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850</v>
      </c>
      <c r="X30" s="112">
        <f ca="1">_xlfn.XLOOKUP(G30&amp;$X$2,BS_CONTROLE[CHAVE],BS_CONTROLE[Quantidade_11],"-")</f>
        <v>500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1700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45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850</v>
      </c>
      <c r="X55" s="112">
        <f ca="1">_xlfn.XLOOKUP(G55&amp;$X$2,BS_CONTROLE[CHAVE],BS_CONTROLE[Quantidade_11],"-")</f>
        <v>500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0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1700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45</v>
      </c>
      <c r="X75" s="112">
        <f ca="1">_xlfn.XLOOKUP(G75&amp;$X$2,BS_CONTROLE[CHAVE],BS_CONTROLE[Quantidade_11],"-")</f>
        <v>1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850</v>
      </c>
      <c r="X79" s="112">
        <f ca="1">_xlfn.XLOOKUP(G79&amp;$X$2,BS_CONTROLE[CHAVE],BS_CONTROLE[Quantidade_11],"-")</f>
        <v>500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300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30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122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1700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850</v>
      </c>
      <c r="X106" s="112">
        <f ca="1">_xlfn.XLOOKUP(G106&amp;$X$2,BS_CONTROLE[CHAVE],BS_CONTROLE[Quantidade_11],"-")</f>
        <v>500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55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2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30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122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0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55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1700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45</v>
      </c>
      <c r="X127" s="112">
        <f ca="1">_xlfn.XLOOKUP(G127&amp;$X$2,BS_CONTROLE[CHAVE],BS_CONTROLE[Quantidade_11],"-")</f>
        <v>1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55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45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300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1700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45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1700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1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850</v>
      </c>
      <c r="X158" s="112">
        <f ca="1">_xlfn.XLOOKUP(G158&amp;$X$2,BS_CONTROLE[CHAVE],BS_CONTROLE[Quantidade_11],"-")</f>
        <v>500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30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122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55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2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>
        <f ca="1">_xlfn.XLOOKUP(G170&amp;$W$2,BS_CONTROLE[CHAVE],BS_CONTROLE[Quantidade_11],"-")</f>
        <v>0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2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300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1700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45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850</v>
      </c>
      <c r="X186" s="112">
        <f ca="1">_xlfn.XLOOKUP(G186&amp;$X$2,BS_CONTROLE[CHAVE],BS_CONTROLE[Quantidade_11],"-")</f>
        <v>500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2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0</v>
      </c>
      <c r="X194" s="112">
        <f ca="1">_xlfn.XLOOKUP(G194&amp;$X$2,BS_CONTROLE[CHAVE],BS_CONTROLE[Quantidade_11],"-")</f>
        <v>1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>
        <f ca="1">_xlfn.XLOOKUP(G197&amp;$W$2,BS_CONTROLE[CHAVE],BS_CONTROLE[Quantidade_11],"-")</f>
        <v>55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1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3432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>
        <f ca="1">_xlfn.XLOOKUP(G206&amp;$W$2,BS_CONTROLE[CHAVE],BS_CONTROLE[Quantidade_11],"-")</f>
        <v>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2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300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45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>
        <f ca="1">_xlfn.XLOOKUP(G211&amp;$X$2,BS_CONTROLE[CHAVE],BS_CONTROLE[Quantidade_11],"-")</f>
        <v>2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1700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850</v>
      </c>
      <c r="X218" s="112">
        <f ca="1">_xlfn.XLOOKUP(G218&amp;$X$2,BS_CONTROLE[CHAVE],BS_CONTROLE[Quantidade_11],"-")</f>
        <v>500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>
        <f ca="1">_xlfn.XLOOKUP(G223&amp;$V$2,BS_CONTROLE[CHAVE],BS_CONTROLE[Quantidade_11],"-")</f>
        <v>0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45</v>
      </c>
      <c r="X225" s="112">
        <f ca="1">_xlfn.XLOOKUP(G225&amp;$X$2,BS_CONTROLE[CHAVE],BS_CONTROLE[Quantidade_11],"-")</f>
        <v>1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55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>
        <f ca="1">_xlfn.XLOOKUP(G231&amp;$W$2,BS_CONTROLE[CHAVE],BS_CONTROLE[Quantidade_11],"-")</f>
        <v>55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0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3432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2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300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30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122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1700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0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1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1700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850</v>
      </c>
      <c r="X251" s="112">
        <f ca="1">_xlfn.XLOOKUP(G251&amp;$X$2,BS_CONTROLE[CHAVE],BS_CONTROLE[Quantidade_11],"-")</f>
        <v>500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0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2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>
        <f ca="1">_xlfn.XLOOKUP(G264&amp;$X$2,BS_CONTROLE[CHAVE],BS_CONTROLE[Quantidade_11],"-")</f>
        <v>2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45</v>
      </c>
      <c r="X269" s="112">
        <f ca="1">_xlfn.XLOOKUP(G269&amp;$X$2,BS_CONTROLE[CHAVE],BS_CONTROLE[Quantidade_11],"-")</f>
        <v>1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3432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0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2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300</v>
      </c>
      <c r="X275" s="112">
        <f ca="1">_xlfn.XLOOKUP(G275&amp;$X$2,BS_CONTROLE[CHAVE],BS_CONTROLE[Quantidade_11],"-")</f>
        <v>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1700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1405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1406</v>
      </c>
      <c r="D5" s="398"/>
      <c r="E5" s="398"/>
      <c r="F5" s="398"/>
      <c r="G5" s="398"/>
      <c r="H5" s="398"/>
      <c r="I5" s="398"/>
      <c r="J5" s="399"/>
      <c r="K5" s="400" t="s">
        <v>1407</v>
      </c>
      <c r="L5" s="401"/>
      <c r="M5" s="401"/>
      <c r="N5" s="401"/>
      <c r="O5" s="402" t="s">
        <v>1408</v>
      </c>
      <c r="P5" s="403"/>
      <c r="Q5" s="404"/>
    </row>
    <row r="6" spans="1:17" s="94" customFormat="1" ht="15.75" customHeight="1">
      <c r="A6" s="88" t="s">
        <v>1403</v>
      </c>
      <c r="B6" s="95" t="s">
        <v>1402</v>
      </c>
      <c r="C6" s="96" t="s">
        <v>869</v>
      </c>
      <c r="D6" s="97" t="s">
        <v>870</v>
      </c>
      <c r="E6" s="96" t="s">
        <v>1409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1410</v>
      </c>
      <c r="M6" s="139" t="s">
        <v>335</v>
      </c>
      <c r="N6" s="140" t="s">
        <v>864</v>
      </c>
      <c r="O6" s="246" t="s">
        <v>907</v>
      </c>
      <c r="P6" s="157"/>
      <c r="Q6" s="193" t="s">
        <v>1411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1</v>
      </c>
      <c r="P246" s="91"/>
      <c r="Q246" s="145" t="str">
        <f>IF($A$2=1,IF(SP_SUL!BJ251="","*",SP_SUL!BJ251),IF(SP_SUL!BK251="","*",SP_SUL!BK251))</f>
        <v>A conf auxiliar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1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1</v>
      </c>
      <c r="P249" s="91"/>
      <c r="Q249" s="145" t="str">
        <f>IF($A$2=1,IF(SP_SUL!BJ254="","*",SP_SUL!BJ254),IF(SP_SUL!BK254="","*",SP_SUL!BK254))</f>
        <v>TP em preparação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autorizado entrada na via 08h36 / Em inspeção ANTT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1</v>
      </c>
      <c r="P251" s="91"/>
      <c r="Q251" s="145" t="str">
        <f>IF($A$2=1,IF(SP_SUL!BJ256="","*",SP_SUL!BJ256),IF(SP_SUL!BK256="","*",SP_SUL!BK256))</f>
        <v>TP em preparação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1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1</v>
      </c>
      <c r="P256" s="91"/>
      <c r="Q256" s="145" t="str">
        <f>IF($A$2=1,IF(SP_SUL!BJ261="","*",SP_SUL!BJ261),IF(SP_SUL!BK261="","*",SP_SUL!BK261))</f>
        <v>TP's em preparação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1</v>
      </c>
      <c r="P257" s="91"/>
      <c r="Q257" s="145" t="str">
        <f>IF($A$2=1,IF(SP_SUL!BJ262="","*",SP_SUL!BJ262),IF(SP_SUL!BK262="","*",SP_SUL!BK262))</f>
        <v>TP em preparação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1</v>
      </c>
      <c r="P258" s="91"/>
      <c r="Q258" s="145" t="str">
        <f>IF($A$2=1,IF(SP_SUL!BJ263="","*",SP_SUL!BJ263),IF(SP_SUL!BK263="","*",SP_SUL!BK263))</f>
        <v>TP em preparação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1</v>
      </c>
      <c r="P259" s="91"/>
      <c r="Q259" s="145" t="str">
        <f>IF($A$2=1,IF(SP_SUL!BJ264="","*",SP_SUL!BJ264),IF(SP_SUL!BK264="","*",SP_SUL!BK264))</f>
        <v>TP em preparação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1</v>
      </c>
      <c r="P260" s="91"/>
      <c r="Q260" s="145" t="str">
        <f>IF($A$2=1,IF(SP_SUL!BJ265="","*",SP_SUL!BJ265),IF(SP_SUL!BK265="","*",SP_SUL!BK265))</f>
        <v>TP em preparação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1</v>
      </c>
      <c r="P261" s="91"/>
      <c r="Q261" s="145" t="str">
        <f>IF($A$2=1,IF(SP_SUL!BJ266="","*",SP_SUL!BJ266),IF(SP_SUL!BK266="","*",SP_SUL!BK266))</f>
        <v>TP em preparação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1</v>
      </c>
      <c r="P263" s="91"/>
      <c r="Q263" s="145" t="str">
        <f>IF($A$2=1,IF(SP_SUL!BJ268="","*",SP_SUL!BJ268),IF(SP_SUL!BK268="","*",SP_SUL!BK268))</f>
        <v>TP em preparação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temperatura baixa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1</v>
      </c>
      <c r="P272" s="91"/>
      <c r="Q272" s="145" t="str">
        <f>IF($A$2=1,IF(SP_SUL!BJ277="","*",SP_SUL!BJ277),IF(SP_SUL!BK277="","*",SP_SUL!BK277))</f>
        <v>TP em preparação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1</v>
      </c>
      <c r="P273" s="91"/>
      <c r="Q273" s="145" t="str">
        <f>IF($A$2=1,IF(SP_SUL!BJ278="","*",SP_SUL!BJ278),IF(SP_SUL!BK278="","*",SP_SUL!BK278))</f>
        <v>TP em preparação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1</v>
      </c>
      <c r="P274" s="91"/>
      <c r="Q274" s="145" t="str">
        <f>IF($A$2=1,IF(SP_SUL!BJ279="","*",SP_SUL!BJ279),IF(SP_SUL!BK279="","*",SP_SUL!BK279))</f>
        <v>Aguardando solicitar MC1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1</v>
      </c>
      <c r="P275" s="91"/>
      <c r="Q275" s="145" t="str">
        <f>IF($A$2=1,IF(SP_SUL!BJ280="","*",SP_SUL!BJ280),IF(SP_SUL!BK280="","*",SP_SUL!BK280))</f>
        <v>Aguardando solicitar MC1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1412</v>
      </c>
      <c r="C2" s="96" t="s">
        <v>854</v>
      </c>
      <c r="D2" s="96" t="s">
        <v>856</v>
      </c>
      <c r="E2" s="96" t="s">
        <v>1413</v>
      </c>
      <c r="F2" s="96" t="s">
        <v>1414</v>
      </c>
      <c r="G2" s="96" t="s">
        <v>1415</v>
      </c>
      <c r="H2" s="96" t="s">
        <v>1416</v>
      </c>
      <c r="I2" s="96" t="s">
        <v>1417</v>
      </c>
      <c r="J2" s="96" t="s">
        <v>1418</v>
      </c>
      <c r="K2" s="131" t="s">
        <v>1419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2025-12-11T11:53:45Z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