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14" documentId="8_{B6337239-1A00-434D-AAD0-422EA1FEB5AE}" xr6:coauthVersionLast="47" xr6:coauthVersionMax="47" xr10:uidLastSave="{D9C9D625-DE29-41F4-855B-5A1B37A100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8" i="1" l="1" a="1"/>
  <c r="M398" i="1" s="1"/>
  <c r="N398" i="1" a="1"/>
  <c r="N398" i="1" s="1"/>
  <c r="M399" i="1" a="1"/>
  <c r="M399" i="1" s="1"/>
  <c r="N399" i="1" a="1"/>
  <c r="N399" i="1" s="1"/>
  <c r="N400" i="1" a="1"/>
  <c r="N400" i="1" s="1"/>
  <c r="M400" i="1" a="1"/>
  <c r="M400" i="1" s="1"/>
  <c r="N397" i="1" a="1"/>
  <c r="N397" i="1" s="1"/>
  <c r="M397" i="1" a="1"/>
  <c r="M397" i="1" s="1"/>
  <c r="N408" i="1" a="1"/>
  <c r="N408" i="1" s="1"/>
  <c r="M408" i="1" a="1"/>
  <c r="M408" i="1" s="1"/>
  <c r="N407" i="1" a="1"/>
  <c r="N407" i="1" s="1"/>
  <c r="M407" i="1" a="1"/>
  <c r="M407" i="1" s="1"/>
  <c r="N406" i="1" a="1"/>
  <c r="N406" i="1" s="1"/>
  <c r="M406" i="1" a="1"/>
  <c r="M406" i="1" s="1"/>
  <c r="N403" i="1" a="1"/>
  <c r="N403" i="1" s="1"/>
  <c r="M403" i="1" a="1"/>
  <c r="M403" i="1" s="1"/>
  <c r="N402" i="1" a="1"/>
  <c r="N402" i="1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398" i="1"/>
  <c r="AJ397" i="1"/>
  <c r="AJ392" i="1"/>
  <c r="AJ408" i="1"/>
  <c r="AJ407" i="1"/>
  <c r="AJ406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<sst xmlns="http://schemas.openxmlformats.org/spreadsheetml/2006/main" count="9501" uniqueCount="1570">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</sst>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84" activePane="bottomRight" state="frozen"/>
      <selection pane="bottomRight" activeCell="H398" sqref="H398:Q3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0.66666666666666607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1479</v>
      </c>
      <c r="BK368" s="17" t="s">
        <v>1479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1480</v>
      </c>
      <c r="BK373" s="360" t="s">
        <v>1480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1480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1480</v>
      </c>
      <c r="BK374" s="17" t="s">
        <v>1480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1480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1480</v>
      </c>
      <c r="BK375" s="17" t="s">
        <v>1480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1480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1480</v>
      </c>
      <c r="BK376" s="17" t="s">
        <v>1480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1480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1481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1482</v>
      </c>
      <c r="BK379" s="17" t="s">
        <v>1483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1483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1486</v>
      </c>
      <c r="BK384" s="17" t="s">
        <v>1486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1487</v>
      </c>
      <c r="BK385" s="17" t="s">
        <v>1487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1488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1488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1489</v>
      </c>
      <c r="BK387" s="17" t="s">
        <v>1490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1491</v>
      </c>
      <c r="BK388" s="17" t="s">
        <v>1492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1492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1493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1493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1494</v>
      </c>
      <c r="I390" s="173" t="s">
        <v>1495</v>
      </c>
      <c r="J390" s="217">
        <v>55</v>
      </c>
      <c r="K390" s="217">
        <v>136</v>
      </c>
      <c r="L390" s="84" t="s">
        <v>317</v>
      </c>
      <c r="M390" s="204" t="s">
        <v>1496</v>
      </c>
      <c r="N390" s="204" t="s">
        <v>1497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1498</v>
      </c>
      <c r="BK390" s="17" t="s">
        <v>1498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1499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29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46008</v>
      </c>
      <c r="B397" s="171">
        <v>46008</v>
      </c>
      <c r="C397" s="8">
        <f>IF(BS_CONTROLE[[#This Row],[DATA]]="","",WEEKNUM(BS_CONTROLE[[#This Row],[DATA]]))</f>
        <v>51</v>
      </c>
      <c r="D397" s="52"/>
      <c r="E397" s="294"/>
      <c r="F397" s="172"/>
      <c r="G397" s="9" t="str">
        <f>IF(D397="","*",VLOOKUP(F397,BS_ATIVIDADE[#All],3,FALSE))</f>
        <v>*</v>
      </c>
      <c r="H397" s="173" t="s">
        <v>317</v>
      </c>
      <c r="I397" s="173" t="s">
        <v>317</v>
      </c>
      <c r="J397" s="217">
        <v>56</v>
      </c>
      <c r="K397" s="217">
        <v>168</v>
      </c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7" s="173">
        <v>0.41666666666666669</v>
      </c>
      <c r="P397" s="173">
        <v>6.25E-2</v>
      </c>
      <c r="Q397" s="84">
        <v>15</v>
      </c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935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ZER-170</v>
      </c>
      <c r="AN397" s="258" t="str">
        <f>IF(BS_CONTROLE[[#This Row],[SB]]=0, "-", BS_CONTROLE[[#This Row],[SB]])</f>
        <v>ZER169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168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173" t="s">
        <v>1111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/>
      <c r="W399" s="173"/>
      <c r="X399" s="218" t="s">
        <v>666</v>
      </c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1481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1500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1501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1502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0.33333333333333331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1503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29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404:Q451 O389:Q396 P397:Q398 O399:Q40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7 V397 V398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51 Z408 Z404:AD407 Z392:Z396 Z399:AA400 AD399:AD40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1504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1505</v>
      </c>
      <c r="C4" s="331" t="s">
        <v>1506</v>
      </c>
      <c r="D4" s="331" t="s">
        <v>1507</v>
      </c>
      <c r="E4" s="331" t="s">
        <v>1508</v>
      </c>
      <c r="F4" s="331" t="s">
        <v>8</v>
      </c>
      <c r="G4" s="331" t="s">
        <v>1509</v>
      </c>
    </row>
    <row r="5" spans="2:8">
      <c r="B5" s="334" t="s">
        <v>1152</v>
      </c>
      <c r="C5" s="334">
        <v>314978</v>
      </c>
      <c r="D5" s="334" t="s">
        <v>1510</v>
      </c>
      <c r="E5" s="334" t="s">
        <v>539</v>
      </c>
      <c r="F5" s="334" t="s">
        <v>101</v>
      </c>
      <c r="G5" s="335">
        <v>46143</v>
      </c>
    </row>
    <row r="6" spans="2:8">
      <c r="B6" s="334" t="s">
        <v>1511</v>
      </c>
      <c r="C6" s="334">
        <v>256790</v>
      </c>
      <c r="D6" s="334" t="s">
        <v>1512</v>
      </c>
      <c r="E6" s="334" t="s">
        <v>539</v>
      </c>
      <c r="F6" s="334" t="s">
        <v>1513</v>
      </c>
      <c r="G6" s="335">
        <v>45992</v>
      </c>
    </row>
    <row r="7" spans="2:8">
      <c r="B7" s="334" t="s">
        <v>1514</v>
      </c>
      <c r="C7" s="334">
        <v>265193</v>
      </c>
      <c r="D7" s="334" t="s">
        <v>1515</v>
      </c>
      <c r="E7" s="334" t="s">
        <v>540</v>
      </c>
      <c r="F7" s="334" t="s">
        <v>1494</v>
      </c>
      <c r="G7" s="334" t="s">
        <v>1516</v>
      </c>
    </row>
    <row r="8" spans="2:8">
      <c r="B8" s="334" t="s">
        <v>1517</v>
      </c>
      <c r="C8" s="334">
        <v>293716</v>
      </c>
      <c r="D8" s="334" t="s">
        <v>1518</v>
      </c>
      <c r="E8" s="334" t="s">
        <v>540</v>
      </c>
      <c r="F8" s="334" t="s">
        <v>1494</v>
      </c>
      <c r="G8" s="335">
        <v>46204</v>
      </c>
    </row>
    <row r="9" spans="2:8">
      <c r="B9" s="334" t="s">
        <v>1519</v>
      </c>
      <c r="C9" s="334">
        <v>257258</v>
      </c>
      <c r="D9" s="334" t="s">
        <v>1520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1521</v>
      </c>
      <c r="C10" s="334">
        <v>371147</v>
      </c>
      <c r="D10" s="334" t="s">
        <v>1522</v>
      </c>
      <c r="E10" s="334" t="s">
        <v>541</v>
      </c>
      <c r="F10" s="334" t="s">
        <v>144</v>
      </c>
      <c r="G10" s="334" t="s">
        <v>1516</v>
      </c>
    </row>
    <row r="11" spans="2:8">
      <c r="B11" s="334" t="s">
        <v>1523</v>
      </c>
      <c r="C11" s="334">
        <v>259230</v>
      </c>
      <c r="D11" s="334" t="s">
        <v>1524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1525</v>
      </c>
      <c r="C12" s="334">
        <v>370705</v>
      </c>
      <c r="D12" s="334"/>
      <c r="E12" s="334" t="s">
        <v>541</v>
      </c>
      <c r="F12" s="334" t="s">
        <v>144</v>
      </c>
      <c r="G12" s="334" t="s">
        <v>1516</v>
      </c>
    </row>
    <row r="13" spans="2:8">
      <c r="B13" s="334" t="s">
        <v>1526</v>
      </c>
      <c r="C13" s="334">
        <v>258542</v>
      </c>
      <c r="D13" s="334" t="s">
        <v>1527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1528</v>
      </c>
      <c r="C14" s="334">
        <v>257050</v>
      </c>
      <c r="D14" s="334" t="s">
        <v>1529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1531</v>
      </c>
      <c r="E3" s="326" t="s">
        <v>1532</v>
      </c>
      <c r="F3" s="326" t="s">
        <v>1533</v>
      </c>
      <c r="G3" s="331" t="s">
        <v>1534</v>
      </c>
      <c r="H3" s="326" t="s">
        <v>1535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1536</v>
      </c>
      <c r="H4" s="329"/>
    </row>
    <row r="5" spans="3:8" ht="29.25">
      <c r="C5" s="327" t="s">
        <v>539</v>
      </c>
      <c r="D5" s="327" t="s">
        <v>1537</v>
      </c>
      <c r="E5" s="328">
        <v>46000</v>
      </c>
      <c r="F5" s="327">
        <v>9000</v>
      </c>
      <c r="G5" s="332" t="s">
        <v>1538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1540</v>
      </c>
      <c r="G7" s="333" t="s">
        <v>1541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1542</v>
      </c>
      <c r="H8" s="327"/>
    </row>
    <row r="9" spans="3:8">
      <c r="C9" s="327" t="s">
        <v>463</v>
      </c>
      <c r="D9" s="327" t="s">
        <v>1543</v>
      </c>
      <c r="E9" s="328">
        <v>45993</v>
      </c>
      <c r="F9" s="327">
        <v>12000</v>
      </c>
      <c r="G9" s="332" t="s">
        <v>1544</v>
      </c>
      <c r="H9" s="327"/>
    </row>
    <row r="10" spans="3:8" ht="29.25">
      <c r="C10" s="327" t="s">
        <v>463</v>
      </c>
      <c r="D10" s="327" t="s">
        <v>1545</v>
      </c>
      <c r="E10" s="328">
        <v>45993</v>
      </c>
      <c r="F10" s="327">
        <v>9000</v>
      </c>
      <c r="G10" s="332" t="s">
        <v>1546</v>
      </c>
      <c r="H10" s="327"/>
    </row>
    <row r="11" spans="3:8" ht="29.25">
      <c r="C11" s="327" t="s">
        <v>463</v>
      </c>
      <c r="D11" s="327" t="s">
        <v>1547</v>
      </c>
      <c r="E11" s="328">
        <v>45993</v>
      </c>
      <c r="F11" s="327">
        <v>10000</v>
      </c>
      <c r="G11" s="332" t="s">
        <v>1546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1548</v>
      </c>
      <c r="H13" s="327" t="s">
        <v>1549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1550</v>
      </c>
      <c r="W1" s="397"/>
      <c r="X1" s="397"/>
      <c r="Y1" s="104"/>
    </row>
    <row r="2" spans="1:25" s="101" customFormat="1" ht="11.25" customHeight="1">
      <c r="A2" s="105" t="s">
        <v>1551</v>
      </c>
      <c r="B2" s="105" t="s">
        <v>1552</v>
      </c>
      <c r="C2" s="105" t="s">
        <v>313</v>
      </c>
      <c r="D2" s="106" t="s">
        <v>873</v>
      </c>
      <c r="E2" s="106" t="s">
        <v>874</v>
      </c>
      <c r="F2" s="106" t="s">
        <v>1553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1554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ZER-170</v>
      </c>
      <c r="L395" s="339" t="str">
        <f>IF(SP_SUL!N397="","*",SP_SUL!N397)</f>
        <v>ZER169</v>
      </c>
      <c r="M395" s="111">
        <f>IF(SP_SUL!J397="","*",SP_SUL!J397)</f>
        <v>56</v>
      </c>
      <c r="N395" s="270">
        <f>IF(SP_SUL!K397="","*",SP_SUL!K397)</f>
        <v>168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15 *</v>
      </c>
      <c r="T395" s="110" t="str">
        <f>IF(SP_SUL!V397="","*",SP_SUL!V397)</f>
        <v>Jonas</v>
      </c>
      <c r="U395" s="110" t="str">
        <f>IF(SP_SUL!W397="","*",SP_SUL!W397)</f>
        <v>Substituição de dormentes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Execução de soldas - Condicionado à temperatura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*</v>
      </c>
      <c r="U397" s="110" t="str">
        <f>IF(SP_SUL!W399="","*",SP_SUL!W399)</f>
        <v>*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0.33333333333333331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1555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1556</v>
      </c>
      <c r="D5" s="399"/>
      <c r="E5" s="399"/>
      <c r="F5" s="399"/>
      <c r="G5" s="399"/>
      <c r="H5" s="399"/>
      <c r="I5" s="399"/>
      <c r="J5" s="400"/>
      <c r="K5" s="401" t="s">
        <v>1557</v>
      </c>
      <c r="L5" s="402"/>
      <c r="M5" s="402"/>
      <c r="N5" s="402"/>
      <c r="O5" s="403" t="s">
        <v>1558</v>
      </c>
      <c r="P5" s="404"/>
      <c r="Q5" s="405"/>
    </row>
    <row r="6" spans="1:17" s="94" customFormat="1" ht="15.75" customHeight="1">
      <c r="A6" s="88" t="s">
        <v>1553</v>
      </c>
      <c r="B6" s="95" t="s">
        <v>1552</v>
      </c>
      <c r="C6" s="96" t="s">
        <v>873</v>
      </c>
      <c r="D6" s="97" t="s">
        <v>874</v>
      </c>
      <c r="E6" s="96" t="s">
        <v>1559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1560</v>
      </c>
      <c r="M6" s="139" t="s">
        <v>335</v>
      </c>
      <c r="N6" s="140" t="s">
        <v>868</v>
      </c>
      <c r="O6" s="246" t="s">
        <v>911</v>
      </c>
      <c r="P6" s="157"/>
      <c r="Q6" s="193" t="s">
        <v>1561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>*</v>
      </c>
      <c r="F378" s="100" t="str">
        <f>IF(SP_SUL!H397="","*",SP_SUL!H397)</f>
        <v>-</v>
      </c>
      <c r="G378" s="100" t="str">
        <f>IF(SP_SUL!M397="","*",SP_SUL!M397)</f>
        <v>ZER-170</v>
      </c>
      <c r="H378" s="154">
        <f>IF(SP_SUL!K397="","*",SP_SUL!K397)</f>
        <v>168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ZER-170</v>
      </c>
      <c r="M378" s="141">
        <f>IF(SP_SUL!AP397="","*",SP_SUL!AP397)</f>
        <v>168</v>
      </c>
      <c r="N378" s="141" t="str">
        <f>IF(SP_SUL!AM397="","*",SP_SUL!AM397)</f>
        <v>ZER-170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0.33333333333333331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1562</v>
      </c>
      <c r="C2" s="96" t="s">
        <v>858</v>
      </c>
      <c r="D2" s="96" t="s">
        <v>860</v>
      </c>
      <c r="E2" s="96" t="s">
        <v>1563</v>
      </c>
      <c r="F2" s="96" t="s">
        <v>1564</v>
      </c>
      <c r="G2" s="96" t="s">
        <v>1565</v>
      </c>
      <c r="H2" s="96" t="s">
        <v>1566</v>
      </c>
      <c r="I2" s="96" t="s">
        <v>1567</v>
      </c>
      <c r="J2" s="96" t="s">
        <v>1568</v>
      </c>
      <c r="K2" s="131" t="s">
        <v>1569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>*</v>
      </c>
      <c r="E375" s="121" t="str">
        <f>IF(SP_SUL!H397="","*",SP_SUL!H397)</f>
        <v>-</v>
      </c>
      <c r="F375" s="137" t="str">
        <f>IF(SP_SUL!M397="","*",SP_SUL!M397)</f>
        <v>ZER-170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2025-12-16T17:06:51Z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