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98" documentId="8_{B6337239-1A00-434D-AAD0-422EA1FEB5AE}" xr6:coauthVersionLast="47" xr6:coauthVersionMax="47" xr10:uidLastSave="{7D4AB314-231C-47A5-AB6A-C63E8884212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- MAQUINISTAS" sheetId="13" r:id="rId5"/>
    <sheet name="CONTROLE D" sheetId="11" r:id="rId6"/>
    <sheet name="CONTROLE D+1" sheetId="12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4" hidden="1">'CONTROLE - MAQUINISTAS'!$B$2:$K$3033</definedName>
    <definedName name="_xlnm._FilterDatabase" localSheetId="5" hidden="1">'CONTROLE D'!$A$6:$R$1000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36" i="1" a="1"/>
  <c r="N36" i="1"/>
  <c r="N37" i="1" a="1"/>
  <c r="N37" i="1"/>
  <c r="N43" i="1" a="1"/>
  <c r="N43" i="1"/>
  <c r="N44" i="1" a="1"/>
  <c r="N44" i="1"/>
  <c r="N45" i="1" a="1"/>
  <c r="N45" i="1"/>
  <c r="N49" i="1" a="1"/>
  <c r="N49" i="1"/>
  <c r="N53" i="1" a="1"/>
  <c r="N53" i="1"/>
  <c r="N54" i="1" a="1"/>
  <c r="N54" i="1"/>
  <c r="N55" i="1" a="1"/>
  <c r="N55" i="1"/>
  <c r="N56" i="1" a="1"/>
  <c r="N56" i="1"/>
  <c r="N57" i="1" a="1"/>
  <c r="N57" i="1"/>
  <c r="N58" i="1" a="1"/>
  <c r="N58" i="1"/>
  <c r="N59" i="1" a="1"/>
  <c r="N59" i="1"/>
  <c r="N60" i="1" a="1"/>
  <c r="N60" i="1"/>
  <c r="N61" i="1" a="1"/>
  <c r="N61" i="1"/>
  <c r="N62" i="1" a="1"/>
  <c r="N62" i="1"/>
  <c r="N63" i="1" a="1"/>
  <c r="N63" i="1"/>
  <c r="N64" i="1" a="1"/>
  <c r="N64" i="1"/>
  <c r="N65" i="1" a="1"/>
  <c r="N65" i="1"/>
  <c r="N66" i="1" a="1"/>
  <c r="N66" i="1"/>
  <c r="N67" i="1" a="1"/>
  <c r="N67" i="1"/>
  <c r="N68" i="1" a="1"/>
  <c r="N68" i="1"/>
  <c r="N69" i="1" a="1"/>
  <c r="N69" i="1"/>
  <c r="N70" i="1" a="1"/>
  <c r="N70" i="1"/>
  <c r="N71" i="1" a="1"/>
  <c r="N71" i="1"/>
  <c r="N72" i="1" a="1"/>
  <c r="N72" i="1"/>
  <c r="N73" i="1" a="1"/>
  <c r="N73" i="1"/>
  <c r="N74" i="1" a="1"/>
  <c r="N74" i="1"/>
  <c r="N75" i="1" a="1"/>
  <c r="N75" i="1"/>
  <c r="N76" i="1" a="1"/>
  <c r="N76" i="1"/>
  <c r="N77" i="1" a="1"/>
  <c r="N77" i="1"/>
  <c r="N78" i="1" a="1"/>
  <c r="N78" i="1"/>
  <c r="N79" i="1" a="1"/>
  <c r="N79" i="1"/>
  <c r="N80" i="1" a="1"/>
  <c r="N80" i="1"/>
  <c r="N81" i="1" a="1"/>
  <c r="N81" i="1"/>
  <c r="N82" i="1" a="1"/>
  <c r="N82" i="1"/>
  <c r="N83" i="1" a="1"/>
  <c r="N83" i="1"/>
  <c r="N84" i="1" a="1"/>
  <c r="N84" i="1"/>
  <c r="N85" i="1" a="1"/>
  <c r="N85" i="1"/>
  <c r="N86" i="1" a="1"/>
  <c r="N86" i="1"/>
  <c r="N87" i="1" a="1"/>
  <c r="N87" i="1"/>
  <c r="N88" i="1" a="1"/>
  <c r="N88" i="1"/>
  <c r="N89" i="1" a="1"/>
  <c r="N89" i="1"/>
  <c r="N90" i="1" a="1"/>
  <c r="N90" i="1"/>
  <c r="N91" i="1" a="1"/>
  <c r="N91" i="1"/>
  <c r="N92" i="1" a="1"/>
  <c r="N92" i="1"/>
  <c r="N93" i="1" a="1"/>
  <c r="N93" i="1"/>
  <c r="N94" i="1" a="1"/>
  <c r="N94" i="1"/>
  <c r="N95" i="1" a="1"/>
  <c r="N95" i="1"/>
  <c r="N96" i="1" a="1"/>
  <c r="N96" i="1"/>
  <c r="N97" i="1" a="1"/>
  <c r="N97" i="1"/>
  <c r="N98" i="1" a="1"/>
  <c r="N98" i="1"/>
  <c r="N99" i="1" a="1"/>
  <c r="N99" i="1"/>
  <c r="N100" i="1" a="1"/>
  <c r="N100" i="1"/>
  <c r="N101" i="1" a="1"/>
  <c r="N101" i="1"/>
  <c r="N102" i="1" a="1"/>
  <c r="N102" i="1"/>
  <c r="N103" i="1" a="1"/>
  <c r="N103" i="1"/>
  <c r="N104" i="1" a="1"/>
  <c r="N104" i="1"/>
  <c r="N105" i="1" a="1"/>
  <c r="N105" i="1"/>
  <c r="N106" i="1" a="1"/>
  <c r="N106" i="1"/>
  <c r="N107" i="1" a="1"/>
  <c r="N107" i="1"/>
  <c r="N108" i="1" a="1"/>
  <c r="N108" i="1"/>
  <c r="N109" i="1" a="1"/>
  <c r="N109" i="1"/>
  <c r="M36" i="1" a="1"/>
  <c r="M36" i="1"/>
  <c r="M37" i="1" a="1"/>
  <c r="M37" i="1"/>
  <c r="M43" i="1" a="1"/>
  <c r="M43" i="1"/>
  <c r="M44" i="1" a="1"/>
  <c r="M44" i="1"/>
  <c r="M45" i="1" a="1"/>
  <c r="M45" i="1"/>
  <c r="M49" i="1" a="1"/>
  <c r="M49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/>
  <c r="M32" i="1" a="1"/>
  <c r="M32" i="1"/>
  <c r="N31" i="1" a="1"/>
  <c r="N31" i="1" s="1"/>
  <c r="M31" i="1" a="1"/>
  <c r="M31" i="1" s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 s="1"/>
  <c r="T266" i="1" a="1"/>
  <c r="T266" i="1" s="1"/>
  <c r="S266" i="1" a="1"/>
  <c r="S266" i="1"/>
  <c r="T265" i="1" a="1"/>
  <c r="T265" i="1" s="1"/>
  <c r="S265" i="1" a="1"/>
  <c r="S265" i="1" s="1"/>
  <c r="T264" i="1" a="1"/>
  <c r="T264" i="1"/>
  <c r="S264" i="1" a="1"/>
  <c r="S264" i="1" s="1"/>
  <c r="T263" i="1" a="1"/>
  <c r="T263" i="1" s="1"/>
  <c r="S263" i="1" a="1"/>
  <c r="S263" i="1"/>
  <c r="T262" i="1" a="1"/>
  <c r="T262" i="1" s="1"/>
  <c r="S262" i="1" a="1"/>
  <c r="S262" i="1" s="1"/>
  <c r="T261" i="1" a="1"/>
  <c r="T261" i="1"/>
  <c r="S261" i="1" a="1"/>
  <c r="S261" i="1" s="1"/>
  <c r="T260" i="1" a="1"/>
  <c r="T260" i="1" s="1"/>
  <c r="S260" i="1" a="1"/>
  <c r="S260" i="1"/>
  <c r="T259" i="1" a="1"/>
  <c r="T259" i="1" s="1"/>
  <c r="S259" i="1" a="1"/>
  <c r="S259" i="1" s="1"/>
  <c r="T258" i="1" a="1"/>
  <c r="T258" i="1"/>
  <c r="S258" i="1" a="1"/>
  <c r="S258" i="1" s="1"/>
  <c r="T257" i="1" a="1"/>
  <c r="T257" i="1" s="1"/>
  <c r="S257" i="1" a="1"/>
  <c r="S257" i="1"/>
  <c r="T256" i="1" a="1"/>
  <c r="T256" i="1" s="1"/>
  <c r="S256" i="1" a="1"/>
  <c r="S256" i="1"/>
  <c r="T255" i="1" a="1"/>
  <c r="T255" i="1" s="1"/>
  <c r="S255" i="1" a="1"/>
  <c r="S255" i="1" s="1"/>
  <c r="T254" i="1" a="1"/>
  <c r="T254" i="1"/>
  <c r="S254" i="1" a="1"/>
  <c r="S254" i="1" s="1"/>
  <c r="T253" i="1" a="1"/>
  <c r="T253" i="1" s="1"/>
  <c r="S253" i="1" a="1"/>
  <c r="S253" i="1"/>
  <c r="T252" i="1" a="1"/>
  <c r="T252" i="1" s="1"/>
  <c r="S252" i="1" a="1"/>
  <c r="S252" i="1" s="1"/>
  <c r="T251" i="1" a="1"/>
  <c r="T251" i="1"/>
  <c r="S251" i="1" a="1"/>
  <c r="S251" i="1" s="1"/>
  <c r="T250" i="1" a="1"/>
  <c r="T250" i="1" s="1"/>
  <c r="S250" i="1" a="1"/>
  <c r="S250" i="1"/>
  <c r="T249" i="1" a="1"/>
  <c r="T249" i="1" s="1"/>
  <c r="S249" i="1" a="1"/>
  <c r="S249" i="1" s="1"/>
  <c r="T248" i="1" a="1"/>
  <c r="T248" i="1"/>
  <c r="S248" i="1" a="1"/>
  <c r="S248" i="1" s="1"/>
  <c r="T247" i="1" a="1"/>
  <c r="T247" i="1" s="1"/>
  <c r="S247" i="1" a="1"/>
  <c r="S247" i="1"/>
  <c r="T246" i="1" a="1"/>
  <c r="T246" i="1" s="1"/>
  <c r="S246" i="1" a="1"/>
  <c r="S246" i="1" s="1"/>
  <c r="T245" i="1" a="1"/>
  <c r="T245" i="1"/>
  <c r="S245" i="1" a="1"/>
  <c r="S245" i="1" s="1"/>
  <c r="T244" i="1" a="1"/>
  <c r="T244" i="1" s="1"/>
  <c r="S244" i="1" a="1"/>
  <c r="S244" i="1"/>
  <c r="T243" i="1" a="1"/>
  <c r="T243" i="1" s="1"/>
  <c r="S243" i="1" a="1"/>
  <c r="S243" i="1" s="1"/>
  <c r="D241" i="12" s="1"/>
  <c r="T242" i="1" a="1"/>
  <c r="T242" i="1"/>
  <c r="S242" i="1" a="1"/>
  <c r="S242" i="1" s="1"/>
  <c r="T241" i="1" a="1"/>
  <c r="T241" i="1" s="1"/>
  <c r="E239" i="12" s="1"/>
  <c r="S241" i="1" a="1"/>
  <c r="S241" i="1"/>
  <c r="T240" i="1" a="1"/>
  <c r="T240" i="1" s="1"/>
  <c r="S240" i="1" a="1"/>
  <c r="S240" i="1" s="1"/>
  <c r="D238" i="12" s="1"/>
  <c r="T239" i="1" a="1"/>
  <c r="T239" i="1"/>
  <c r="S239" i="1" a="1"/>
  <c r="S239" i="1" s="1"/>
  <c r="T238" i="1" a="1"/>
  <c r="T238" i="1" s="1"/>
  <c r="S238" i="1" a="1"/>
  <c r="S238" i="1"/>
  <c r="T237" i="1" a="1"/>
  <c r="T237" i="1" s="1"/>
  <c r="S237" i="1" a="1"/>
  <c r="S237" i="1" s="1"/>
  <c r="T236" i="1" a="1"/>
  <c r="T236" i="1"/>
  <c r="S236" i="1" a="1"/>
  <c r="S236" i="1" s="1"/>
  <c r="T235" i="1" a="1"/>
  <c r="T235" i="1" s="1"/>
  <c r="S235" i="1" a="1"/>
  <c r="S235" i="1"/>
  <c r="T234" i="1" a="1"/>
  <c r="T234" i="1" s="1"/>
  <c r="S234" i="1" a="1"/>
  <c r="S234" i="1" s="1"/>
  <c r="T233" i="1" a="1"/>
  <c r="T233" i="1"/>
  <c r="S233" i="1" a="1"/>
  <c r="S233" i="1" s="1"/>
  <c r="T232" i="1" a="1"/>
  <c r="T232" i="1" s="1"/>
  <c r="S232" i="1" a="1"/>
  <c r="S232" i="1"/>
  <c r="T231" i="1" a="1"/>
  <c r="T231" i="1" s="1"/>
  <c r="S231" i="1" a="1"/>
  <c r="S231" i="1" s="1"/>
  <c r="T230" i="1" a="1"/>
  <c r="T230" i="1"/>
  <c r="S230" i="1" a="1"/>
  <c r="S230" i="1" s="1"/>
  <c r="T229" i="1" a="1"/>
  <c r="T229" i="1" s="1"/>
  <c r="S229" i="1" a="1"/>
  <c r="S229" i="1"/>
  <c r="T228" i="1" a="1"/>
  <c r="T228" i="1" s="1"/>
  <c r="S228" i="1" a="1"/>
  <c r="S228" i="1" s="1"/>
  <c r="T227" i="1" a="1"/>
  <c r="T227" i="1"/>
  <c r="S227" i="1" a="1"/>
  <c r="S227" i="1" s="1"/>
  <c r="T226" i="1" a="1"/>
  <c r="T226" i="1" s="1"/>
  <c r="S226" i="1" a="1"/>
  <c r="S226" i="1"/>
  <c r="T225" i="1" a="1"/>
  <c r="T225" i="1" s="1"/>
  <c r="S225" i="1" a="1"/>
  <c r="S225" i="1" s="1"/>
  <c r="T224" i="1" a="1"/>
  <c r="T224" i="1"/>
  <c r="S224" i="1" a="1"/>
  <c r="S224" i="1" s="1"/>
  <c r="T223" i="1" a="1"/>
  <c r="T223" i="1" s="1"/>
  <c r="S223" i="1" a="1"/>
  <c r="S223" i="1"/>
  <c r="T222" i="1" a="1"/>
  <c r="T222" i="1" s="1"/>
  <c r="E220" i="12" s="1"/>
  <c r="S222" i="1" a="1"/>
  <c r="S222" i="1" s="1"/>
  <c r="T221" i="1" a="1"/>
  <c r="T221" i="1"/>
  <c r="S221" i="1" a="1"/>
  <c r="S221" i="1" s="1"/>
  <c r="T220" i="1" a="1"/>
  <c r="T220" i="1" s="1"/>
  <c r="S220" i="1" a="1"/>
  <c r="S220" i="1"/>
  <c r="T219" i="1" a="1"/>
  <c r="T219" i="1" s="1"/>
  <c r="S219" i="1" a="1"/>
  <c r="S219" i="1" s="1"/>
  <c r="T218" i="1" a="1"/>
  <c r="T218" i="1"/>
  <c r="S218" i="1" a="1"/>
  <c r="S218" i="1" s="1"/>
  <c r="D216" i="12" s="1"/>
  <c r="T217" i="1" a="1"/>
  <c r="T217" i="1" s="1"/>
  <c r="S217" i="1" a="1"/>
  <c r="S217" i="1"/>
  <c r="T216" i="1" a="1"/>
  <c r="T216" i="1" s="1"/>
  <c r="S216" i="1" a="1"/>
  <c r="S216" i="1" s="1"/>
  <c r="T215" i="1" a="1"/>
  <c r="T215" i="1"/>
  <c r="S215" i="1" a="1"/>
  <c r="S215" i="1" s="1"/>
  <c r="T214" i="1" a="1"/>
  <c r="T214" i="1" s="1"/>
  <c r="E212" i="12" s="1"/>
  <c r="S214" i="1" a="1"/>
  <c r="S214" i="1"/>
  <c r="T213" i="1" a="1"/>
  <c r="T213" i="1" s="1"/>
  <c r="S213" i="1" a="1"/>
  <c r="S213" i="1" s="1"/>
  <c r="T212" i="1" a="1"/>
  <c r="T212" i="1"/>
  <c r="S212" i="1" a="1"/>
  <c r="S212" i="1" s="1"/>
  <c r="T211" i="1" a="1"/>
  <c r="T211" i="1" s="1"/>
  <c r="S211" i="1" a="1"/>
  <c r="S211" i="1"/>
  <c r="T210" i="1" a="1"/>
  <c r="T210" i="1" s="1"/>
  <c r="S210" i="1" a="1"/>
  <c r="S210" i="1" s="1"/>
  <c r="T209" i="1" a="1"/>
  <c r="T209" i="1"/>
  <c r="S209" i="1" a="1"/>
  <c r="S209" i="1" s="1"/>
  <c r="T208" i="1" a="1"/>
  <c r="T208" i="1" s="1"/>
  <c r="S208" i="1" a="1"/>
  <c r="S208" i="1"/>
  <c r="T207" i="1" a="1"/>
  <c r="T207" i="1" s="1"/>
  <c r="S207" i="1" a="1"/>
  <c r="S207" i="1" s="1"/>
  <c r="T206" i="1" a="1"/>
  <c r="T206" i="1"/>
  <c r="S206" i="1" a="1"/>
  <c r="S206" i="1" s="1"/>
  <c r="D204" i="12" s="1"/>
  <c r="T205" i="1" a="1"/>
  <c r="T205" i="1" s="1"/>
  <c r="S205" i="1" a="1"/>
  <c r="S205" i="1"/>
  <c r="T204" i="1" a="1"/>
  <c r="T204" i="1" s="1"/>
  <c r="S204" i="1" a="1"/>
  <c r="S204" i="1" s="1"/>
  <c r="T203" i="1" a="1"/>
  <c r="T203" i="1"/>
  <c r="S203" i="1" a="1"/>
  <c r="S203" i="1" s="1"/>
  <c r="T202" i="1" a="1"/>
  <c r="T202" i="1" s="1"/>
  <c r="S202" i="1" a="1"/>
  <c r="S202" i="1"/>
  <c r="T201" i="1" a="1"/>
  <c r="T201" i="1" s="1"/>
  <c r="S201" i="1" a="1"/>
  <c r="S201" i="1" s="1"/>
  <c r="T200" i="1" a="1"/>
  <c r="T200" i="1"/>
  <c r="S200" i="1" a="1"/>
  <c r="S200" i="1" s="1"/>
  <c r="T199" i="1" a="1"/>
  <c r="T199" i="1" s="1"/>
  <c r="S199" i="1" a="1"/>
  <c r="S199" i="1"/>
  <c r="T198" i="1" a="1"/>
  <c r="T198" i="1" s="1"/>
  <c r="S198" i="1" a="1"/>
  <c r="S198" i="1" s="1"/>
  <c r="T197" i="1" a="1"/>
  <c r="T197" i="1"/>
  <c r="S197" i="1" a="1"/>
  <c r="S197" i="1" s="1"/>
  <c r="T196" i="1" a="1"/>
  <c r="T196" i="1" s="1"/>
  <c r="S196" i="1" a="1"/>
  <c r="S196" i="1"/>
  <c r="T195" i="1" a="1"/>
  <c r="T195" i="1" s="1"/>
  <c r="S195" i="1" a="1"/>
  <c r="S195" i="1" s="1"/>
  <c r="T194" i="1" a="1"/>
  <c r="T194" i="1"/>
  <c r="S194" i="1" a="1"/>
  <c r="S194" i="1" s="1"/>
  <c r="T193" i="1" a="1"/>
  <c r="T193" i="1" s="1"/>
  <c r="E191" i="12" s="1"/>
  <c r="S193" i="1" a="1"/>
  <c r="S193" i="1"/>
  <c r="T192" i="1" a="1"/>
  <c r="T192" i="1" s="1"/>
  <c r="S192" i="1" a="1"/>
  <c r="S192" i="1" s="1"/>
  <c r="T191" i="1" a="1"/>
  <c r="T191" i="1"/>
  <c r="S191" i="1" a="1"/>
  <c r="S191" i="1" s="1"/>
  <c r="T190" i="1" a="1"/>
  <c r="T190" i="1" s="1"/>
  <c r="E188" i="12" s="1"/>
  <c r="S190" i="1" a="1"/>
  <c r="S190" i="1"/>
  <c r="T189" i="1" a="1"/>
  <c r="T189" i="1" s="1"/>
  <c r="S189" i="1" a="1"/>
  <c r="S189" i="1" s="1"/>
  <c r="T188" i="1" a="1"/>
  <c r="T188" i="1"/>
  <c r="S188" i="1" a="1"/>
  <c r="S188" i="1" s="1"/>
  <c r="D186" i="12" s="1"/>
  <c r="T187" i="1" a="1"/>
  <c r="T187" i="1" s="1"/>
  <c r="S187" i="1" a="1"/>
  <c r="S187" i="1"/>
  <c r="T186" i="1" a="1"/>
  <c r="T186" i="1" s="1"/>
  <c r="S186" i="1" a="1"/>
  <c r="S186" i="1" s="1"/>
  <c r="T185" i="1" a="1"/>
  <c r="T185" i="1"/>
  <c r="S185" i="1" a="1"/>
  <c r="S185" i="1" s="1"/>
  <c r="T184" i="1" a="1"/>
  <c r="T184" i="1" s="1"/>
  <c r="S184" i="1" a="1"/>
  <c r="S184" i="1"/>
  <c r="T183" i="1" a="1"/>
  <c r="T183" i="1" s="1"/>
  <c r="S183" i="1" a="1"/>
  <c r="S183" i="1" s="1"/>
  <c r="T182" i="1" a="1"/>
  <c r="T182" i="1"/>
  <c r="S182" i="1" a="1"/>
  <c r="S182" i="1" s="1"/>
  <c r="T181" i="1" a="1"/>
  <c r="T181" i="1" s="1"/>
  <c r="E179" i="12" s="1"/>
  <c r="S181" i="1" a="1"/>
  <c r="S181" i="1"/>
  <c r="T180" i="1" a="1"/>
  <c r="T180" i="1" s="1"/>
  <c r="S180" i="1" a="1"/>
  <c r="S180" i="1" s="1"/>
  <c r="T179" i="1" a="1"/>
  <c r="T179" i="1"/>
  <c r="S179" i="1" a="1"/>
  <c r="S179" i="1" s="1"/>
  <c r="T178" i="1" a="1"/>
  <c r="T178" i="1" s="1"/>
  <c r="S178" i="1" a="1"/>
  <c r="S178" i="1"/>
  <c r="T177" i="1" a="1"/>
  <c r="T177" i="1" s="1"/>
  <c r="S177" i="1" a="1"/>
  <c r="S177" i="1" s="1"/>
  <c r="T176" i="1" a="1"/>
  <c r="T176" i="1"/>
  <c r="S176" i="1" a="1"/>
  <c r="S176" i="1" s="1"/>
  <c r="T175" i="1" a="1"/>
  <c r="T175" i="1" s="1"/>
  <c r="S175" i="1" a="1"/>
  <c r="S175" i="1"/>
  <c r="T174" i="1" a="1"/>
  <c r="T174" i="1" s="1"/>
  <c r="S174" i="1" a="1"/>
  <c r="S174" i="1" s="1"/>
  <c r="T173" i="1" a="1"/>
  <c r="T173" i="1"/>
  <c r="S173" i="1" a="1"/>
  <c r="S173" i="1" s="1"/>
  <c r="T172" i="1" a="1"/>
  <c r="T172" i="1" s="1"/>
  <c r="E170" i="12" s="1"/>
  <c r="S172" i="1" a="1"/>
  <c r="S172" i="1"/>
  <c r="T171" i="1" a="1"/>
  <c r="T171" i="1" s="1"/>
  <c r="S171" i="1" a="1"/>
  <c r="S171" i="1" s="1"/>
  <c r="T170" i="1" a="1"/>
  <c r="T170" i="1"/>
  <c r="S170" i="1" a="1"/>
  <c r="S170" i="1" s="1"/>
  <c r="T169" i="1" a="1"/>
  <c r="T169" i="1" s="1"/>
  <c r="E167" i="12" s="1"/>
  <c r="S169" i="1" a="1"/>
  <c r="S169" i="1"/>
  <c r="T168" i="1" a="1"/>
  <c r="T168" i="1" s="1"/>
  <c r="S168" i="1" a="1"/>
  <c r="S168" i="1" s="1"/>
  <c r="T167" i="1" a="1"/>
  <c r="T167" i="1"/>
  <c r="S167" i="1" a="1"/>
  <c r="S167" i="1" s="1"/>
  <c r="T166" i="1" a="1"/>
  <c r="T166" i="1" s="1"/>
  <c r="S166" i="1" a="1"/>
  <c r="S166" i="1"/>
  <c r="T165" i="1" a="1"/>
  <c r="T165" i="1" s="1"/>
  <c r="S165" i="1" a="1"/>
  <c r="S165" i="1" s="1"/>
  <c r="T164" i="1" a="1"/>
  <c r="T164" i="1"/>
  <c r="S164" i="1" a="1"/>
  <c r="S164" i="1" s="1"/>
  <c r="T163" i="1" a="1"/>
  <c r="T163" i="1" s="1"/>
  <c r="S163" i="1" a="1"/>
  <c r="S163" i="1"/>
  <c r="T162" i="1" a="1"/>
  <c r="T162" i="1" s="1"/>
  <c r="E160" i="12" s="1"/>
  <c r="S162" i="1" a="1"/>
  <c r="S162" i="1" s="1"/>
  <c r="T161" i="1" a="1"/>
  <c r="T161" i="1"/>
  <c r="S161" i="1" a="1"/>
  <c r="S161" i="1" s="1"/>
  <c r="D159" i="12" s="1"/>
  <c r="T160" i="1" a="1"/>
  <c r="T160" i="1" s="1"/>
  <c r="S160" i="1" a="1"/>
  <c r="S160" i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/>
  <c r="T157" i="1" a="1"/>
  <c r="T157" i="1" s="1"/>
  <c r="E155" i="12" s="1"/>
  <c r="S157" i="1" a="1"/>
  <c r="S157" i="1" s="1"/>
  <c r="D155" i="12" s="1"/>
  <c r="T156" i="1" a="1"/>
  <c r="T156" i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/>
  <c r="S153" i="1" a="1"/>
  <c r="S153" i="1" s="1"/>
  <c r="D151" i="12" s="1"/>
  <c r="T152" i="1" a="1"/>
  <c r="T152" i="1" s="1"/>
  <c r="E150" i="12" s="1"/>
  <c r="S152" i="1" a="1"/>
  <c r="S152" i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T105" i="1" a="1"/>
  <c r="T105" i="1" s="1"/>
  <c r="E103" i="12" s="1"/>
  <c r="S105" i="1" a="1"/>
  <c r="S105" i="1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T102" i="1" a="1"/>
  <c r="T102" i="1" s="1"/>
  <c r="E100" i="12" s="1"/>
  <c r="S102" i="1" a="1"/>
  <c r="S102" i="1" s="1"/>
  <c r="T101" i="1" a="1"/>
  <c r="T101" i="1" s="1"/>
  <c r="E99" i="12" s="1"/>
  <c r="S101" i="1" a="1"/>
  <c r="S101" i="1" s="1"/>
  <c r="D99" i="12" s="1"/>
  <c r="T100" i="1" a="1"/>
  <c r="T100" i="1" s="1"/>
  <c r="S100" i="1" a="1"/>
  <c r="S100" i="1" s="1"/>
  <c r="T99" i="1" a="1"/>
  <c r="T99" i="1" s="1"/>
  <c r="E97" i="12" s="1"/>
  <c r="S99" i="1" a="1"/>
  <c r="S99" i="1" s="1"/>
  <c r="T98" i="1" a="1"/>
  <c r="T98" i="1" s="1"/>
  <c r="S98" i="1" a="1"/>
  <c r="S98" i="1" s="1"/>
  <c r="D96" i="12" s="1"/>
  <c r="T97" i="1" a="1"/>
  <c r="T97" i="1" s="1"/>
  <c r="S97" i="1" a="1"/>
  <c r="S97" i="1" s="1"/>
  <c r="T96" i="1" a="1"/>
  <c r="T96" i="1" s="1"/>
  <c r="E94" i="12" s="1"/>
  <c r="S96" i="1" a="1"/>
  <c r="S96" i="1" s="1"/>
  <c r="T95" i="1" a="1"/>
  <c r="T95" i="1" s="1"/>
  <c r="S95" i="1" a="1"/>
  <c r="S95" i="1" s="1"/>
  <c r="D93" i="12" s="1"/>
  <c r="T94" i="1" a="1"/>
  <c r="T94" i="1" s="1"/>
  <c r="S94" i="1" a="1"/>
  <c r="S94" i="1" s="1"/>
  <c r="T93" i="1" a="1"/>
  <c r="T93" i="1" s="1"/>
  <c r="E91" i="12" s="1"/>
  <c r="S93" i="1" a="1"/>
  <c r="S93" i="1" s="1"/>
  <c r="T92" i="1" a="1"/>
  <c r="T92" i="1" s="1"/>
  <c r="S92" i="1" a="1"/>
  <c r="S92" i="1" s="1"/>
  <c r="D90" i="12" s="1"/>
  <c r="T91" i="1" a="1"/>
  <c r="T91" i="1" s="1"/>
  <c r="S91" i="1" a="1"/>
  <c r="S91" i="1" s="1"/>
  <c r="T90" i="1" a="1"/>
  <c r="T90" i="1" s="1"/>
  <c r="E88" i="12" s="1"/>
  <c r="S90" i="1" a="1"/>
  <c r="S90" i="1" s="1"/>
  <c r="T89" i="1" a="1"/>
  <c r="T89" i="1" s="1"/>
  <c r="S89" i="1" a="1"/>
  <c r="S89" i="1" s="1"/>
  <c r="D87" i="12" s="1"/>
  <c r="T88" i="1" a="1"/>
  <c r="T88" i="1" s="1"/>
  <c r="S88" i="1" a="1"/>
  <c r="S88" i="1" s="1"/>
  <c r="T87" i="1" a="1"/>
  <c r="T87" i="1" s="1"/>
  <c r="E85" i="12" s="1"/>
  <c r="S87" i="1" a="1"/>
  <c r="S87" i="1" s="1"/>
  <c r="T86" i="1" a="1"/>
  <c r="T86" i="1" s="1"/>
  <c r="S86" i="1" a="1"/>
  <c r="S86" i="1" s="1"/>
  <c r="D84" i="12" s="1"/>
  <c r="T85" i="1" a="1"/>
  <c r="T85" i="1" s="1"/>
  <c r="S85" i="1" a="1"/>
  <c r="S85" i="1" s="1"/>
  <c r="T84" i="1" a="1"/>
  <c r="T84" i="1" s="1"/>
  <c r="E82" i="12" s="1"/>
  <c r="S84" i="1" a="1"/>
  <c r="S84" i="1" s="1"/>
  <c r="T83" i="1" a="1"/>
  <c r="T83" i="1" s="1"/>
  <c r="S83" i="1" a="1"/>
  <c r="S83" i="1" s="1"/>
  <c r="D81" i="12" s="1"/>
  <c r="T82" i="1" a="1"/>
  <c r="T82" i="1" s="1"/>
  <c r="S82" i="1" a="1"/>
  <c r="S82" i="1" s="1"/>
  <c r="T81" i="1" a="1"/>
  <c r="T81" i="1" s="1"/>
  <c r="E79" i="12" s="1"/>
  <c r="S81" i="1" a="1"/>
  <c r="S81" i="1" s="1"/>
  <c r="T80" i="1" a="1"/>
  <c r="T80" i="1" s="1"/>
  <c r="S80" i="1" a="1"/>
  <c r="S80" i="1" s="1"/>
  <c r="D78" i="12" s="1"/>
  <c r="T79" i="1" a="1"/>
  <c r="T79" i="1" s="1"/>
  <c r="S79" i="1" a="1"/>
  <c r="S79" i="1" s="1"/>
  <c r="T78" i="1" a="1"/>
  <c r="T78" i="1" s="1"/>
  <c r="E76" i="12" s="1"/>
  <c r="S78" i="1" a="1"/>
  <c r="S78" i="1" s="1"/>
  <c r="T77" i="1" a="1"/>
  <c r="T77" i="1" s="1"/>
  <c r="S77" i="1" a="1"/>
  <c r="S77" i="1" s="1"/>
  <c r="D75" i="12" s="1"/>
  <c r="T76" i="1" a="1"/>
  <c r="T76" i="1" s="1"/>
  <c r="S76" i="1" a="1"/>
  <c r="S76" i="1" s="1"/>
  <c r="T75" i="1" a="1"/>
  <c r="T75" i="1" s="1"/>
  <c r="E73" i="12" s="1"/>
  <c r="S75" i="1" a="1"/>
  <c r="S75" i="1" s="1"/>
  <c r="T74" i="1" a="1"/>
  <c r="T74" i="1" s="1"/>
  <c r="S74" i="1" a="1"/>
  <c r="S74" i="1" s="1"/>
  <c r="D72" i="12" s="1"/>
  <c r="T73" i="1" a="1"/>
  <c r="T73" i="1" s="1"/>
  <c r="S73" i="1" a="1"/>
  <c r="S73" i="1" s="1"/>
  <c r="T72" i="1" a="1"/>
  <c r="T72" i="1" s="1"/>
  <c r="E70" i="12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T63" i="1" a="1"/>
  <c r="T63" i="1" s="1"/>
  <c r="E61" i="12" s="1"/>
  <c r="S63" i="1" a="1"/>
  <c r="S63" i="1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T60" i="1" a="1"/>
  <c r="T60" i="1" s="1"/>
  <c r="E58" i="12" s="1"/>
  <c r="S60" i="1" a="1"/>
  <c r="S60" i="1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T57" i="1" a="1"/>
  <c r="T57" i="1" s="1"/>
  <c r="E55" i="12" s="1"/>
  <c r="S57" i="1" a="1"/>
  <c r="S57" i="1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T54" i="1" a="1"/>
  <c r="T54" i="1" s="1"/>
  <c r="E52" i="12" s="1"/>
  <c r="S54" i="1" a="1"/>
  <c r="S54" i="1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T51" i="1" a="1"/>
  <c r="T51" i="1" s="1"/>
  <c r="E49" i="12" s="1"/>
  <c r="S51" i="1" a="1"/>
  <c r="S51" i="1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E42" i="12" s="1"/>
  <c r="S44" i="1" a="1"/>
  <c r="S44" i="1" s="1"/>
  <c r="T43" i="1" a="1"/>
  <c r="T43" i="1" s="1"/>
  <c r="E41" i="12" s="1"/>
  <c r="S43" i="1" a="1"/>
  <c r="S43" i="1" s="1"/>
  <c r="D41" i="12" s="1"/>
  <c r="T42" i="1" a="1"/>
  <c r="T42" i="1" s="1"/>
  <c r="S42" i="1" a="1"/>
  <c r="S42" i="1" s="1"/>
  <c r="T41" i="1" a="1"/>
  <c r="T41" i="1" s="1"/>
  <c r="E39" i="12" s="1"/>
  <c r="S41" i="1" a="1"/>
  <c r="S41" i="1" s="1"/>
  <c r="T40" i="1" a="1"/>
  <c r="T40" i="1" s="1"/>
  <c r="E38" i="12" s="1"/>
  <c r="S40" i="1" a="1"/>
  <c r="S40" i="1" s="1"/>
  <c r="D38" i="12" s="1"/>
  <c r="T39" i="1" a="1"/>
  <c r="T39" i="1" s="1"/>
  <c r="S39" i="1" a="1"/>
  <c r="S39" i="1" s="1"/>
  <c r="D37" i="12" s="1"/>
  <c r="T38" i="1" a="1"/>
  <c r="T38" i="1" s="1"/>
  <c r="E36" i="12" s="1"/>
  <c r="S38" i="1" a="1"/>
  <c r="S38" i="1" s="1"/>
  <c r="T37" i="1" a="1"/>
  <c r="T37" i="1" s="1"/>
  <c r="E35" i="12" s="1"/>
  <c r="S37" i="1" a="1"/>
  <c r="S37" i="1" s="1"/>
  <c r="D35" i="12" s="1"/>
  <c r="T36" i="1" a="1"/>
  <c r="T36" i="1" s="1"/>
  <c r="S36" i="1" a="1"/>
  <c r="S36" i="1" s="1"/>
  <c r="D34" i="12" s="1"/>
  <c r="T35" i="1" a="1"/>
  <c r="T35" i="1" s="1"/>
  <c r="E33" i="12" s="1"/>
  <c r="S35" i="1" a="1"/>
  <c r="S35" i="1" s="1"/>
  <c r="T34" i="1" a="1"/>
  <c r="T34" i="1" s="1"/>
  <c r="E32" i="12" s="1"/>
  <c r="S34" i="1" a="1"/>
  <c r="S34" i="1" s="1"/>
  <c r="D32" i="12" s="1"/>
  <c r="T33" i="1" a="1"/>
  <c r="T33" i="1" s="1"/>
  <c r="S33" i="1" a="1"/>
  <c r="S33" i="1" s="1"/>
  <c r="D31" i="12" s="1"/>
  <c r="T32" i="1" a="1"/>
  <c r="T32" i="1" s="1"/>
  <c r="E30" i="12" s="1"/>
  <c r="S32" i="1" a="1"/>
  <c r="S32" i="1" s="1"/>
  <c r="T31" i="1" a="1"/>
  <c r="T31" i="1" s="1"/>
  <c r="E29" i="12" s="1"/>
  <c r="S31" i="1" a="1"/>
  <c r="S31" i="1" s="1"/>
  <c r="D29" i="12" s="1"/>
  <c r="T30" i="1" a="1"/>
  <c r="T30" i="1" s="1"/>
  <c r="S30" i="1" a="1"/>
  <c r="S30" i="1" s="1"/>
  <c r="D28" i="12" s="1"/>
  <c r="T29" i="1" a="1"/>
  <c r="T29" i="1" s="1"/>
  <c r="E27" i="12" s="1"/>
  <c r="S29" i="1" a="1"/>
  <c r="S29" i="1" s="1"/>
  <c r="T28" i="1" a="1"/>
  <c r="T28" i="1" s="1"/>
  <c r="S28" i="1" a="1"/>
  <c r="S28" i="1" s="1"/>
  <c r="D26" i="12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E21" i="12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D17" i="12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E12" i="12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D8" i="12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E183" i="12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AL191" i="1"/>
  <c r="AO191" i="1"/>
  <c r="AP191" i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E207" i="12"/>
  <c r="U209" i="1"/>
  <c r="AI209" i="1"/>
  <c r="BB209" i="1" s="1"/>
  <c r="AJ209" i="1"/>
  <c r="AK209" i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G110" i="1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E137" i="12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D142" i="12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E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D150" i="12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E151" i="12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E154" i="12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D156" i="12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D158" i="12"/>
  <c r="E158" i="12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D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D161" i="12"/>
  <c r="E161" i="12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F7" i="1"/>
  <c r="BR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F8" i="1"/>
  <c r="BR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D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F14" i="1"/>
  <c r="BR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F15" i="1"/>
  <c r="BR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F17" i="1"/>
  <c r="BR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F18" i="1"/>
  <c r="BR18" i="1"/>
  <c r="BS18" i="1"/>
  <c r="BT18" i="1"/>
  <c r="A19" i="1"/>
  <c r="C19" i="1"/>
  <c r="G19" i="1"/>
  <c r="R19" i="1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F19" i="1"/>
  <c r="BR19" i="1"/>
  <c r="BS19" i="1"/>
  <c r="BT19" i="1"/>
  <c r="A20" i="1"/>
  <c r="C20" i="1"/>
  <c r="G20" i="1"/>
  <c r="AM20" i="1"/>
  <c r="R20" i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F20" i="1"/>
  <c r="BR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F21" i="1"/>
  <c r="BR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F22" i="1"/>
  <c r="BR22" i="1"/>
  <c r="BS22" i="1"/>
  <c r="BT22" i="1"/>
  <c r="A23" i="1"/>
  <c r="C23" i="1"/>
  <c r="G23" i="1"/>
  <c r="R23" i="1"/>
  <c r="D21" i="12"/>
  <c r="U23" i="1"/>
  <c r="AI23" i="1"/>
  <c r="BB23" i="1" s="1"/>
  <c r="AK23" i="1"/>
  <c r="K25" i="11" s="1"/>
  <c r="AL23" i="1"/>
  <c r="BE23" i="1"/>
  <c r="M25" i="11"/>
  <c r="AQ23" i="1"/>
  <c r="AY23" i="1"/>
  <c r="BF23" i="1"/>
  <c r="BR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F25" i="1"/>
  <c r="BR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F26" i="1"/>
  <c r="BR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F27" i="1"/>
  <c r="BR27" i="1"/>
  <c r="BS27" i="1"/>
  <c r="BT27" i="1"/>
  <c r="A28" i="1"/>
  <c r="C28" i="1"/>
  <c r="G28" i="1"/>
  <c r="G30" i="11"/>
  <c r="AN28" i="1"/>
  <c r="R28" i="1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F31" i="1"/>
  <c r="BR31" i="1"/>
  <c r="BS31" i="1"/>
  <c r="BT31" i="1"/>
  <c r="A32" i="1"/>
  <c r="C32" i="1"/>
  <c r="G32" i="1"/>
  <c r="AM32" i="1"/>
  <c r="AN32" i="1"/>
  <c r="R32" i="1"/>
  <c r="D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F32" i="1"/>
  <c r="BR32" i="1"/>
  <c r="BS32" i="1"/>
  <c r="BT32" i="1"/>
  <c r="A33" i="1"/>
  <c r="C33" i="1"/>
  <c r="G33" i="1"/>
  <c r="G35" i="11"/>
  <c r="AN33" i="1"/>
  <c r="R33" i="1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F33" i="1"/>
  <c r="BR33" i="1"/>
  <c r="BS33" i="1"/>
  <c r="BT33" i="1"/>
  <c r="A34" i="1"/>
  <c r="C34" i="1"/>
  <c r="G34" i="1"/>
  <c r="AM34" i="1"/>
  <c r="AN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F34" i="1"/>
  <c r="BR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F35" i="1"/>
  <c r="BR35" i="1"/>
  <c r="BS35" i="1"/>
  <c r="BT35" i="1"/>
  <c r="A36" i="1"/>
  <c r="C36" i="1"/>
  <c r="G36" i="1"/>
  <c r="AM36" i="1"/>
  <c r="AN36" i="1"/>
  <c r="R36" i="1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F36" i="1"/>
  <c r="BR36" i="1"/>
  <c r="BS36" i="1"/>
  <c r="BT36" i="1"/>
  <c r="A37" i="1"/>
  <c r="C37" i="1"/>
  <c r="G37" i="1"/>
  <c r="K35" i="12"/>
  <c r="R37" i="1"/>
  <c r="U37" i="1"/>
  <c r="AI37" i="1"/>
  <c r="BB37" i="1" s="1"/>
  <c r="AJ37" i="1"/>
  <c r="AK37" i="1"/>
  <c r="K39" i="11" s="1"/>
  <c r="AL37" i="1"/>
  <c r="AO37" i="1"/>
  <c r="AP37" i="1"/>
  <c r="M39" i="11" s="1"/>
  <c r="AQ37" i="1"/>
  <c r="AY37" i="1"/>
  <c r="BF37" i="1"/>
  <c r="BR37" i="1"/>
  <c r="BS37" i="1"/>
  <c r="BT37" i="1"/>
  <c r="A38" i="1"/>
  <c r="C38" i="1"/>
  <c r="G38" i="1"/>
  <c r="AM38" i="1"/>
  <c r="AN38" i="1"/>
  <c r="R38" i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F38" i="1"/>
  <c r="BR38" i="1"/>
  <c r="BS38" i="1"/>
  <c r="BT38" i="1"/>
  <c r="A39" i="1"/>
  <c r="C39" i="1"/>
  <c r="G39" i="1"/>
  <c r="AM39" i="1"/>
  <c r="AN39" i="1"/>
  <c r="R39" i="1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F39" i="1"/>
  <c r="BR39" i="1"/>
  <c r="BS39" i="1"/>
  <c r="BT39" i="1"/>
  <c r="A40" i="1"/>
  <c r="C40" i="1"/>
  <c r="G40" i="1"/>
  <c r="AM40" i="1"/>
  <c r="AN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F40" i="1"/>
  <c r="BR40" i="1"/>
  <c r="BS40" i="1"/>
  <c r="BT40" i="1"/>
  <c r="A41" i="1"/>
  <c r="C41" i="1"/>
  <c r="G41" i="1"/>
  <c r="AM41" i="1"/>
  <c r="AN41" i="1"/>
  <c r="R41" i="1"/>
  <c r="D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F41" i="1"/>
  <c r="BR41" i="1"/>
  <c r="BS41" i="1"/>
  <c r="BT41" i="1"/>
  <c r="A42" i="1"/>
  <c r="C42" i="1"/>
  <c r="G42" i="1"/>
  <c r="AM42" i="1"/>
  <c r="AN42" i="1"/>
  <c r="R42" i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F42" i="1"/>
  <c r="BR42" i="1"/>
  <c r="BS42" i="1"/>
  <c r="BT42" i="1"/>
  <c r="A43" i="1"/>
  <c r="C43" i="1"/>
  <c r="G43" i="1"/>
  <c r="AM43" i="1"/>
  <c r="AN43" i="1"/>
  <c r="R43" i="1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F49" i="1"/>
  <c r="BR49" i="1"/>
  <c r="BS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Q51" i="1"/>
  <c r="AY51" i="1"/>
  <c r="BF51" i="1"/>
  <c r="BR51" i="1"/>
  <c r="BS51" i="1"/>
  <c r="BT51" i="1"/>
  <c r="A52" i="1"/>
  <c r="C52" i="1"/>
  <c r="G52" i="1"/>
  <c r="AM52" i="1"/>
  <c r="AN52" i="1"/>
  <c r="R52" i="1"/>
  <c r="D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F52" i="1"/>
  <c r="BR52" i="1"/>
  <c r="BS52" i="1"/>
  <c r="BT52" i="1"/>
  <c r="A53" i="1"/>
  <c r="C53" i="1"/>
  <c r="G53" i="1"/>
  <c r="AM53" i="1"/>
  <c r="AN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D74" i="12"/>
  <c r="E74" i="12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E75" i="12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D76" i="12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D77" i="12"/>
  <c r="E77" i="12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E78" i="12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D79" i="12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D80" i="12"/>
  <c r="E80" i="12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E81" i="12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D82" i="12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D83" i="12"/>
  <c r="E83" i="12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E84" i="12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D85" i="12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D86" i="12"/>
  <c r="E86" i="12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E87" i="12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D88" i="12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D89" i="12"/>
  <c r="E89" i="12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E90" i="12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D91" i="12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D92" i="12"/>
  <c r="E92" i="12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E93" i="12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D94" i="12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D95" i="12"/>
  <c r="E95" i="12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E96" i="12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D97" i="12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D98" i="12"/>
  <c r="E98" i="12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11" i="12"/>
  <c r="L327" i="12"/>
  <c r="K326" i="12"/>
  <c r="K329" i="12"/>
  <c r="K301" i="12"/>
  <c r="L299" i="12"/>
  <c r="D290" i="12"/>
  <c r="E222" i="12"/>
  <c r="D222" i="12"/>
  <c r="E216" i="12"/>
  <c r="E187" i="12"/>
  <c r="D187" i="12"/>
  <c r="D191" i="12"/>
  <c r="E248" i="12"/>
  <c r="D248" i="12"/>
  <c r="E226" i="12"/>
  <c r="D226" i="12"/>
  <c r="D220" i="12"/>
  <c r="E241" i="12"/>
  <c r="E240" i="12"/>
  <c r="D240" i="12"/>
  <c r="D239" i="12"/>
  <c r="E238" i="12"/>
  <c r="E242" i="12"/>
  <c r="D242" i="12"/>
  <c r="E243" i="12"/>
  <c r="D243" i="12"/>
  <c r="E203" i="12"/>
  <c r="D203" i="12"/>
  <c r="E233" i="12"/>
  <c r="D233" i="12"/>
  <c r="D167" i="12"/>
  <c r="E166" i="12"/>
  <c r="D166" i="12"/>
  <c r="E232" i="12"/>
  <c r="D232" i="12"/>
  <c r="E206" i="12"/>
  <c r="D206" i="12"/>
  <c r="E180" i="12"/>
  <c r="D180" i="12"/>
  <c r="D284" i="12"/>
  <c r="E282" i="12"/>
  <c r="D282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D107" i="12"/>
  <c r="D103" i="12"/>
  <c r="D101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211" i="12"/>
  <c r="L163" i="12"/>
  <c r="L7" i="12"/>
  <c r="K387" i="12"/>
  <c r="K383" i="12"/>
  <c r="K380" i="12"/>
  <c r="K378" i="12"/>
  <c r="K168" i="11"/>
  <c r="M172" i="11"/>
  <c r="M175" i="11"/>
  <c r="M179" i="11"/>
  <c r="M182" i="11"/>
  <c r="K184" i="11"/>
  <c r="M185" i="11"/>
  <c r="K189" i="11"/>
  <c r="M191" i="11"/>
  <c r="K193" i="11"/>
  <c r="M193" i="11"/>
  <c r="K195" i="11"/>
  <c r="M197" i="11"/>
  <c r="K198" i="11"/>
  <c r="M200" i="11"/>
  <c r="K202" i="11"/>
  <c r="K204" i="11"/>
  <c r="K205" i="11"/>
  <c r="K207" i="11"/>
  <c r="K211" i="11"/>
  <c r="K216" i="11"/>
  <c r="M216" i="11"/>
  <c r="K217" i="11"/>
  <c r="M217" i="11"/>
  <c r="K218" i="11"/>
  <c r="M218" i="11"/>
  <c r="K219" i="11"/>
  <c r="M219" i="11"/>
  <c r="K220" i="11"/>
  <c r="M220" i="11"/>
  <c r="M221" i="11"/>
  <c r="K222" i="11"/>
  <c r="K223" i="11"/>
  <c r="M223" i="11"/>
  <c r="M224" i="11"/>
  <c r="K225" i="11"/>
  <c r="K226" i="11"/>
  <c r="M226" i="11"/>
  <c r="M227" i="11"/>
  <c r="K228" i="11"/>
  <c r="K229" i="11"/>
  <c r="M230" i="11"/>
  <c r="K231" i="11"/>
  <c r="M232" i="11"/>
  <c r="M233" i="11"/>
  <c r="K235" i="11"/>
  <c r="M235" i="11"/>
  <c r="K237" i="11"/>
  <c r="K238" i="11"/>
  <c r="M263" i="11"/>
  <c r="K264" i="11"/>
  <c r="M275" i="11"/>
  <c r="K286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3" i="12" l="1"/>
  <c r="G187" i="11"/>
  <c r="G184" i="11"/>
  <c r="L209" i="12"/>
  <c r="K180" i="12"/>
  <c r="K170" i="12"/>
  <c r="K166" i="12"/>
  <c r="F158" i="13"/>
  <c r="G186" i="11"/>
  <c r="G166" i="11"/>
  <c r="L208" i="12"/>
  <c r="K182" i="12"/>
  <c r="G210" i="11"/>
  <c r="G193" i="11"/>
  <c r="K201" i="12"/>
  <c r="L178" i="12"/>
  <c r="AJ38" i="1"/>
  <c r="G287" i="11"/>
  <c r="L288" i="12"/>
  <c r="L265" i="12"/>
  <c r="K233" i="12"/>
  <c r="AJ52" i="1"/>
  <c r="G195" i="11"/>
  <c r="K189" i="12"/>
  <c r="K186" i="12"/>
  <c r="L213" i="12"/>
  <c r="AJ51" i="1"/>
  <c r="AJ50" i="1"/>
  <c r="G225" i="11"/>
  <c r="G174" i="11"/>
  <c r="L198" i="12"/>
  <c r="K278" i="12"/>
  <c r="L264" i="12"/>
  <c r="K234" i="12"/>
  <c r="K230" i="12"/>
  <c r="K222" i="12"/>
  <c r="K216" i="12"/>
  <c r="K162" i="12"/>
  <c r="L216" i="12"/>
  <c r="AJ49" i="1"/>
  <c r="AJ48" i="1"/>
  <c r="AJ47" i="1"/>
  <c r="AJ46" i="1"/>
  <c r="G212" i="11"/>
  <c r="L240" i="12"/>
  <c r="L186" i="12"/>
  <c r="G190" i="11"/>
  <c r="G171" i="11"/>
  <c r="L193" i="12"/>
  <c r="L217" i="12"/>
  <c r="L181" i="12"/>
  <c r="K171" i="12"/>
  <c r="L206" i="12"/>
  <c r="L189" i="12"/>
  <c r="L242" i="12"/>
  <c r="L205" i="12"/>
  <c r="L201" i="12"/>
  <c r="L251" i="12"/>
  <c r="AJ45" i="1"/>
  <c r="K279" i="12"/>
  <c r="L238" i="12"/>
  <c r="AJ39" i="1"/>
  <c r="AJ42" i="1"/>
  <c r="AJ41" i="1"/>
  <c r="K206" i="12"/>
  <c r="AJ40" i="1"/>
  <c r="G114" i="11"/>
  <c r="K110" i="12"/>
  <c r="G191" i="11"/>
  <c r="G175" i="11"/>
  <c r="G170" i="11"/>
  <c r="L195" i="12"/>
  <c r="L241" i="12"/>
  <c r="L226" i="12"/>
  <c r="L222" i="12"/>
  <c r="L219" i="12"/>
  <c r="K208" i="12"/>
  <c r="L203" i="12"/>
  <c r="L191" i="12"/>
  <c r="K187" i="12"/>
  <c r="L183" i="12"/>
  <c r="L180" i="12"/>
  <c r="L170" i="12"/>
  <c r="K167" i="12"/>
  <c r="L162" i="12"/>
  <c r="AJ36" i="1"/>
  <c r="L263" i="12"/>
  <c r="AJ35" i="1"/>
  <c r="L227" i="12"/>
  <c r="K249" i="12"/>
  <c r="K239" i="12"/>
  <c r="L202" i="12"/>
  <c r="AJ34" i="1"/>
  <c r="AJ33" i="1"/>
  <c r="L274" i="12"/>
  <c r="L269" i="12"/>
  <c r="K260" i="12"/>
  <c r="L233" i="12"/>
  <c r="L230" i="12"/>
  <c r="L272" i="12"/>
  <c r="K295" i="12"/>
  <c r="L254" i="12"/>
  <c r="L284" i="12"/>
  <c r="K297" i="12"/>
  <c r="K272" i="12"/>
  <c r="L267" i="12"/>
  <c r="G104" i="11"/>
  <c r="K100" i="12"/>
  <c r="G128" i="11"/>
  <c r="AJ32" i="1"/>
  <c r="G281" i="11"/>
  <c r="K262" i="12"/>
  <c r="AJ31" i="1"/>
  <c r="AN337" i="1"/>
  <c r="L335" i="12"/>
  <c r="K99" i="12"/>
  <c r="AM108" i="1"/>
  <c r="K106" i="12"/>
  <c r="AM298" i="1"/>
  <c r="K296" i="12"/>
  <c r="AM271" i="1"/>
  <c r="K269" i="12"/>
  <c r="L229" i="12"/>
  <c r="L257" i="12"/>
  <c r="L249" i="12"/>
  <c r="L270" i="12"/>
  <c r="L281" i="12"/>
  <c r="K293" i="12"/>
  <c r="K290" i="12"/>
  <c r="L280" i="12"/>
  <c r="L261" i="12"/>
  <c r="K248" i="12"/>
  <c r="K240" i="12"/>
  <c r="L236" i="12"/>
  <c r="L234" i="12"/>
  <c r="AM308" i="1"/>
  <c r="K306" i="12"/>
  <c r="AM289" i="1"/>
  <c r="K287" i="12"/>
  <c r="AN281" i="1"/>
  <c r="AN275" i="1"/>
  <c r="L273" i="12"/>
  <c r="AN273" i="1"/>
  <c r="L271" i="12"/>
  <c r="AN262" i="1"/>
  <c r="L260" i="12"/>
  <c r="AN257" i="1"/>
  <c r="L255" i="12"/>
  <c r="AN250" i="1"/>
  <c r="L248" i="12"/>
  <c r="AN247" i="1"/>
  <c r="L245" i="12"/>
  <c r="AM300" i="1"/>
  <c r="K298" i="12"/>
  <c r="AM283" i="1"/>
  <c r="K281" i="12"/>
  <c r="AM265" i="1"/>
  <c r="K263" i="12"/>
  <c r="AM243" i="1"/>
  <c r="K241" i="12"/>
  <c r="AM240" i="1"/>
  <c r="K238" i="12"/>
  <c r="AN237" i="1"/>
  <c r="L235" i="12"/>
  <c r="AN234" i="1"/>
  <c r="L232" i="12"/>
  <c r="AN226" i="1"/>
  <c r="L224" i="12"/>
  <c r="AN222" i="1"/>
  <c r="L220" i="12"/>
  <c r="L239" i="12"/>
  <c r="L215" i="12"/>
  <c r="AN319" i="1"/>
  <c r="L317" i="12"/>
  <c r="L314" i="12"/>
  <c r="AN316" i="1"/>
  <c r="AM312" i="1"/>
  <c r="K310" i="12"/>
  <c r="AN310" i="1"/>
  <c r="L308" i="12"/>
  <c r="AM305" i="1"/>
  <c r="K303" i="12"/>
  <c r="AN309" i="1"/>
  <c r="L307" i="12"/>
  <c r="AN306" i="1"/>
  <c r="L304" i="12"/>
  <c r="K307" i="12"/>
  <c r="AM309" i="1"/>
  <c r="AN304" i="1"/>
  <c r="L302" i="12"/>
  <c r="G278" i="11"/>
  <c r="G109" i="11"/>
  <c r="F278" i="13"/>
  <c r="L252" i="12"/>
  <c r="L256" i="12"/>
  <c r="K270" i="12"/>
  <c r="K273" i="12"/>
  <c r="L282" i="12"/>
  <c r="K276" i="12"/>
  <c r="L290" i="12"/>
  <c r="K284" i="12"/>
  <c r="K280" i="12"/>
  <c r="L278" i="12"/>
  <c r="L268" i="12"/>
  <c r="K266" i="12"/>
  <c r="K264" i="12"/>
  <c r="L262" i="12"/>
  <c r="K261" i="12"/>
  <c r="K138" i="12"/>
  <c r="K105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N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L56" i="11"/>
  <c r="N81" i="11"/>
  <c r="L75" i="11"/>
  <c r="N39" i="11"/>
  <c r="L305" i="11"/>
  <c r="L279" i="11"/>
  <c r="N31" i="11"/>
  <c r="L64" i="11"/>
  <c r="N62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<sst xmlns="http://schemas.openxmlformats.org/spreadsheetml/2006/main" count="4656" uniqueCount="1200">
  <si>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</si>
  <si>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</si>
  <si>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</si>
  <si>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</si>
  <si>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</si>
  <si>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</si>
  <si>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</si>
  <si>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</si>
  <si>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</si>
  <si>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</si>
  <si>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</si>
  <si>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</si>
  <si>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</si>
  <si>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</si>
  <si>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</si>
  <si>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</si>
  <si>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</si>
  <si>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</si>
  <si>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</si>
  <si>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</si>
  <si>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</si>
  <si>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</si>
  <si>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</si>
  <si>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</si>
  <si>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</si>
  <si>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</si>
  <si>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</si>
  <si>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</si>
  <si>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</si>
  <si>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</si>
  <si>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</si>
  <si>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</si>
  <si>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</si>
  <si>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</si>
  <si>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</si>
  <si>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</si>
  <si>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</si>
  <si>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</si>
  <si>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</si>
  <si>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</si>
  <si>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</si>
  <si>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</si>
  <si>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</si>
  <si>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</si>
  <si>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</si>
  <si>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</si>
  <si>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</si>
  <si>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</si>
  <si>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</si>
  <si>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</si>
  <si>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</si>
  <si>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</si>
  <si>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</si>
  <si>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</si>
  <si>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</si>
  <si>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</si>
  <si>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</si>
  <si>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</si>
  <si>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</si>
  <si>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</si>
  <si>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</si>
  <si>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</si>
  <si>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</si>
  <si>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</si>
  <si>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</si>
  <si>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</si>
  <si>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</si>
  <si>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</si>
  <si>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</si>
  <si>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</si>
  <si>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</si>
  <si>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</si>
  <si>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</si>
  <si>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</si>
  <si>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</si>
  <si>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</si>
  <si>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</si>
  <si>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</si>
  <si>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</si>
  <si>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</si>
  <si>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</si>
  <si>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</si>
  <si>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</si>
  <si>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</si>
  <si>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</si>
  <si>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</si>
  <si>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</si>
  <si>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</si>
  <si>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</si>
  <si>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</si>
  <si>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</si>
  <si>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</si>
  <si>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</si>
  <si>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</si>
  <si>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</si>
  <si>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</si>
  <si>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</si>
  <si>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</si>
  <si>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</si>
  <si>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</si>
  <si>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</si>
  <si>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</si>
  <si>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</si>
  <si>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</si>
  <si>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</si>
  <si>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</si>
  <si>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</si>
  <si>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</si>
  <si>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</si>
  <si>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</si>
  <si>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</si>
  <si>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</si>
  <si>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</si>
  <si>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</si>
  <si>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</si>
  <si>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</si>
  <si>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</si>
  <si>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</si>
  <si>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</si>
  <si>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</si>
  <si>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</si>
  <si>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</si>
  <si>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</si>
  <si>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</si>
  <si>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</si>
  <si>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</si>
  <si>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</si>
  <si>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</si>
  <si>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</si>
  <si>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</si>
  <si>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</si>
  <si>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</si>
  <si>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</si>
  <si>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</si>
  <si>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</si>
  <si>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</si>
  <si>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</si>
  <si>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</si>
  <si>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</si>
  <si>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</si>
  <si>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</si>
  <si>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</si>
  <si>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</si>
  <si>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</si>
  <si>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</si>
  <si>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</si>
  <si>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</si>
  <si>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</si>
  <si>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</si>
  <si>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</si>
  <si>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</si>
  <si>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</si>
  <si>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</si>
  <si>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</si>
  <si>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</si>
  <si>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</si>
  <si>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</si>
  <si>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</si>
  <si>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</si>
  <si>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</si>
  <si>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</si>
  <si>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</si>
  <si>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</si>
  <si>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</si>
  <si>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</si>
  <si>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</si>
  <si>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</si>
  <si>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</si>
  <si>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</si>
  <si>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</si>
  <si>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</si>
  <si>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</si>
  <si>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</si>
  <si>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</si>
  <si>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</si>
  <si>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</si>
  <si>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</si>
  <si>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</si>
  <si>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</si>
  <si>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</si>
  <si>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</si>
  <si>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</si>
  <si>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</si>
  <si>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</si>
  <si>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</si>
  <si>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</si>
  <si>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</si>
  <si>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</si>
  <si>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</si>
  <si>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</si>
  <si>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</si>
  <si>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</si>
  <si>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</si>
  <si>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</si>
  <si>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</si>
  <si>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</si>
  <si>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</si>
  <si>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</si>
  <si>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</si>
  <si>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</si>
  <si>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</si>
  <si>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</si>
  <si>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</si>
  <si>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</si>
  <si>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</si>
  <si>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</si>
  <si>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</si>
  <si>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</si>
  <si>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</si>
  <si>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</si>
  <si>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</si>
  <si>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</si>
  <si>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</si>
  <si>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</si>
  <si>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</si>
  <si>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</si>
  <si>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</si>
  <si>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</si>
  <si>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</si>
  <si>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</si>
  <si>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</si>
  <si>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</si>
  <si>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</si>
  <si>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</si>
  <si>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</si>
  <si>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</si>
  <si>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</si>
  <si>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</si>
  <si>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</si>
  <si>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</si>
  <si>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</si>
  <si>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</si>
  <si>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</si>
  <si>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</si>
  <si>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</si>
  <si>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</si>
  <si>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</si>
  <si>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</si>
  <si>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</si>
  <si>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</si>
  <si>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</si>
  <si>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</si>
  <si>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</si>
  <si>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</si>
  <si>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</si>
  <si>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</si>
  <si>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</si>
  <si>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</si>
  <si>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</si>
  <si>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</si>
  <si>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</si>
  <si>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</si>
  <si>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</si>
  <si>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</si>
  <si>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</si>
  <si>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</si>
  <si>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</si>
  <si>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</si>
  <si>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</si>
  <si>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</si>
  <si>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</si>
  <si>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</si>
  <si>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</si>
  <si>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</si>
  <si>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</si>
  <si>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</si>
  <si>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</si>
  <si>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</si>
  <si>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</si>
  <si>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</si>
  <si>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</si>
  <si>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</si>
  <si>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</si>
  <si>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</si>
  <si>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</si>
  <si>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</si>
  <si>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</si>
  <si>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</si>
  <si>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</si>
  <si>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</si>
  <si>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</si>
  <si>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</si>
  <si>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</si>
  <si>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</si>
  <si>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</si>
  <si>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</si>
  <si>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</si>
  <si>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</si>
  <si>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</si>
  <si>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</si>
  <si>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</si>
  <si>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</si>
  <si>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</si>
  <si>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</si>
  <si>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</si>
  <si>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</si>
  <si>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</si>
  <si>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</si>
  <si>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</si>
  <si>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</si>
  <si>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</si>
  <si>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</si>
  <si>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</si>
  <si>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</si>
  <si>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</si>
  <si>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</si>
  <si>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</si>
  <si>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</si>
  <si>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</si>
  <si>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</si>
  <si>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</si>
  <si>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</si>
  <si>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</si>
  <si>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</si>
  <si>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</si>
  <si>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</si>
  <si>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</si>
  <si>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</si>
  <si>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</si>
  <si>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</si>
  <si>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</si>
  <si>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</si>
  <si>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</si>
  <si>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</si>
  <si>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</si>
  <si>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</si>
  <si>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</si>
  <si>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</si>
  <si>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</si>
  <si>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</si>
  <si>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</si>
  <si>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</si>
  <si>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</si>
  <si>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</si>
  <si>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</si>
  <si>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</si>
  <si>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</si>
  <si>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</si>
  <si>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</si>
  <si>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</si>
  <si>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</si>
  <si>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</si>
  <si>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</si>
  <si>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</si>
  <si>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</si>
  <si>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</si>
  <si>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</si>
  <si>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</si>
  <si>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</si>
  <si>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</si>
  <si>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</si>
  <si>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</si>
  <si>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</si>
  <si>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</si>
  <si>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</si>
  <si>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</si>
  <si>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</si>
  <si>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</si>
  <si>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</si>
  <si>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</si>
  <si>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</si>
  <si>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</si>
  <si>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</si>
  <si>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</si>
  <si>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</si>
  <si>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</si>
  <si>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</si>
  <si>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</si>
  <si>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</si>
  <si>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</si>
  <si>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</si>
  <si>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</si>
  <si>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</si>
  <si>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</si>
  <si>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</si>
  <si>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</si>
  <si>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</si>
  <si>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</si>
  <si>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</si>
  <si>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</si>
  <si>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</si>
  <si>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</si>
  <si>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</si>
  <si>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</si>
  <si>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</si>
  <si>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</si>
  <si>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</si>
  <si>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</si>
  <si>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</si>
  <si>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</si>
  <si>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</si>
  <si>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</si>
  <si>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</si>
  <si>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</si>
  <si>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</si>
  <si>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</si>
  <si>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</si>
  <si>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</si>
  <si>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</si>
  <si>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</si>
  <si>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</si>
  <si>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</si>
  <si>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</si>
  <si>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</si>
  <si>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</si>
  <si>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</si>
  <si>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</si>
  <si>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</si>
  <si>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</si>
  <si>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</si>
  <si>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</si>
  <si>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</si>
  <si>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</si>
  <si>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</si>
  <si>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</si>
  <si>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</si>
  <si>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</si>
  <si>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</si>
  <si>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</si>
  <si>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</si>
  <si>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</si>
  <si>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</si>
  <si>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</si>
  <si>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</si>
  <si>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</si>
  <si>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</si>
  <si>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</si>
  <si>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</si>
  <si>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</si>
  <si>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</si>
  <si>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</si>
  <si>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</si>
  <si>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</si>
  <si>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</si>
  <si>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</si>
  <si>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</si>
  <si>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</si>
  <si>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</si>
  <si>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</si>
  <si>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</si>
  <si>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</si>
  <si>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</si>
  <si>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</si>
  <si>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</si>
  <si>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</si>
  <si>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</si>
  <si>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</si>
  <si>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</si>
  <si>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</si>
  <si>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</si>
  <si>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</si>
  <si>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</si>
  <si>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</si>
  <si>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</si>
  <si>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</si>
  <si>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</si>
  <si>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</si>
  <si>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</si>
  <si>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</si>
  <si>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</si>
  <si>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</si>
  <si>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</si>
  <si>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</si>
  <si>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</si>
  <si>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</si>
  <si>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</si>
  <si>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</si>
  <si>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</si>
  <si>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</si>
  <si>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</si>
  <si>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</si>
  <si>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</si>
  <si>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</si>
  <si>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</si>
  <si>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</si>
  <si>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</si>
  <si>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</si>
  <si>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</si>
  <si>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</si>
  <si>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</si>
  <si>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</si>
  <si>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</si>
  <si>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</si>
  <si>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</si>
  <si>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</si>
  <si>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</si>
  <si>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</si>
  <si>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</si>
  <si>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</si>
  <si>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</si>
  <si>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</si>
  <si>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</si>
  <si>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</si>
  <si>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</si>
  <si>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</si>
  <si>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</si>
  <si>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</si>
  <si>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</si>
  <si>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</si>
  <si>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</si>
  <si>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</si>
  <si>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</si>
  <si>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</si>
  <si>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</si>
  <si>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</si>
  <si>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</si>
  <si>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</si>
  <si>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</si>
  <si>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</si>
  <si>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</si>
  <si>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</si>
  <si>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</si>
  <si>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</si>
  <si>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</si>
  <si>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</si>
  <si>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</si>
  <si>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</si>
  <si>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</si>
  <si>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</si>
  <si>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</si>
  <si>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</si>
  <si>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</si>
  <si>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</si>
  <si>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</si>
  <si>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</si>
  <si>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</si>
  <si>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</si>
  <si>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</si>
  <si>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</si>
  <si>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</si>
  <si>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</si>
  <si>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</si>
  <si>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</si>
  <si>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</si>
  <si>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</si>
  <si>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</si>
  <si>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</si>
  <si>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</si>
  <si>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</si>
  <si>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</si>
  <si>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</si>
  <si>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</si>
  <si>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</si>
  <si>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</si>
  <si>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</si>
  <si>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</si>
  <si>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</si>
  <si>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</si>
  <si>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</si>
  <si>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</si>
  <si>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</si>
  <si>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</si>
  <si>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</si>
  <si>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</si>
  <si>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</si>
  <si>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</si>
  <si>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</si>
  <si>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</si>
  <si>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</si>
  <si>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</si>
  <si>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</si>
  <si>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</si>
  <si>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</si>
  <si>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</si>
  <si>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</si>
  <si>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</si>
  <si>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</si>
  <si>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</si>
  <si>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</si>
  <si>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</si>
  <si>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</si>
  <si>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</si>
  <si>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</si>
  <si>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</si>
  <si>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</si>
  <si>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</si>
  <si>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</si>
  <si>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</si>
  <si>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</si>
  <si>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</si>
  <si>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</si>
  <si>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</si>
  <si>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</si>
  <si>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</si>
  <si>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</si>
  <si>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</si>
  <si>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</si>
  <si>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</si>
  <si>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</si>
  <si>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</si>
  <si>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</si>
  <si>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</si>
  <si>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</si>
  <si>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</si>
  <si>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</si>
  <si>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</si>
  <si>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</si>
  <si>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</si>
  <si>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</si>
  <si>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</si>
  <si>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</si>
  <si>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</si>
  <si>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</si>
  <si>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</si>
  <si>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</si>
  <si>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</si>
  <si>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</si>
  <si>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</si>
  <si>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</si>
  <si>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</si>
  <si>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</si>
  <si>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</si>
  <si>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</si>
  <si>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</si>
  <si>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</si>
  <si>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</si>
  <si>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</si>
  <si>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</si>
  <si>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</si>
  <si>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</si>
  <si>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</si>
  <si>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</si>
  <si>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</si>
  <si>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</si>
  <si>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</si>
  <si>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</si>
  <si>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</si>
  <si>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</si>
  <si>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</si>
  <si>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</si>
  <si>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</si>
  <si>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</si>
  <si>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</si>
  <si>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</si>
  <si>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</si>
  <si>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</si>
  <si>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</si>
  <si>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</si>
  <si>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</si>
  <si>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</si>
  <si>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</si>
  <si>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</si>
  <si>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</si>
  <si>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</si>
  <si>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</si>
  <si>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</si>
  <si>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</si>
  <si>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</si>
  <si>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</si>
  <si>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</si>
  <si>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</si>
  <si>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</si>
  <si>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</si>
  <si>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</si>
  <si>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</si>
  <si>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</si>
  <si>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</si>
  <si>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</si>
  <si>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</si>
  <si>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</si>
  <si>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</si>
  <si>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</si>
  <si>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</si>
  <si>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</si>
  <si>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</si>
  <si>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</si>
  <si>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</si>
  <si>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</si>
  <si>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</si>
  <si>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</si>
  <si>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</si>
  <si>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</si>
  <si>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</si>
  <si>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</si>
  <si>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</si>
  <si>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</si>
  <si>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</si>
  <si>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</si>
  <si>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</si>
  <si>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</si>
  <si>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</si>
  <si>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</si>
  <si>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</si>
  <si>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</si>
  <si>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</si>
  <si>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</si>
  <si>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</si>
  <si>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</si>
  <si>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</si>
  <si>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</si>
  <si>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</si>
  <si>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</si>
  <si>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</si>
  <si>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</si>
  <si>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</si>
  <si>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</si>
  <si>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</si>
  <si>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</si>
  <si>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</si>
  <si>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</si>
  <si>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</si>
  <si>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</si>
  <si>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</si>
  <si>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</si>
  <si>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</si>
  <si>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</si>
  <si>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</si>
  <si>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</si>
  <si>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</si>
  <si>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</si>
  <si>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</si>
  <si>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</si>
  <si>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</si>
  <si>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</si>
  <si>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</si>
  <si>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</si>
  <si>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</si>
  <si>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</si>
  <si>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</si>
  <si>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</si>
  <si>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</si>
  <si>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</si>
  <si>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</si>
  <si>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</si>
  <si>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</si>
  <si>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</si>
  <si>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</si>
  <si>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</si>
  <si>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</si>
  <si>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</si>
  <si>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</si>
  <si>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</si>
  <si>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</si>
  <si>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</si>
  <si>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</si>
  <si>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</si>
  <si>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</si>
  <si>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</si>
  <si>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</si>
  <si>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</si>
  <si>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</si>
  <si>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</si>
  <si>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</si>
  <si>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</si>
  <si>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</si>
  <si>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</si>
  <si>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</si>
  <si>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</si>
  <si>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</si>
  <si>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</si>
  <si>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</si>
  <si>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</si>
  <si>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</si>
  <si>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</si>
  <si>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</si>
  <si>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</si>
  <si>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</si>
  <si>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</si>
  <si>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</si>
  <si>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</si>
  <si>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</si>
  <si>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</si>
  <si>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</si>
  <si>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</si>
  <si>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</si>
  <si>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</si>
  <si>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</si>
  <si>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</si>
  <si>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</si>
  <si>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</si>
  <si>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</si>
  <si>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</si>
  <si>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</si>
  <si>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</si>
  <si>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</si>
  <si>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</si>
  <si>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</si>
  <si>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</si>
  <si>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</si>
  <si>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</si>
  <si>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</si>
  <si>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</si>
  <si>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</si>
  <si>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</si>
  <si>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</si>
  <si>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</si>
  <si>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</si>
  <si>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</si>
  <si>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</si>
  <si>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</si>
  <si>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</si>
  <si>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</si>
  <si>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</si>
  <si>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</si>
  <si>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</si>
  <si>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</si>
  <si>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</si>
  <si>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</si>
  <si>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</si>
  <si>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</si>
  <si>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</si>
  <si>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</si>
  <si>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</si>
  <si>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</si>
  <si>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</si>
  <si>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</si>
  <si>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</si>
  <si>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</si>
  <si>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</si>
  <si>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</si>
  <si>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</si>
  <si>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</si>
  <si>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</si>
  <si>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</si>
  <si>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</si>
  <si>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</si>
  <si>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</si>
  <si>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</si>
  <si>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</si>
  <si>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</si>
  <si>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</si>
  <si>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</si>
  <si>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</si>
  <si>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</si>
  <si>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</si>
  <si>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</si>
  <si>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</si>
  <si>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</si>
  <si>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</si>
  <si>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</si>
  <si>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</si>
  <si>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</si>
  <si>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</si>
  <si>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</si>
  <si>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</si>
  <si>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</si>
  <si>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</si>
  <si>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</si>
  <si>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</si>
  <si>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</si>
  <si>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</si>
  <si>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</si>
  <si>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</si>
  <si>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</si>
  <si>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</si>
  <si>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</si>
  <si>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</si>
  <si>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</si>
  <si>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</si>
  <si>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</si>
  <si>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</si>
  <si>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</si>
  <si>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</si>
  <si>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</si>
  <si>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</si>
  <si>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</si>
  <si>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</si>
  <si>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</si>
  <si>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</si>
  <si>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</si>
  <si>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</si>
  <si>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</si>
  <si>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</si>
  <si>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</si>
  <si>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</si>
  <si>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</si>
  <si>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</si>
  <si>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</si>
  <si>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</si>
  <si>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</si>
  <si>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</si>
  <si>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</si>
  <si>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</si>
  <si>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</si>
  <si>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</si>
  <si>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</si>
  <si>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</si>
  <si>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</si>
  <si>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</si>
  <si>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</si>
  <si>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</si>
  <si>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</si>
  <si>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</si>
  <si>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</si>
  <si>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</si>
  <si>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</si>
  <si>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</si>
  <si>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</si>
  <si>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</si>
  <si>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</si>
  <si>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</si>
  <si>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</si>
  <si>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</si>
  <si>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</si>
  <si>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</si>
  <si>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</si>
  <si>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</si>
  <si>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</si>
  <si>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</si>
  <si>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</si>
  <si>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</si>
  <si>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</si>
  <si>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</si>
  <si>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</si>
  <si>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</si>
  <si>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</si>
  <si>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</si>
  <si>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</si>
  <si>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</si>
  <si>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</si>
  <si>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</si>
  <si>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</si>
  <si>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</si>
  <si>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</si>
  <si>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</si>
  <si>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</si>
  <si>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</si>
  <si>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</si>
  <si>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</si>
  <si>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</si>
  <si>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</si>
  <si>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</si>
  <si>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</si>
  <si>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</si>
  <si>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</si>
  <si>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</si>
  <si>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</si>
  <si>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</si>
  <si>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</si>
  <si>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</si>
  <si>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</si>
  <si>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</si>
  <si>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</si>
  <si>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</si>
  <si>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</si>
  <si>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</si>
  <si>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</si>
  <si>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</si>
  <si>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</si>
  <si>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</si>
  <si>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</si>
  <si>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</si>
  <si>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</si>
  <si>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</si>
  <si>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</si>
  <si>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</si>
  <si>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</si>
  <si>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</si>
  <si>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</si>
  <si>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</si>
  <si>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</si>
  <si>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</si>
  <si>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</si>
  <si>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</si>
  <si>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</si>
  <si>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</si>
  <si>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</si>
  <si>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</si>
  <si>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</si>
  <si>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</si>
  <si>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</si>
  <si>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</si>
  <si>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</si>
  <si>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</si>
  <si>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</si>
  <si>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</si>
  <si>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</si>
  <si>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</si>
  <si>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</si>
  <si>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</si>
  <si>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</si>
  <si>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</si>
  <si>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</si>
  <si>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</si>
  <si>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</si>
  <si>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</si>
  <si>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</si>
  <si>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</si>
  <si>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</si>
  <si>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</si>
  <si>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</si>
  <si>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</si>
  <si>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</si>
  <si>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</si>
  <si>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</si>
  <si>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</si>
  <si>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</si>
  <si>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</si>
  <si>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</si>
  <si>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</si>
  <si>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</si>
  <si>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</si>
  <si>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</si>
  <si>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</si>
  <si>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</si>
  <si>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</si>
  <si>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</si>
  <si>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</si>
  <si>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</si>
  <si>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</si>
  <si>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</si>
  <si>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</si>
  <si>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</si>
  <si>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</si>
  <si>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</si>
  <si>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</si>
  <si>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</si>
  <si>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</si>
  <si>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</si>
  <si>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</si>
  <si>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</si>
  <si>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</si>
  <si>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</si>
  <si>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</si>
  <si>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</si>
  <si>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</si>
  <si>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</si>
  <si>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</si>
  <si>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</si>
  <si>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</si>
  <si>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</si>
  <si>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</si>
  <si>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</si>
  <si>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</si>
  <si>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</si>
  <si>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</si>
  <si>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</si>
  <si>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</si>
  <si>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</si>
  <si>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</si>
  <si>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</si>
  <si>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</si>
  <si>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</si>
  <si>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</si>
  <si>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</si>
  <si>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</si>
  <si>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</si>
  <si>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</si>
  <si>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</si>
  <si>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</si>
  <si>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</si>
  <si>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</si>
  <si>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</si>
  <si>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</si>
  <si>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</si>
  <si>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</si>
  <si>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</si>
  <si>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</si>
  <si>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</si>
  <si>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</si>
  <si>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</si>
  <si>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</si>
  <si>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</si>
  <si>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</si>
  <si>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</si>
  <si>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</si>
  <si>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</si>
  <si>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</si>
  <si>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</si>
  <si>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</si>
  <si>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</si>
  <si>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</si>
  <si>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</si>
  <si>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</si>
  <si>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</si>
  <si>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</si>
  <si>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</si>
  <si>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</si>
  <si>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</si>
  <si>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</si>
  <si>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</si>
  <si>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</si>
  <si>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</si>
  <si>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</si>
  <si>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</si>
  <si>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</si>
  <si>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</si>
  <si>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</si>
  <si>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</si>
  <si>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</si>
  <si>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</si>
  <si>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</si>
  <si>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</si>
  <si>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</si>
  <si>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</si>
  <si>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</si>
  <si>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</si>
  <si>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</si>
  <si>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</si>
  <si>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</si>
  <si>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</si>
  <si>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</si>
  <si>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</si>
  <si>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</si>
  <si>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</si>
  <si>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</si>
  <si>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</si>
  <si>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</si>
  <si>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</si>
  <si>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</si>
  <si>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</si>
  <si>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</si>
  <si>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</si>
  <si>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</si>
  <si>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</si>
  <si>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</si>
  <si>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</si>
  <si>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</si>
  <si>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</si>
  <si>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</si>
  <si>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</si>
  <si>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</si>
  <si>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</si>
  <si>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</si>
  <si>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</si>
  <si>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</si>
  <si>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</si>
  <si>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</si>
  <si>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</si>
  <si>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</si>
  <si>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</si>
  <si>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 xml:space="preserve">Aguardando realizar a MNB do L45 + Locos 9251 e 9002/ MC1 13h26 / autorizado entrada na via 13h41 / 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</si>
  <si>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</si>
  <si>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</si>
  <si>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</si>
  <si>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</si>
  <si>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</si>
  <si>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</si>
  <si>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</si>
  <si>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</si>
  <si>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</si>
  <si>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</si>
  <si>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</si>
  <si>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</si>
  <si>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</si>
  <si>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</si>
  <si>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</si>
  <si>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</si>
  <si>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</si>
  <si>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</si>
  <si>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</si>
  <si>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</si>
  <si>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</si>
  <si>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</si>
  <si>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</si>
  <si>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</si>
  <si>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</si>
  <si>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</si>
  <si>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</si>
  <si>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</si>
  <si>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</si>
  <si>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</si>
  <si>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</si>
  <si>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</si>
  <si>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</si>
  <si>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</si>
  <si>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>PDM - Substituição de trilho</t>
  </si>
  <si>
    <t>ZER-3</t>
  </si>
  <si>
    <t>ZEM-ZER</t>
  </si>
  <si>
    <t>ZEMZER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</si>
  <si>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</si>
  <si>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</si>
  <si>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</si>
  <si>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</si>
  <si>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V96 solicita MC1 em K67ZEV-2 às 07h30 e circula em licença até o KM 158+700 em ZEV-1;</t>
  </si>
  <si>
    <t>W97 solicita MC1 em ZEM-1 às 07h00 e circula em licença até o KM 157+200 em ZEV157-1;</t>
  </si>
  <si>
    <t>W96 solicita MC1 em ZEM-1 às 07h20 e circula em licença até o KM 154+100 em 155154-1;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</si>
  <si>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</si>
  <si>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</si>
  <si>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</si>
  <si>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</si>
  <si>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</si>
  <si>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Deslocamento em bloqueio  ZPT105, 105ZGP1 e ZGP1</t>
  </si>
  <si>
    <t>Bispo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</si>
  <si>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</si>
  <si>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</si>
  <si>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</si>
  <si>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</si>
  <si>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</si>
  <si>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ZPTZPGZPT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</si>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</sst>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76">
        <v>30</v>
      </c>
      <c r="O44"/>
    </row>
    <row r="45" spans="1:42">
      <c r="A45" s="377">
        <v>48</v>
      </c>
      <c r="O45"/>
    </row>
    <row r="46" spans="1:42">
      <c r="A46" s="377">
        <v>49</v>
      </c>
      <c r="O46"/>
    </row>
    <row r="47" spans="1:42">
      <c r="A47" s="377">
        <v>53</v>
      </c>
      <c r="O47"/>
    </row>
    <row r="48" spans="1:42">
      <c r="A48" s="377">
        <v>54</v>
      </c>
      <c r="O48"/>
    </row>
    <row r="49" spans="1:15">
      <c r="A49" s="377">
        <v>55</v>
      </c>
      <c r="O49"/>
    </row>
    <row r="50" spans="1:15">
      <c r="A50" s="377">
        <v>56</v>
      </c>
      <c r="O50"/>
    </row>
    <row r="51" spans="1:15">
      <c r="A51" s="377">
        <v>61</v>
      </c>
      <c r="O51"/>
    </row>
    <row r="52" spans="1:15">
      <c r="A52" s="377">
        <v>92</v>
      </c>
      <c r="O52"/>
    </row>
    <row r="53" spans="1:15">
      <c r="A53" s="378">
        <v>78</v>
      </c>
      <c r="O53"/>
    </row>
    <row r="54" spans="1:15">
      <c r="A54" s="378">
        <v>97</v>
      </c>
      <c r="O54"/>
    </row>
    <row r="55" spans="1:15">
      <c r="A55" s="37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19" activePane="bottomRight" state="frozen"/>
      <selection pane="bottomRight" activeCell="J37" sqref="J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1" t="s">
        <v>1002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1003</v>
      </c>
      <c r="BI1" s="346"/>
      <c r="BJ1" s="347"/>
      <c r="BK1" s="348"/>
      <c r="BL1" s="50"/>
      <c r="BM1" s="338" t="s">
        <v>1004</v>
      </c>
      <c r="BN1" s="339"/>
      <c r="BO1" s="339"/>
      <c r="BP1" s="339"/>
      <c r="BQ1" s="339"/>
      <c r="BR1" s="339"/>
      <c r="BS1" s="340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1" t="s">
        <v>1005</v>
      </c>
      <c r="AJ2" s="342"/>
      <c r="AK2" s="342"/>
      <c r="AL2" s="342"/>
      <c r="AM2" s="342"/>
      <c r="AN2" s="342"/>
      <c r="AO2" s="342"/>
      <c r="AP2" s="342"/>
      <c r="AQ2" s="344"/>
      <c r="AR2" s="240"/>
      <c r="AS2" s="356" t="s">
        <v>1008</v>
      </c>
      <c r="AT2" s="343"/>
      <c r="AU2" s="343"/>
      <c r="AV2" s="343"/>
      <c r="AW2" s="343"/>
      <c r="AX2" s="342"/>
      <c r="AY2" s="344"/>
      <c r="AZ2" s="4"/>
      <c r="BA2" s="335" t="s">
        <v>1009</v>
      </c>
      <c r="BB2" s="337"/>
      <c r="BC2" s="341" t="s">
        <v>1006</v>
      </c>
      <c r="BD2" s="342"/>
      <c r="BE2" s="342"/>
      <c r="BF2" s="344"/>
      <c r="BG2" s="3"/>
      <c r="BH2" s="349"/>
      <c r="BI2" s="350"/>
      <c r="BJ2" s="351"/>
      <c r="BK2" s="352"/>
      <c r="BL2" s="50"/>
      <c r="BM2" s="353"/>
      <c r="BN2" s="354"/>
      <c r="BO2" s="354"/>
      <c r="BP2" s="354"/>
      <c r="BQ2" s="354"/>
      <c r="BR2" s="354"/>
      <c r="BS2" s="355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35" t="s">
        <v>1010</v>
      </c>
      <c r="AJ3" s="337"/>
      <c r="AK3" s="335" t="s">
        <v>1011</v>
      </c>
      <c r="AL3" s="336"/>
      <c r="AM3" s="336"/>
      <c r="AN3" s="336"/>
      <c r="AO3" s="336"/>
      <c r="AP3" s="336"/>
      <c r="AQ3" s="337"/>
      <c r="AR3" s="241"/>
      <c r="AS3" s="359" t="s">
        <v>1017</v>
      </c>
      <c r="AT3" s="360"/>
      <c r="AU3" s="359" t="s">
        <v>1018</v>
      </c>
      <c r="AV3" s="360"/>
      <c r="AW3" s="359" t="s">
        <v>1019</v>
      </c>
      <c r="AX3" s="361"/>
      <c r="AY3" s="64" t="s">
        <v>1020</v>
      </c>
      <c r="AZ3" s="64"/>
      <c r="BA3" s="357"/>
      <c r="BB3" s="358"/>
      <c r="BC3" s="335" t="s">
        <v>1013</v>
      </c>
      <c r="BD3" s="336"/>
      <c r="BE3" s="336"/>
      <c r="BF3" s="337"/>
      <c r="BG3" s="63"/>
      <c r="BH3" s="349"/>
      <c r="BI3" s="350"/>
      <c r="BJ3" s="351"/>
      <c r="BK3" s="352"/>
      <c r="BL3" s="50"/>
      <c r="BM3" s="338" t="s">
        <v>1021</v>
      </c>
      <c r="BN3" s="339"/>
      <c r="BO3" s="339"/>
      <c r="BP3" s="340"/>
      <c r="BQ3" s="338" t="s">
        <v>637</v>
      </c>
      <c r="BR3" s="339"/>
      <c r="BS3" s="340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/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/>
      <c r="AS7" s="39"/>
      <c r="AT7" s="39"/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/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1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08">
        <f t="shared" si="2"/>
        <v>0</v>
      </c>
      <c r="AZ8" s="14"/>
      <c r="BA8" s="72"/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1</v>
      </c>
      <c r="BI8" s="17"/>
      <c r="BJ8" s="17" t="s">
        <v>1102</v>
      </c>
      <c r="BK8" s="17"/>
      <c r="BL8" s="16"/>
      <c r="BM8" s="15"/>
      <c r="BN8" s="15"/>
      <c r="BO8" s="166"/>
      <c r="BP8" s="17"/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/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1103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1104</v>
      </c>
      <c r="BK9" s="17" t="s">
        <v>1104</v>
      </c>
      <c r="BL9" s="16"/>
      <c r="BM9" s="15" t="s">
        <v>865</v>
      </c>
      <c r="BN9" s="15" t="s">
        <v>865</v>
      </c>
      <c r="BO9" s="166" t="s">
        <v>865</v>
      </c>
      <c r="BP9" s="17" t="s">
        <v>1104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1103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1104</v>
      </c>
      <c r="BK10" s="17" t="s">
        <v>1104</v>
      </c>
      <c r="BL10" s="16"/>
      <c r="BM10" s="15" t="s">
        <v>865</v>
      </c>
      <c r="BN10" s="15" t="s">
        <v>865</v>
      </c>
      <c r="BO10" s="166" t="s">
        <v>865</v>
      </c>
      <c r="BP10" s="17" t="s">
        <v>1104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1105</v>
      </c>
      <c r="W13" s="276" t="s">
        <v>1106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1107</v>
      </c>
      <c r="BK13" s="17" t="s">
        <v>1107</v>
      </c>
      <c r="BL13" s="16"/>
      <c r="BM13" s="15" t="s">
        <v>855</v>
      </c>
      <c r="BN13" s="15" t="s">
        <v>885</v>
      </c>
      <c r="BO13" s="166" t="s">
        <v>990</v>
      </c>
      <c r="BP13" s="17" t="s">
        <v>1107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1108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1105</v>
      </c>
      <c r="W14" s="276" t="s">
        <v>1109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1110</v>
      </c>
      <c r="BK14" s="334" t="s">
        <v>1111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1105</v>
      </c>
      <c r="W15" s="276" t="s">
        <v>1112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1113</v>
      </c>
      <c r="BK15" s="334" t="s">
        <v>1111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1105</v>
      </c>
      <c r="W16" s="276" t="s">
        <v>1112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1113</v>
      </c>
      <c r="BK16" s="334" t="s">
        <v>1111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1105</v>
      </c>
      <c r="W17" s="276" t="s">
        <v>1112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1110</v>
      </c>
      <c r="BK17" s="334" t="s">
        <v>1111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1114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1115</v>
      </c>
      <c r="N18" s="218" t="s">
        <v>1116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1117</v>
      </c>
      <c r="W18" s="276" t="s">
        <v>1118</v>
      </c>
      <c r="X18" s="219" t="s">
        <v>835</v>
      </c>
      <c r="Y18" s="159"/>
      <c r="Z18" s="159"/>
      <c r="AA18" s="218" t="s">
        <v>1119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/>
      <c r="AT18" s="39"/>
      <c r="AU18" s="39"/>
      <c r="AV18" s="39"/>
      <c r="AW18" s="39"/>
      <c r="AX18" s="39"/>
      <c r="AY18" s="308">
        <f t="shared" si="2"/>
        <v>0</v>
      </c>
      <c r="AZ18" s="14"/>
      <c r="BA18" s="72"/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1</v>
      </c>
      <c r="BI18" s="17"/>
      <c r="BJ18" s="175" t="s">
        <v>1120</v>
      </c>
      <c r="BK18" s="17" t="s">
        <v>1121</v>
      </c>
      <c r="BL18" s="16"/>
      <c r="BM18" s="15"/>
      <c r="BN18" s="15"/>
      <c r="BO18" s="166"/>
      <c r="BP18" s="17"/>
      <c r="BQ18" s="13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226" t="str">
        <f t="shared" si="6"/>
        <v/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1122</v>
      </c>
      <c r="I19" s="174" t="s">
        <v>1123</v>
      </c>
      <c r="J19" s="218">
        <v>92</v>
      </c>
      <c r="K19" s="218">
        <v>66</v>
      </c>
      <c r="L19" s="218" t="s">
        <v>487</v>
      </c>
      <c r="M19" s="218" t="s">
        <v>1124</v>
      </c>
      <c r="N19" s="218" t="s">
        <v>1124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1125</v>
      </c>
      <c r="W19" s="276" t="s">
        <v>1126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/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1127</v>
      </c>
      <c r="BK19" s="17" t="s">
        <v>1127</v>
      </c>
      <c r="BL19" s="16"/>
      <c r="BM19" s="15"/>
      <c r="BN19" s="15"/>
      <c r="BO19" s="166"/>
      <c r="BP19" s="17"/>
      <c r="BQ19" s="13" t="str">
        <f t="shared" si="3"/>
        <v>Produção</v>
      </c>
      <c r="BR19" s="19">
        <f t="shared" si="4"/>
        <v>1</v>
      </c>
      <c r="BS19" s="19">
        <f t="shared" si="5"/>
        <v>0</v>
      </c>
      <c r="BT19" s="226" t="str">
        <f t="shared" si="6"/>
        <v/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1128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1129</v>
      </c>
      <c r="W20" s="276" t="s">
        <v>1130</v>
      </c>
      <c r="X20" s="219" t="s">
        <v>830</v>
      </c>
      <c r="Y20" s="159"/>
      <c r="Z20" s="159"/>
      <c r="AA20" s="218" t="s">
        <v>1131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/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1132</v>
      </c>
      <c r="BK20" s="17" t="s">
        <v>1132</v>
      </c>
      <c r="BL20" s="16"/>
      <c r="BM20" s="15"/>
      <c r="BN20" s="15"/>
      <c r="BO20" s="166"/>
      <c r="BP20" s="17"/>
      <c r="BQ20" s="13" t="str">
        <f t="shared" si="3"/>
        <v>Produção</v>
      </c>
      <c r="BR20" s="19">
        <f t="shared" si="4"/>
        <v>1</v>
      </c>
      <c r="BS20" s="19">
        <f t="shared" si="5"/>
        <v>0</v>
      </c>
      <c r="BT20" s="226" t="str">
        <f t="shared" si="6"/>
        <v/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1133</v>
      </c>
      <c r="W21" s="276" t="s">
        <v>1134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1135</v>
      </c>
      <c r="BK21" s="17" t="s">
        <v>1136</v>
      </c>
      <c r="BL21" s="16"/>
      <c r="BM21" s="15" t="s">
        <v>852</v>
      </c>
      <c r="BN21" s="15" t="s">
        <v>873</v>
      </c>
      <c r="BO21" s="166" t="s">
        <v>941</v>
      </c>
      <c r="BP21" s="17" t="s">
        <v>1136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1133</v>
      </c>
      <c r="W22" s="276" t="s">
        <v>1137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1138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1139</v>
      </c>
      <c r="BK22" s="17" t="s">
        <v>1140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8.3333333333333329E-2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1129</v>
      </c>
      <c r="W23" s="276" t="s">
        <v>1112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1141</v>
      </c>
      <c r="BK23" s="17" t="s">
        <v>1142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Intervalo</v>
      </c>
      <c r="BR23" s="19">
        <f t="shared" si="4"/>
        <v>0.83333333333333304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1143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1129</v>
      </c>
      <c r="W24" s="276" t="s">
        <v>1134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1144</v>
      </c>
      <c r="BK24" s="17" t="s">
        <v>1145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1123</v>
      </c>
      <c r="J25" s="218">
        <v>54</v>
      </c>
      <c r="K25" s="218">
        <v>83.7</v>
      </c>
      <c r="L25" s="218" t="s">
        <v>487</v>
      </c>
      <c r="M25" s="218" t="s">
        <v>1146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1129</v>
      </c>
      <c r="W25" s="276" t="s">
        <v>1147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/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1148</v>
      </c>
      <c r="BK25" s="17" t="s">
        <v>1148</v>
      </c>
      <c r="BL25" s="16"/>
      <c r="BM25" s="15"/>
      <c r="BN25" s="15"/>
      <c r="BO25" s="166"/>
      <c r="BP25" s="17"/>
      <c r="BQ25" s="13" t="str">
        <f t="shared" si="3"/>
        <v>Produção</v>
      </c>
      <c r="BR25" s="19">
        <f t="shared" si="4"/>
        <v>1</v>
      </c>
      <c r="BS25" s="19">
        <f t="shared" si="5"/>
        <v>0</v>
      </c>
      <c r="BT25" s="226" t="str">
        <f t="shared" si="6"/>
        <v/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1149</v>
      </c>
      <c r="W26" s="276" t="s">
        <v>1150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1151</v>
      </c>
      <c r="BK26" s="17" t="s">
        <v>1151</v>
      </c>
      <c r="BL26" s="16"/>
      <c r="BM26" s="15" t="s">
        <v>856</v>
      </c>
      <c r="BN26" s="15" t="s">
        <v>885</v>
      </c>
      <c r="BO26" s="166" t="s">
        <v>995</v>
      </c>
      <c r="BP26" s="17" t="s">
        <v>1152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1153</v>
      </c>
      <c r="I27" s="174" t="s">
        <v>1123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/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1154</v>
      </c>
      <c r="BK27" s="17" t="s">
        <v>1154</v>
      </c>
      <c r="BL27" s="16"/>
      <c r="BM27" s="15" t="s">
        <v>851</v>
      </c>
      <c r="BN27" s="15" t="s">
        <v>882</v>
      </c>
      <c r="BO27" s="166" t="s">
        <v>940</v>
      </c>
      <c r="BP27" s="17" t="s">
        <v>1154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1105</v>
      </c>
      <c r="W28" s="276" t="s">
        <v>1112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1113</v>
      </c>
      <c r="BK28" s="334" t="s">
        <v>1111</v>
      </c>
      <c r="BL28" s="16"/>
      <c r="BM28" s="15"/>
      <c r="BN28" s="15"/>
      <c r="BO28" s="166"/>
      <c r="BP28" s="17"/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/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8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/>
      <c r="Z31" s="159"/>
      <c r="AA31" s="218" t="s">
        <v>1155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08">
        <f t="shared" si="2"/>
        <v>0</v>
      </c>
      <c r="AZ31" s="14"/>
      <c r="BA31" s="72"/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/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8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/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/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8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/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8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1103</v>
      </c>
      <c r="X34" s="219" t="s">
        <v>835</v>
      </c>
      <c r="Y34" s="159"/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8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1103</v>
      </c>
      <c r="X35" s="219" t="s">
        <v>835</v>
      </c>
      <c r="Y35" s="159"/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1156</v>
      </c>
      <c r="X36" s="219" t="s">
        <v>835</v>
      </c>
      <c r="Y36" s="159"/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>
      <c r="A37" s="51" t="str">
        <f t="shared" si="1"/>
        <v>W60</v>
      </c>
      <c r="B37" s="172"/>
      <c r="C37" s="8" t="str">
        <f>IF(BS_CONTROLE[[#This Row],[DATA]]="","",WEEKNUM(BS_CONTROLE[[#This Row],[DATA]]))</f>
        <v/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/>
      <c r="K37" s="218"/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BASE_MAPA!$D$2:$D$359, BASE_MAPA!$I$2:$I$359),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-</v>
      </c>
      <c r="AN37" s="273" t="str">
        <f>IF(BS_CONTROLE[[#This Row],[SB]]=0, "-", BS_CONTROLE[[#This Row],[SB]])</f>
        <v>-</v>
      </c>
      <c r="AO37" s="274" t="str">
        <f>IF(BS_CONTROLE[[#This Row],[SUB]]=0, "-", BS_CONTROLE[[#This Row],[SUB]])</f>
        <v>-</v>
      </c>
      <c r="AP37" s="275" t="str">
        <f>IF(BS_CONTROLE[[#This Row],[KM - Inicio]]=0, "-", BS_CONTROLE[[#This Row],[KM - Inicio]])</f>
        <v>-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>
        <f t="shared" si="2"/>
        <v>0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>
        <f>IFERROR(_xlfn.XLOOKUP(AO37, BASE_MAPA!$D$2:$D$359, BASE_MAPA!$I$2:$I$359), "ERRO")</f>
        <v>ERRO</v>
      </c>
      <c r="BF37" s="276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1114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1157</v>
      </c>
      <c r="J38" s="218">
        <v>48</v>
      </c>
      <c r="K38" s="218">
        <v>134</v>
      </c>
      <c r="L38" s="84" t="s">
        <v>487</v>
      </c>
      <c r="M38" s="205" t="s">
        <v>1158</v>
      </c>
      <c r="N38" s="205" t="s">
        <v>1159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1117</v>
      </c>
      <c r="W38" s="174" t="s">
        <v>1118</v>
      </c>
      <c r="X38" s="219" t="s">
        <v>835</v>
      </c>
      <c r="Y38" s="159"/>
      <c r="Z38" s="159"/>
      <c r="AA38" s="84">
        <v>1</v>
      </c>
      <c r="AB38" s="71" t="s">
        <v>826</v>
      </c>
      <c r="AC38" s="71" t="s">
        <v>821</v>
      </c>
      <c r="AD38" s="174" t="s">
        <v>487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08">
        <f t="shared" si="2"/>
        <v>0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79" t="s">
        <v>1160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1161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1162</v>
      </c>
      <c r="W39" s="380" t="s">
        <v>1163</v>
      </c>
      <c r="X39" s="219" t="s">
        <v>830</v>
      </c>
      <c r="Y39" s="159"/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/>
      <c r="AS39" s="39"/>
      <c r="AT39" s="39"/>
      <c r="AU39" s="39"/>
      <c r="AV39" s="39"/>
      <c r="AW39" s="39"/>
      <c r="AX39" s="39"/>
      <c r="AY39" s="308">
        <f t="shared" si="2"/>
        <v>0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8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1162</v>
      </c>
      <c r="W40" s="174" t="s">
        <v>1164</v>
      </c>
      <c r="X40" s="219" t="s">
        <v>830</v>
      </c>
      <c r="Y40" s="159"/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08">
        <f t="shared" si="2"/>
        <v>0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226" t="str">
        <f t="shared" si="6"/>
        <v/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8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1162</v>
      </c>
      <c r="W41" s="174" t="s">
        <v>1165</v>
      </c>
      <c r="X41" s="219" t="s">
        <v>830</v>
      </c>
      <c r="Y41" s="159"/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08">
        <f t="shared" si="2"/>
        <v>0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8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1162</v>
      </c>
      <c r="W42" s="174" t="s">
        <v>1166</v>
      </c>
      <c r="X42" s="219" t="s">
        <v>830</v>
      </c>
      <c r="Y42" s="159"/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08">
        <f t="shared" si="2"/>
        <v>0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1133</v>
      </c>
      <c r="W45" s="174" t="s">
        <v>1167</v>
      </c>
      <c r="X45" s="219" t="s">
        <v>835</v>
      </c>
      <c r="Y45" s="159"/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1168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1169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1170</v>
      </c>
      <c r="W46" s="380" t="s">
        <v>1171</v>
      </c>
      <c r="X46" s="219" t="s">
        <v>830</v>
      </c>
      <c r="Y46" s="159"/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/>
      <c r="AS46" s="39"/>
      <c r="AT46" s="39"/>
      <c r="AU46" s="39"/>
      <c r="AV46" s="39"/>
      <c r="AW46" s="39"/>
      <c r="AX46" s="39"/>
      <c r="AY46" s="308">
        <f t="shared" si="2"/>
        <v>0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226" t="str">
        <f t="shared" si="6"/>
        <v/>
      </c>
    </row>
    <row r="47" spans="1:72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1123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1170</v>
      </c>
      <c r="W47" s="276" t="s">
        <v>1172</v>
      </c>
      <c r="X47" s="219" t="s">
        <v>830</v>
      </c>
      <c r="Y47" s="159"/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/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1123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1170</v>
      </c>
      <c r="W48" s="276" t="s">
        <v>1172</v>
      </c>
      <c r="X48" s="219" t="s">
        <v>830</v>
      </c>
      <c r="Y48" s="159"/>
      <c r="Z48" s="159"/>
      <c r="AA48" s="218" t="s">
        <v>1173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/>
      <c r="AS48" s="39"/>
      <c r="AT48" s="39"/>
      <c r="AU48" s="39"/>
      <c r="AV48" s="39"/>
      <c r="AW48" s="39"/>
      <c r="AX48" s="39"/>
      <c r="AY48" s="308">
        <f t="shared" si="2"/>
        <v>0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226" t="str">
        <f t="shared" si="6"/>
        <v/>
      </c>
    </row>
    <row r="49" spans="1:72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8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1133</v>
      </c>
      <c r="W49" s="174" t="s">
        <v>1174</v>
      </c>
      <c r="X49" s="219" t="s">
        <v>835</v>
      </c>
      <c r="Y49" s="159"/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1175</v>
      </c>
      <c r="J50" s="218">
        <v>54</v>
      </c>
      <c r="K50" s="218">
        <v>105</v>
      </c>
      <c r="L50" s="84" t="s">
        <v>487</v>
      </c>
      <c r="M50" s="205" t="s">
        <v>1176</v>
      </c>
      <c r="N50" s="205" t="s">
        <v>1177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1133</v>
      </c>
      <c r="W50" s="174" t="s">
        <v>1178</v>
      </c>
      <c r="X50" s="219" t="s">
        <v>835</v>
      </c>
      <c r="Y50" s="159"/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1179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1125</v>
      </c>
      <c r="W51" s="276" t="s">
        <v>1126</v>
      </c>
      <c r="X51" s="219" t="s">
        <v>835</v>
      </c>
      <c r="Y51" s="159"/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08">
        <f t="shared" si="2"/>
        <v>0</v>
      </c>
      <c r="AZ51" s="14"/>
      <c r="BA51" s="72"/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1133</v>
      </c>
      <c r="W52" s="174" t="s">
        <v>1101</v>
      </c>
      <c r="X52" s="219" t="s">
        <v>835</v>
      </c>
      <c r="Y52" s="159"/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3:AD39 Z31:Z32 Z43:AD46 Z40:Z42 Z49:AD50 Z47:Z48 Z52:AD450 Z51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1180</v>
      </c>
      <c r="C2" s="96" t="s">
        <v>1027</v>
      </c>
      <c r="D2" s="96" t="s">
        <v>1029</v>
      </c>
      <c r="E2" s="96" t="s">
        <v>1181</v>
      </c>
      <c r="F2" s="96" t="s">
        <v>1182</v>
      </c>
      <c r="G2" s="96" t="s">
        <v>1183</v>
      </c>
      <c r="H2" s="96" t="s">
        <v>1184</v>
      </c>
      <c r="I2" s="96" t="s">
        <v>1185</v>
      </c>
      <c r="J2" s="96" t="s">
        <v>1186</v>
      </c>
      <c r="K2" s="132" t="s">
        <v>1187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*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*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*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*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*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*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*</v>
      </c>
      <c r="C35" s="122" t="str">
        <f>IF(SP_SUL!B37="","*",SP_SUL!B37)</f>
        <v>*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-</v>
      </c>
      <c r="G35" s="122" t="str">
        <f>IF(SP_SUL!I37="","*",SP_SUL!I37)</f>
        <v>102ZKW2</v>
      </c>
      <c r="H35" s="122" t="str">
        <f>IF(SP_SUL!AB37="","*",SP_SUL!AB37)</f>
        <v>*</v>
      </c>
      <c r="I35" s="122" t="str">
        <f>IF(SP_SUL!AC37="","*",SP_SUL!AC37)</f>
        <v>*</v>
      </c>
      <c r="J35" s="123" t="str">
        <f>IF(SP_SUL!AA37="","*",SP_SUL!AA37)</f>
        <v>*</v>
      </c>
      <c r="K35" s="135" t="str">
        <f>IF(SP_SUL!AD37="","*",SP_SUL!AD37)</f>
        <v>*</v>
      </c>
    </row>
    <row r="36" spans="2:11" s="124" customFormat="1" hidden="1">
      <c r="B36" s="121" t="str">
        <f>IF(SP_SUL!Y38="","*",SP_SUL!Y38)</f>
        <v>*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FIXO</v>
      </c>
      <c r="I36" s="122" t="str">
        <f>IF(SP_SUL!AC38="","*",SP_SUL!AC38)</f>
        <v>ACIONAMENTO</v>
      </c>
      <c r="J36" s="123">
        <f>IF(SP_SUL!AA38="","*",SP_SUL!AA38)</f>
        <v>1</v>
      </c>
      <c r="K36" s="135" t="str">
        <f>IF(SP_SUL!AD38="","*",SP_SUL!AD38)</f>
        <v>-</v>
      </c>
    </row>
    <row r="37" spans="2:11" s="124" customFormat="1" hidden="1">
      <c r="B37" s="121" t="str">
        <f>IF(SP_SUL!Y39="","*",SP_SUL!Y39)</f>
        <v>*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*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*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*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*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*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*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*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*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*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*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*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2" t="s">
        <v>1188</v>
      </c>
      <c r="D5" s="363"/>
      <c r="E5" s="363"/>
      <c r="F5" s="363"/>
      <c r="G5" s="363"/>
      <c r="H5" s="363"/>
      <c r="I5" s="363"/>
      <c r="J5" s="364"/>
      <c r="K5" s="365" t="s">
        <v>1189</v>
      </c>
      <c r="L5" s="366"/>
      <c r="M5" s="366"/>
      <c r="N5" s="366"/>
      <c r="O5" s="367" t="s">
        <v>1190</v>
      </c>
      <c r="P5" s="368"/>
      <c r="Q5" s="369"/>
    </row>
    <row r="6" spans="1:17" s="94" customFormat="1" ht="15.75" customHeight="1">
      <c r="A6" s="88" t="s">
        <v>1191</v>
      </c>
      <c r="B6" s="95" t="s">
        <v>1192</v>
      </c>
      <c r="C6" s="96" t="s">
        <v>1042</v>
      </c>
      <c r="D6" s="97" t="s">
        <v>1043</v>
      </c>
      <c r="E6" s="96" t="s">
        <v>1193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1194</v>
      </c>
      <c r="M6" s="140" t="s">
        <v>506</v>
      </c>
      <c r="N6" s="141" t="s">
        <v>1037</v>
      </c>
      <c r="O6" s="247" t="s">
        <v>1080</v>
      </c>
      <c r="P6" s="158"/>
      <c r="Q6" s="194" t="s">
        <v>1195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1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1</v>
      </c>
      <c r="P10" s="91"/>
      <c r="Q10" s="146" t="str">
        <f>IF($A$2=1,IF(SP_SUL!BJ8="","*",SP_SUL!BJ8),IF(SP_SUL!BK8="","*",SP_SUL!BK8))</f>
        <v>*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1</v>
      </c>
      <c r="P20" s="91"/>
      <c r="Q20" s="146" t="str">
        <f>IF($A$2=1,IF(SP_SUL!BJ18="","*",SP_SUL!BJ18),IF(SP_SUL!BK18="","*",SP_SUL!BK18))</f>
        <v xml:space="preserve">Aguardando realizar a MNB do L45 + Locos 9251 e 9002/ MC1 13h26 / autorizado entrada na via 13h41 / 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8.3333333333333329E-2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*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>*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*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*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*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*</v>
      </c>
      <c r="R38" s="100" t="str">
        <f>IF($A$2=1,IF(SP_SUL!BK36="","*",SP_SUL!BK36),IF(SP_SUL!BL36="","*",SP_SUL!BL36))</f>
        <v>*</v>
      </c>
    </row>
    <row r="39" spans="1:18" hidden="1">
      <c r="A39" s="98" t="str">
        <f>IF(SP_SUL!B37="","*",SP_SUL!B37)</f>
        <v>*</v>
      </c>
      <c r="B39" s="99" t="str">
        <f>IF(SP_SUL!X37="","*",SP_SUL!X37)</f>
        <v>*</v>
      </c>
      <c r="C39" s="100" t="str">
        <f>IF(SP_SUL!S37="","*",SP_SUL!S37)</f>
        <v>-</v>
      </c>
      <c r="D39" s="100" t="str">
        <f>IF(SP_SUL!T37="","*",SP_SUL!T37)</f>
        <v>-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-</v>
      </c>
      <c r="H39" s="155" t="str">
        <f>IF(SP_SUL!K37="","*",SP_SUL!K37)</f>
        <v>*</v>
      </c>
      <c r="I39" s="133" t="str">
        <f>IF(SP_SUL!O37="","*",SP_SUL!O37)</f>
        <v>*</v>
      </c>
      <c r="J39" s="133" t="str">
        <f>IF(SP_SUL!P37="","*",SP_SUL!P37)</f>
        <v>*</v>
      </c>
      <c r="K39" s="142" t="str">
        <f>IF(SP_SUL!AK37="","*",SP_SUL!AK37)</f>
        <v>102ZKW2</v>
      </c>
      <c r="L39" s="142" t="str">
        <f>IF(SP_SUL!AM37="","*",SP_SUL!AM37)</f>
        <v>-</v>
      </c>
      <c r="M39" s="142" t="str">
        <f>IF(SP_SUL!AP37="","*",SP_SUL!AP37)</f>
        <v>-</v>
      </c>
      <c r="N39" s="142" t="str">
        <f>IF(SP_SUL!AM37="","*",SP_SUL!AM37)</f>
        <v>-</v>
      </c>
      <c r="O39" s="175">
        <f>SP_SUL!BH37</f>
        <v>0</v>
      </c>
      <c r="P39" s="91"/>
      <c r="Q39" s="146" t="str">
        <f>IF($A$2=1,IF(SP_SUL!BJ37="","*",SP_SUL!BJ37),IF(SP_SUL!BK37="","*",SP_SUL!BK37))</f>
        <v>*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0</v>
      </c>
      <c r="P40" s="91"/>
      <c r="Q40" s="146" t="str">
        <f>IF($A$2=1,IF(SP_SUL!BJ38="","*",SP_SUL!BJ38),IF(SP_SUL!BK38="","*",SP_SUL!BK38))</f>
        <v>*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0</v>
      </c>
      <c r="P41" s="91"/>
      <c r="Q41" s="146" t="str">
        <f>IF($A$2=1,IF(SP_SUL!BJ39="","*",SP_SUL!BJ39),IF(SP_SUL!BK39="","*",SP_SUL!BK39))</f>
        <v>*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0</v>
      </c>
      <c r="P42" s="91"/>
      <c r="Q42" s="146" t="str">
        <f>IF($A$2=1,IF(SP_SUL!BJ40="","*",SP_SUL!BJ40),IF(SP_SUL!BK40="","*",SP_SUL!BK40))</f>
        <v>*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0</v>
      </c>
      <c r="P43" s="91"/>
      <c r="Q43" s="146" t="str">
        <f>IF($A$2=1,IF(SP_SUL!BJ41="","*",SP_SUL!BJ41),IF(SP_SUL!BK41="","*",SP_SUL!BK41))</f>
        <v>*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0</v>
      </c>
      <c r="P44" s="91"/>
      <c r="Q44" s="146" t="str">
        <f>IF($A$2=1,IF(SP_SUL!BJ42="","*",SP_SUL!BJ42),IF(SP_SUL!BK42="","*",SP_SUL!BK42))</f>
        <v>*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*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0</v>
      </c>
      <c r="P48" s="91"/>
      <c r="Q48" s="146" t="str">
        <f>IF($A$2=1,IF(SP_SUL!BJ46="","*",SP_SUL!BJ46),IF(SP_SUL!BK46="","*",SP_SUL!BK46))</f>
        <v>*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*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0</v>
      </c>
      <c r="P50" s="91"/>
      <c r="Q50" s="146" t="str">
        <f>IF($A$2=1,IF(SP_SUL!BJ48="","*",SP_SUL!BJ48),IF(SP_SUL!BK48="","*",SP_SUL!BK48))</f>
        <v>*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0</v>
      </c>
      <c r="P51" s="91"/>
      <c r="Q51" s="146" t="str">
        <f>IF($A$2=1,IF(SP_SUL!BJ49="","*",SP_SUL!BJ49),IF(SP_SUL!BK49="","*",SP_SUL!BK49))</f>
        <v>*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0</v>
      </c>
      <c r="P52" s="91"/>
      <c r="Q52" s="146" t="str">
        <f>IF($A$2=1,IF(SP_SUL!BJ50="","*",SP_SUL!BJ50),IF(SP_SUL!BK50="","*",SP_SUL!BK50))</f>
        <v>*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>*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>*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1195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29" sqref="B29:U50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0"/>
      <c r="B1" s="371"/>
      <c r="C1" s="372"/>
      <c r="L1" s="102"/>
      <c r="M1" s="125"/>
      <c r="N1" s="283"/>
      <c r="O1" s="283"/>
      <c r="P1" s="171"/>
      <c r="Q1" s="373" t="s">
        <v>1090</v>
      </c>
      <c r="R1" s="374"/>
      <c r="U1" s="103"/>
      <c r="V1" s="375" t="s">
        <v>1196</v>
      </c>
      <c r="W1" s="375"/>
      <c r="X1" s="375"/>
      <c r="Y1" s="105"/>
    </row>
    <row r="2" spans="1:25" s="101" customFormat="1" ht="11.25" customHeight="1">
      <c r="A2" s="106" t="s">
        <v>1197</v>
      </c>
      <c r="B2" s="106" t="s">
        <v>1192</v>
      </c>
      <c r="C2" s="106" t="s">
        <v>483</v>
      </c>
      <c r="D2" s="107" t="s">
        <v>1042</v>
      </c>
      <c r="E2" s="107" t="s">
        <v>1043</v>
      </c>
      <c r="F2" s="107" t="s">
        <v>1191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1198</v>
      </c>
      <c r="U2" s="109" t="s">
        <v>1045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8.3333333333333329E-2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*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IF(SP_SUL!Y32="","*",SP_SUL!Y32)</f>
        <v>*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*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*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*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*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*</v>
      </c>
      <c r="B35" s="110" t="str">
        <f>IF(SP_SUL!X37="","*",SP_SUL!X37)</f>
        <v>*</v>
      </c>
      <c r="C35" s="110" t="str">
        <f>IF(SP_SUL!Z37="","*",SP_SUL!Z37)</f>
        <v>*</v>
      </c>
      <c r="D35" s="111" t="str">
        <f>IF(SP_SUL!S37="","*",SP_SUL!S37)</f>
        <v>-</v>
      </c>
      <c r="E35" s="111" t="str">
        <f>IF(SP_SUL!T37="","*",SP_SUL!T37)</f>
        <v>-</v>
      </c>
      <c r="F35" s="111" t="str">
        <f>IF(SP_SUL!B37="","*",SP_SUL!B37)</f>
        <v>*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-</v>
      </c>
      <c r="L35" s="111" t="str">
        <f>IF(SP_SUL!N37="","*",SP_SUL!N37)</f>
        <v>-</v>
      </c>
      <c r="M35" s="112" t="str">
        <f>IF(SP_SUL!J37="","*",SP_SUL!J37)</f>
        <v>*</v>
      </c>
      <c r="N35" s="285" t="str">
        <f>IF(SP_SUL!K37="","*",SP_SUL!K37)</f>
        <v>*</v>
      </c>
      <c r="O35" s="285" t="str">
        <f>IF(SP_SUL!L37="","*",SP_SUL!L37)</f>
        <v>-</v>
      </c>
      <c r="P35" s="112"/>
      <c r="Q35" s="129" t="str">
        <f>IF(SP_SUL!O37="","*",SP_SUL!O37)</f>
        <v>*</v>
      </c>
      <c r="R35" s="129" t="str">
        <f>IF(SP_SUL!P37="","*",SP_SUL!P37)</f>
        <v>*</v>
      </c>
      <c r="S35" s="111" t="str">
        <f>IF(SP_SUL!Q37="","*",CONCATENATE(SP_SUL!Q37," ",SP_SUL!R37))</f>
        <v>*</v>
      </c>
      <c r="T35" s="111" t="str">
        <f>IF(SP_SUL!V37="","*",SP_SUL!V37)</f>
        <v>*</v>
      </c>
      <c r="U35" s="111" t="str">
        <f>IF(SP_SUL!W37="","*",SP_SUL!W37)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*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*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*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*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*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*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*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*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*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*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*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*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*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1199</v>
      </c>
    </row>
  </sheetData>
  <autoFilter ref="A2:Y3000" xr:uid="{D1126E52-FA3F-4EAC-A720-DDE9797BEFF6}">
    <filterColumn colId="5">
      <filters>
        <dateGroupItem year="2025" month="10" day="29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576">
    <cfRule type="cellIs" dxfId="3" priority="4" operator="equal">
      <formula>"OPORTUNIDADE"</formula>
    </cfRule>
  </conditionalFormatting>
  <conditionalFormatting sqref="V1:X104857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2025-12-01T18:57:58Z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