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65" documentId="8_{B6337239-1A00-434D-AAD0-422EA1FEB5AE}" xr6:coauthVersionLast="47" xr6:coauthVersionMax="47" xr10:uidLastSave="{1C34D63B-2C42-4BFA-9F87-5C38D1EFEA35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2" l="1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M274" i="1" a="1"/>
  <c r="M274" i="1"/>
  <c r="I274" i="1" a="1"/>
  <c r="I274" i="1"/>
  <c r="H274" i="1" a="1"/>
  <c r="H274" i="1"/>
  <c r="BC273" i="1" a="1"/>
  <c r="BC273" i="1"/>
  <c r="T273" i="1" a="1"/>
  <c r="T273" i="1"/>
  <c r="S273" i="1" a="1"/>
  <c r="S273" i="1"/>
  <c r="N273" i="1" a="1"/>
  <c r="N273" i="1"/>
  <c r="M273" i="1" a="1"/>
  <c r="M273" i="1"/>
  <c r="BC272" i="1" a="1"/>
  <c r="BC272" i="1"/>
  <c r="T272" i="1" a="1"/>
  <c r="T272" i="1"/>
  <c r="S272" i="1" a="1"/>
  <c r="S272" i="1"/>
  <c r="N272" i="1" a="1"/>
  <c r="N272" i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258" i="12" l="1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1" i="1"/>
  <c r="G313" i="11"/>
  <c r="D311" i="11"/>
  <c r="C310" i="11"/>
  <c r="AM308" i="1"/>
  <c r="G310" i="11"/>
  <c r="D308" i="11"/>
  <c r="C307" i="11"/>
  <c r="AM305" i="1"/>
  <c r="G307" i="11"/>
  <c r="D305" i="11"/>
  <c r="C304" i="11"/>
  <c r="AM302" i="1"/>
  <c r="G304" i="11"/>
  <c r="D302" i="11"/>
  <c r="C301" i="11"/>
  <c r="AM299" i="1"/>
  <c r="G301" i="11"/>
  <c r="D298" i="11"/>
  <c r="C297" i="11"/>
  <c r="AM295" i="1"/>
  <c r="G297" i="11"/>
  <c r="C296" i="11"/>
  <c r="AM294" i="1"/>
  <c r="G296" i="11"/>
  <c r="D294" i="11"/>
  <c r="AM290" i="1"/>
  <c r="G292" i="11"/>
  <c r="AM287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19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2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6" i="1"/>
  <c r="G298" i="11"/>
  <c r="D295" i="11"/>
  <c r="C294" i="11"/>
  <c r="AM291" i="1"/>
  <c r="G293" i="11"/>
  <c r="AM288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3" i="1"/>
  <c r="G315" i="11"/>
  <c r="D313" i="11"/>
  <c r="C312" i="11"/>
  <c r="AM310" i="1"/>
  <c r="G312" i="11"/>
  <c r="D310" i="11"/>
  <c r="C309" i="11"/>
  <c r="D307" i="11"/>
  <c r="C306" i="11"/>
  <c r="AM304" i="1"/>
  <c r="G306" i="11"/>
  <c r="D304" i="11"/>
  <c r="C303" i="11"/>
  <c r="D301" i="11"/>
  <c r="C300" i="11"/>
  <c r="AM298" i="1"/>
  <c r="G300" i="11"/>
  <c r="C299" i="11"/>
  <c r="D297" i="11"/>
  <c r="D296" i="11"/>
  <c r="C295" i="11"/>
  <c r="AM293" i="1"/>
  <c r="G295" i="11"/>
  <c r="AM289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AM285" i="1"/>
  <c r="AN284" i="1"/>
  <c r="AM284" i="1"/>
  <c r="AN283" i="1"/>
  <c r="AM283" i="1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7" i="1"/>
  <c r="AN315" i="1"/>
  <c r="AM314" i="1"/>
  <c r="BD314" i="1" a="1"/>
  <c r="BD314" i="1" s="1"/>
  <c r="AJ69" i="1"/>
  <c r="AN327" i="1"/>
  <c r="AN325" i="1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BE547" i="1"/>
  <c r="BD535" i="1" a="1"/>
  <c r="BD535" i="1" s="1"/>
  <c r="BD532" i="1" a="1"/>
  <c r="BD532" i="1" s="1"/>
  <c r="AN279" i="1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1" i="1"/>
  <c r="AN324" i="1"/>
  <c r="AM320" i="1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AN326" i="1"/>
  <c r="AN322" i="1"/>
  <c r="AM316" i="1"/>
  <c r="AM337" i="1"/>
  <c r="K322" i="12"/>
  <c r="AN323" i="1"/>
  <c r="AM322" i="1"/>
  <c r="AM321" i="1"/>
  <c r="AN320" i="1"/>
  <c r="AM318" i="1"/>
  <c r="AM315" i="1"/>
  <c r="AN335" i="1"/>
  <c r="L320" i="12"/>
  <c r="AN316" i="1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AM328" i="1"/>
  <c r="AM323" i="1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AM327" i="1"/>
  <c r="AM325" i="1"/>
  <c r="AM324" i="1"/>
  <c r="AM342" i="1"/>
  <c r="K327" i="12"/>
  <c r="AN340" i="1"/>
  <c r="L325" i="12"/>
  <c r="AM333" i="1"/>
  <c r="K318" i="12"/>
  <c r="AN328" i="1"/>
  <c r="AM326" i="1"/>
  <c r="BD347" i="1" a="1"/>
  <c r="BD347" i="1" s="1"/>
  <c r="AJ33" i="1"/>
  <c r="AJ34" i="1"/>
  <c r="AJ35" i="1"/>
  <c r="AJ44" i="1"/>
  <c r="AM348" i="1"/>
  <c r="K333" i="12"/>
  <c r="AJ43" i="1"/>
  <c r="AN349" i="1"/>
  <c r="L334" i="12"/>
  <c r="AM350" i="1"/>
  <c r="K335" i="12"/>
  <c r="BE349" i="1"/>
  <c r="AJ42" i="1"/>
  <c r="AJ41" i="1"/>
  <c r="AJ36" i="1"/>
  <c r="AJ37" i="1"/>
  <c r="AJ38" i="1"/>
  <c r="AJ40" i="1"/>
  <c r="AJ39" i="1"/>
  <c r="F278" i="13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F266" i="13"/>
  <c r="AM300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F262" i="13"/>
  <c r="AM292" i="1"/>
  <c r="AM286" i="1"/>
  <c r="AM280" i="1"/>
  <c r="AM67" i="1"/>
  <c r="F65" i="13"/>
  <c r="AM60" i="1"/>
  <c r="AM153" i="1"/>
  <c r="AM307" i="1"/>
  <c r="AN82" i="1"/>
  <c r="AM78" i="1"/>
  <c r="AN164" i="1"/>
  <c r="AN116" i="1"/>
  <c r="AN311" i="1"/>
  <c r="AM309" i="1"/>
  <c r="AM306" i="1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58" i="12" l="1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58" i="12" l="1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<sst xmlns="http://schemas.openxmlformats.org/spreadsheetml/2006/main" count="8723" uniqueCount="1792">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</sst>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BB5" activePane="bottomRight" state="frozen"/>
      <selection pane="bottomRight" activeCell="D268" sqref="D268:D2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A257" sqref="A257:X3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*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V42</v>
      </c>
      <c r="H273" s="110" t="str">
        <f>IF(FN_MC!F275="","*",FN_MC!F275)</f>
        <v>MODERNIZAÇÃO - SOCADORA</v>
      </c>
      <c r="I273" s="110" t="str">
        <f>IF(FN_MC!H275="","*",FN_MC!H275)</f>
        <v>ZGT1</v>
      </c>
      <c r="J273" s="110" t="str">
        <f>IF(FN_MC!I275="","*",FN_MC!I275)</f>
        <v>ZGT1</v>
      </c>
      <c r="K273" s="110" t="str">
        <f>IF(FN_MC!M275="","*",FN_MC!M275)</f>
        <v>ZGT-ZXE</v>
      </c>
      <c r="L273" s="110" t="str">
        <f>IF(FN_MC!N275="","*",FN_MC!N275)</f>
        <v>ZGTZXE</v>
      </c>
      <c r="M273" s="111">
        <f>IF(FN_MC!J275="","*",FN_MC!J275)</f>
        <v>72</v>
      </c>
      <c r="N273" s="290">
        <f>IF(FN_MC!K275="","*",FN_MC!K275)</f>
        <v>319</v>
      </c>
      <c r="O273" s="290">
        <f>IF(FN_MC!L275="","*",FN_MC!L275)</f>
        <v>319.81900000000002</v>
      </c>
      <c r="P273" s="111"/>
      <c r="Q273" s="128">
        <f>IF(FN_MC!O275="","*",FN_MC!O275)</f>
        <v>0.27083333333333331</v>
      </c>
      <c r="R273" s="128">
        <f>IF(FN_MC!P275="","*",FN_MC!P275)</f>
        <v>8.3333333333333329E-2</v>
      </c>
      <c r="S273" s="110" t="str">
        <f>IF(FN_MC!Q275="","*",CONCATENATE(FN_MC!Q275," ",FN_MC!R275))</f>
        <v>400 M</v>
      </c>
      <c r="T273" s="110" t="str">
        <f>IF(FN_MC!V275="","*",FN_MC!V275)</f>
        <v>Ezequiel</v>
      </c>
      <c r="U273" s="110" t="str">
        <f>IF(FN_MC!W275="","*",FN_MC!W275)</f>
        <v>Socaria mecanizada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1000</v>
      </c>
      <c r="X273" s="112">
        <f ca="1">_xlfn.XLOOKUP(G273&amp;$X$2,BS_CONTROLE[CHAVE],BS_CONTROLE[Quantidade_11],"-")</f>
        <v>970</v>
      </c>
    </row>
    <row r="274" spans="1:24" s="113" customFormat="1">
      <c r="A274" s="109" t="str">
        <f>IF(FN_MC!Y276="","*",FN_MC!Y276)</f>
        <v>*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N98</v>
      </c>
      <c r="H274" s="110" t="str">
        <f>IF(FN_MC!F276="","*",FN_MC!F276)</f>
        <v xml:space="preserve">INSPEÇÃO </v>
      </c>
      <c r="I274" s="110" t="str">
        <f>IF(FN_MC!H276="","*",FN_MC!H276)</f>
        <v>ZTO</v>
      </c>
      <c r="J274" s="110" t="str">
        <f>IF(FN_MC!I276="","*",FN_MC!I276)</f>
        <v>ZTO</v>
      </c>
      <c r="K274" s="110" t="str">
        <f>IF(FN_MC!M276="","*",FN_MC!M276)</f>
        <v>ZTO-ZXE</v>
      </c>
      <c r="L274" s="110" t="str">
        <f>IF(FN_MC!N276="","*",FN_MC!N276)</f>
        <v>ZTOZXE</v>
      </c>
      <c r="M274" s="111">
        <f>IF(FN_MC!J276="","*",FN_MC!J276)</f>
        <v>72</v>
      </c>
      <c r="N274" s="290">
        <f>IF(FN_MC!K276="","*",FN_MC!K276)</f>
        <v>255.5</v>
      </c>
      <c r="O274" s="290" t="str">
        <f>IF(FN_MC!L276="","*",FN_MC!L276)</f>
        <v>-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1 BINÁRIO</v>
      </c>
      <c r="T274" s="110" t="str">
        <f>IF(FN_MC!V276="","*",FN_MC!V276)</f>
        <v>PCM</v>
      </c>
      <c r="U274" s="110" t="str">
        <f>IF(FN_MC!W276="","*",FN_MC!W276)</f>
        <v>Inspeção vagão via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*</v>
      </c>
      <c r="D275" s="110" t="str">
        <f>IF(FN_MC!S277="","*",FN_MC!S277)</f>
        <v>FERRONORTE</v>
      </c>
      <c r="E275" s="110" t="str">
        <f>IF(FN_MC!T277="","*",FN_MC!T277)</f>
        <v>TMI-TCS</v>
      </c>
      <c r="F275" s="110">
        <f>IF(FN_MC!B277="","*",FN_MC!B277)</f>
        <v>46013</v>
      </c>
      <c r="G275" s="110" t="str">
        <f>IF(FN_MC!D277="","*",FN_MC!D277)</f>
        <v>A60</v>
      </c>
      <c r="H275" s="110" t="str">
        <f>IF(FN_MC!F277="","*",FN_MC!F277)</f>
        <v>DETECÇÃO - RONDA 7 DIAS</v>
      </c>
      <c r="I275" s="110" t="str">
        <f>IF(FN_MC!H277="","*",FN_MC!H277)</f>
        <v>TMITRP</v>
      </c>
      <c r="J275" s="110" t="str">
        <f>IF(FN_MC!I277="","*",FN_MC!I277)</f>
        <v>TCS</v>
      </c>
      <c r="K275" s="110" t="str">
        <f>IF(FN_MC!M277="","*",FN_MC!M277)</f>
        <v>TMITRP-TCS</v>
      </c>
      <c r="L275" s="110" t="str">
        <f>IF(FN_MC!N277="","*",FN_MC!N277)</f>
        <v>TMITRPTCS</v>
      </c>
      <c r="M275" s="111">
        <f>IF(FN_MC!J277="","*",FN_MC!J277)</f>
        <v>74</v>
      </c>
      <c r="N275" s="290">
        <f>IF(FN_MC!K277="","*",FN_MC!K277)</f>
        <v>8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4.1666666666666664E-2</v>
      </c>
      <c r="S275" s="110" t="str">
        <f>IF(FN_MC!Q277="","*",CONCATENATE(FN_MC!Q277," ",FN_MC!R277))</f>
        <v>290 KM</v>
      </c>
      <c r="T275" s="110" t="str">
        <f>IF(FN_MC!V277="","*",FN_MC!V277)</f>
        <v>Clayton</v>
      </c>
      <c r="U275" s="110" t="str">
        <f>IF(FN_MC!W277="","*",FN_MC!W277)</f>
        <v xml:space="preserve">Ronda 7 dias 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