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42" documentId="8_{B6337239-1A00-434D-AAD0-422EA1FEB5AE}" xr6:coauthVersionLast="47" xr6:coauthVersionMax="47" xr10:uidLastSave="{B99C2E14-EC76-406B-AA97-8DDFC594BD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5" i="1" l="1" a="1"/>
  <c r="N265" i="1" s="1"/>
  <c r="M265" i="1" a="1"/>
  <c r="M265" i="1" s="1"/>
  <c r="M294" i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382" i="12" s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385" i="12" s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91" i="12" s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392" i="12" s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393" i="12" s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5" i="12" s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397" i="12" s="1"/>
  <c r="S296" i="1" a="1"/>
  <c r="S296" i="1" s="1"/>
  <c r="D397" i="12" s="1"/>
  <c r="T296" i="1" a="1"/>
  <c r="T296" i="1" s="1"/>
  <c r="E397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399" i="12" s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70" i="1" l="1"/>
  <c r="AJ296" i="1"/>
  <c r="AJ298" i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<sst xmlns="http://schemas.openxmlformats.org/spreadsheetml/2006/main" count="6429" uniqueCount="1690">
  <si>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</si>
  <si>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</si>
  <si>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</si>
  <si>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</si>
  <si>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</si>
  <si>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</si>
  <si>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</si>
  <si>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</si>
  <si>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</si>
  <si>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</si>
  <si>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</si>
  <si>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</si>
  <si>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</si>
  <si>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</si>
  <si>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</si>
  <si>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</si>
  <si>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</si>
  <si>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</si>
  <si>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</si>
  <si>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</si>
  <si>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</si>
  <si>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</si>
  <si>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</si>
  <si>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</si>
  <si>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</si>
  <si>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</si>
  <si>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</si>
  <si>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</si>
  <si>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</si>
  <si>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</si>
  <si>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</si>
  <si>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</si>
  <si>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</si>
  <si>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</si>
  <si>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</si>
  <si>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</si>
  <si>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</si>
  <si>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</si>
  <si>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</si>
  <si>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</si>
  <si>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</si>
  <si>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</si>
  <si>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</si>
  <si>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</si>
  <si>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</si>
  <si>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</si>
  <si>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</si>
  <si>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</si>
  <si>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</si>
  <si>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</si>
  <si>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</si>
  <si>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</si>
  <si>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</si>
  <si>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</si>
  <si>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</si>
  <si>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</si>
  <si>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</si>
  <si>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</si>
  <si>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</si>
  <si>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</si>
  <si>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</si>
  <si>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</si>
  <si>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</si>
  <si>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</si>
  <si>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</si>
  <si>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</si>
  <si>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</si>
  <si>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</si>
  <si>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</si>
  <si>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</si>
  <si>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</si>
  <si>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</si>
  <si>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</si>
  <si>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</si>
  <si>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</si>
  <si>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</si>
  <si>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</si>
  <si>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</si>
  <si>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</si>
  <si>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</si>
  <si>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</si>
  <si>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</si>
  <si>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</si>
  <si>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</si>
  <si>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</si>
  <si>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</si>
  <si>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</si>
  <si>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</si>
  <si>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</si>
  <si>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</si>
  <si>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</si>
  <si>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</si>
  <si>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</si>
  <si>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</si>
  <si>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</si>
  <si>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</si>
  <si>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</si>
  <si>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</si>
  <si>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</si>
  <si>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</si>
  <si>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</si>
  <si>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</si>
  <si>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</si>
  <si>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</si>
  <si>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</si>
  <si>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</si>
  <si>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</si>
  <si>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</si>
  <si>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</si>
  <si>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</si>
  <si>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</si>
  <si>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</si>
  <si>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</si>
  <si>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</si>
  <si>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</si>
  <si>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</si>
  <si>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</si>
  <si>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</si>
  <si>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</si>
  <si>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</si>
  <si>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</si>
  <si>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</si>
  <si>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</si>
  <si>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</si>
  <si>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</si>
  <si>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</si>
  <si>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</si>
  <si>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</si>
  <si>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</si>
  <si>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</si>
  <si>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</si>
  <si>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</si>
  <si>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</si>
  <si>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</si>
  <si>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</si>
  <si>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</si>
  <si>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</si>
  <si>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</si>
  <si>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</si>
  <si>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</si>
  <si>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</si>
  <si>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</si>
  <si>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</si>
  <si>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</si>
  <si>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</si>
  <si>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</si>
  <si>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</si>
  <si>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</si>
  <si>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</si>
  <si>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</si>
  <si>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</si>
  <si>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</si>
  <si>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</si>
  <si>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</si>
  <si>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</si>
  <si>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</si>
  <si>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</si>
  <si>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</si>
  <si>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</si>
  <si>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</si>
  <si>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</si>
  <si>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</si>
  <si>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</si>
  <si>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</si>
  <si>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</si>
  <si>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</si>
  <si>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</si>
  <si>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</si>
  <si>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</si>
  <si>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</si>
  <si>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</si>
  <si>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</si>
  <si>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</si>
  <si>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</si>
  <si>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</si>
  <si>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</si>
  <si>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</si>
  <si>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</si>
  <si>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</si>
  <si>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</si>
  <si>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</si>
  <si>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</si>
  <si>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</si>
  <si>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</si>
  <si>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</si>
  <si>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</si>
  <si>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</si>
  <si>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</si>
  <si>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</si>
  <si>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</si>
  <si>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</si>
  <si>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</si>
  <si>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</si>
  <si>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</si>
  <si>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</si>
  <si>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</si>
  <si>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</si>
  <si>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</si>
  <si>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</si>
  <si>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</si>
  <si>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</si>
  <si>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</si>
  <si>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</si>
  <si>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</si>
  <si>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</si>
  <si>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</si>
  <si>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</si>
  <si>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</si>
  <si>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</si>
  <si>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</si>
  <si>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</si>
  <si>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</si>
  <si>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</si>
  <si>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</si>
  <si>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</si>
  <si>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</si>
  <si>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</si>
  <si>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</si>
  <si>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</si>
  <si>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</si>
  <si>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</si>
  <si>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</si>
  <si>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</si>
  <si>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</si>
  <si>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</si>
  <si>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</si>
  <si>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</si>
  <si>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</si>
  <si>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</si>
  <si>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</si>
  <si>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</si>
  <si>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</si>
  <si>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</si>
  <si>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</si>
  <si>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</si>
  <si>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</si>
  <si>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</si>
  <si>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</si>
  <si>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</si>
  <si>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</si>
  <si>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</si>
  <si>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</si>
  <si>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</si>
  <si>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</si>
  <si>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</si>
  <si>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</si>
  <si>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</si>
  <si>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</si>
  <si>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</si>
  <si>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</si>
  <si>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</si>
  <si>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</si>
  <si>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</si>
  <si>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</si>
  <si>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</si>
  <si>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</si>
  <si>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</si>
  <si>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</si>
  <si>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</si>
  <si>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</si>
  <si>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</si>
  <si>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</si>
  <si>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</si>
  <si>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</si>
  <si>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</si>
  <si>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</si>
  <si>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</si>
  <si>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</si>
  <si>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</si>
  <si>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</si>
  <si>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</si>
  <si>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</si>
  <si>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</si>
  <si>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</si>
  <si>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</si>
  <si>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</si>
  <si>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</si>
  <si>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</si>
  <si>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</si>
  <si>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</si>
  <si>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</si>
  <si>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</si>
  <si>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</si>
  <si>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</si>
  <si>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</si>
  <si>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</si>
  <si>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</si>
  <si>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</si>
  <si>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</si>
  <si>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</si>
  <si>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</si>
  <si>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</si>
  <si>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</si>
  <si>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</si>
  <si>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</si>
  <si>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</si>
  <si>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</si>
  <si>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</si>
  <si>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</si>
  <si>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</si>
  <si>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</si>
  <si>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</si>
  <si>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</si>
  <si>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</si>
  <si>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</si>
  <si>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</si>
  <si>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</si>
  <si>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</si>
  <si>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</si>
  <si>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</si>
  <si>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</si>
  <si>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</si>
  <si>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</si>
  <si>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</si>
  <si>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</si>
  <si>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</si>
  <si>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</si>
  <si>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</si>
  <si>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</si>
  <si>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</si>
  <si>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</si>
  <si>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</si>
  <si>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</si>
  <si>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</si>
  <si>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</si>
  <si>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</si>
  <si>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</si>
  <si>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</si>
  <si>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</si>
  <si>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</si>
  <si>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</si>
  <si>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</si>
  <si>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</si>
  <si>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</si>
  <si>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</si>
  <si>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</si>
  <si>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</si>
  <si>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</si>
  <si>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</si>
  <si>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</si>
  <si>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</si>
  <si>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</si>
  <si>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</si>
  <si>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</si>
  <si>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</si>
  <si>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</si>
  <si>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</si>
  <si>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</si>
  <si>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</si>
  <si>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</si>
  <si>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</si>
  <si>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</si>
  <si>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</si>
  <si>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</si>
  <si>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</si>
  <si>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</si>
  <si>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</si>
  <si>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</si>
  <si>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</si>
  <si>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</si>
  <si>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</si>
  <si>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</si>
  <si>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</si>
  <si>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</si>
  <si>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</si>
  <si>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</si>
  <si>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</si>
  <si>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</si>
  <si>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</si>
  <si>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</si>
  <si>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</si>
  <si>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</si>
  <si>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</si>
  <si>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</si>
  <si>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</si>
  <si>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</si>
  <si>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</si>
  <si>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</si>
  <si>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</si>
  <si>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</si>
  <si>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</si>
  <si>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</si>
  <si>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</si>
  <si>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</si>
  <si>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</si>
  <si>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</si>
  <si>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</si>
  <si>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</si>
  <si>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</si>
  <si>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</si>
  <si>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</si>
  <si>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</si>
  <si>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</si>
  <si>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</si>
  <si>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</si>
  <si>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</si>
  <si>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</si>
  <si>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</si>
  <si>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</si>
  <si>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</si>
  <si>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</si>
  <si>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</si>
  <si>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</si>
  <si>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</si>
  <si>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</si>
  <si>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</si>
  <si>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</si>
  <si>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</si>
  <si>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</si>
  <si>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</si>
  <si>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</si>
  <si>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</si>
  <si>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</si>
  <si>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</si>
  <si>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</si>
  <si>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</si>
  <si>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</si>
  <si>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</si>
  <si>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</si>
  <si>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</si>
  <si>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</si>
  <si>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</si>
  <si>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</si>
  <si>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</si>
  <si>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</si>
  <si>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</si>
  <si>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</si>
  <si>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</si>
  <si>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</si>
  <si>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</si>
  <si>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</si>
  <si>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</si>
  <si>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</si>
  <si>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</si>
  <si>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</si>
  <si>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</si>
  <si>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</si>
  <si>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</si>
  <si>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</si>
  <si>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</si>
  <si>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</si>
  <si>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</si>
  <si>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</si>
  <si>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</si>
  <si>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</si>
  <si>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</si>
  <si>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</si>
  <si>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</si>
  <si>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</si>
  <si>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</si>
  <si>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</si>
  <si>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</si>
  <si>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</si>
  <si>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</si>
  <si>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</si>
  <si>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</si>
  <si>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</si>
  <si>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</si>
  <si>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</si>
  <si>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</si>
  <si>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</si>
  <si>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</si>
  <si>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</si>
  <si>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</si>
  <si>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</si>
  <si>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</si>
  <si>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</si>
  <si>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</si>
  <si>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</si>
  <si>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</si>
  <si>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</si>
  <si>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</si>
  <si>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</si>
  <si>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</si>
  <si>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</si>
  <si>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</si>
  <si>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</si>
  <si>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</si>
  <si>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</si>
  <si>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</si>
  <si>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</si>
  <si>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</si>
  <si>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</si>
  <si>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</si>
  <si>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</si>
  <si>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</si>
  <si>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</si>
  <si>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</si>
  <si>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</si>
  <si>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</si>
  <si>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</si>
  <si>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</si>
  <si>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</si>
  <si>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</si>
  <si>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</si>
  <si>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</si>
  <si>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</si>
  <si>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</si>
  <si>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</si>
  <si>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</si>
  <si>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</si>
  <si>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</si>
  <si>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</si>
  <si>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</si>
  <si>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</si>
  <si>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</si>
  <si>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</si>
  <si>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</si>
  <si>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</si>
  <si>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</si>
  <si>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</si>
  <si>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</si>
  <si>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</si>
  <si>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</si>
  <si>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</si>
  <si>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</si>
  <si>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</si>
  <si>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</si>
  <si>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</si>
  <si>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</si>
  <si>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</si>
  <si>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</si>
  <si>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</si>
  <si>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</si>
  <si>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</si>
  <si>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</si>
  <si>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</si>
  <si>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</si>
  <si>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</si>
  <si>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</si>
  <si>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</si>
  <si>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</si>
  <si>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</si>
  <si>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</si>
  <si>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</si>
  <si>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</si>
  <si>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</si>
  <si>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</si>
  <si>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</si>
  <si>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</si>
  <si>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</si>
  <si>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</si>
  <si>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</si>
  <si>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</si>
  <si>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</si>
  <si>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</si>
  <si>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</si>
  <si>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</si>
  <si>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</si>
  <si>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</si>
  <si>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</si>
  <si>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</si>
  <si>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</si>
  <si>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</si>
  <si>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</si>
  <si>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</si>
  <si>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</si>
  <si>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</si>
  <si>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</si>
  <si>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</si>
  <si>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</si>
  <si>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</si>
  <si>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</si>
  <si>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</si>
  <si>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</si>
  <si>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</si>
  <si>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</si>
  <si>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</si>
  <si>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</si>
  <si>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</si>
  <si>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</si>
  <si>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</si>
  <si>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</si>
  <si>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</si>
  <si>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</si>
  <si>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</si>
  <si>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</si>
  <si>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</si>
  <si>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</si>
  <si>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</si>
  <si>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</si>
  <si>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</si>
  <si>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</si>
  <si>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</si>
  <si>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</si>
  <si>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</si>
  <si>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</si>
  <si>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</si>
  <si>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</si>
  <si>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</si>
  <si>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</si>
  <si>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</si>
  <si>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</si>
  <si>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</si>
  <si>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</si>
  <si>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</si>
  <si>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</si>
  <si>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</si>
  <si>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</si>
  <si>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</si>
  <si>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</si>
  <si>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</si>
  <si>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</si>
  <si>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</si>
  <si>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</si>
  <si>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</si>
  <si>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</si>
  <si>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</si>
  <si>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</si>
  <si>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</si>
  <si>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</si>
  <si>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</si>
  <si>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</si>
  <si>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</si>
  <si>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</si>
  <si>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</si>
  <si>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</si>
  <si>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</si>
  <si>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</si>
  <si>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</si>
  <si>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</si>
  <si>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</si>
  <si>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</si>
  <si>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</si>
  <si>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</si>
  <si>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</si>
  <si>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</si>
  <si>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</si>
  <si>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</si>
  <si>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</si>
  <si>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</si>
  <si>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</si>
  <si>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</si>
  <si>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</si>
  <si>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</si>
  <si>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</si>
  <si>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</si>
  <si>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</si>
  <si>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</si>
  <si>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</si>
  <si>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</si>
  <si>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</si>
  <si>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</si>
  <si>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</si>
  <si>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</si>
  <si>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</si>
  <si>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</si>
  <si>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</si>
  <si>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</si>
  <si>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</si>
  <si>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</si>
  <si>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</si>
  <si>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</si>
  <si>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</si>
  <si>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</si>
  <si>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</si>
  <si>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</si>
  <si>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</si>
  <si>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</si>
  <si>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</si>
  <si>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</si>
  <si>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</si>
  <si>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</si>
  <si>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</si>
  <si>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</si>
  <si>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</si>
  <si>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</si>
  <si>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</si>
  <si>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</si>
  <si>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</si>
  <si>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</si>
  <si>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</si>
  <si>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</si>
  <si>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</si>
  <si>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</si>
  <si>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</si>
  <si>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</si>
  <si>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</si>
  <si>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</si>
  <si>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</si>
  <si>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</si>
  <si>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</si>
  <si>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</si>
  <si>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</si>
  <si>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</si>
  <si>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</si>
  <si>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</si>
  <si>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</si>
  <si>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</si>
  <si>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</si>
  <si>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</si>
  <si>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</si>
  <si>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</si>
  <si>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</si>
  <si>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</si>
  <si>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</si>
  <si>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</si>
  <si>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</si>
  <si>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</si>
  <si>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</si>
  <si>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</si>
  <si>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</si>
  <si>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</si>
  <si>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</si>
  <si>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</si>
  <si>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</si>
  <si>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</si>
  <si>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</si>
  <si>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</si>
  <si>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</si>
  <si>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</si>
  <si>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</si>
  <si>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</si>
  <si>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</si>
  <si>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</si>
  <si>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</si>
  <si>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</si>
  <si>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</si>
  <si>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</si>
  <si>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</si>
  <si>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</si>
  <si>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</si>
  <si>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</si>
  <si>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</si>
  <si>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</si>
  <si>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</si>
  <si>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</si>
  <si>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</si>
  <si>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</si>
  <si>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</si>
  <si>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</si>
  <si>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</si>
  <si>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</si>
  <si>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</si>
  <si>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</si>
  <si>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</si>
  <si>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</si>
  <si>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</si>
  <si>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</si>
  <si>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</si>
  <si>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</si>
  <si>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</si>
  <si>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</si>
  <si>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</si>
  <si>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</si>
  <si>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</si>
  <si>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</si>
  <si>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</si>
  <si>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</si>
  <si>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</si>
  <si>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</si>
  <si>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</si>
  <si>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</si>
  <si>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</si>
  <si>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</si>
  <si>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</si>
  <si>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</si>
  <si>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</si>
  <si>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</si>
  <si>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</si>
  <si>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</si>
  <si>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</si>
  <si>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</si>
  <si>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</si>
  <si>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</si>
  <si>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</si>
  <si>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</si>
  <si>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</si>
  <si>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</si>
  <si>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</si>
  <si>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</si>
  <si>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</si>
  <si>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</si>
  <si>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</si>
  <si>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</si>
  <si>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</si>
  <si>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</si>
  <si>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</si>
  <si>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</si>
  <si>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</si>
  <si>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</si>
  <si>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</si>
  <si>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</si>
  <si>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</si>
  <si>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</si>
  <si>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</si>
  <si>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</si>
  <si>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</si>
  <si>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</si>
  <si>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</si>
  <si>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</si>
  <si>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</si>
  <si>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</si>
  <si>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</si>
  <si>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</si>
  <si>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</si>
  <si>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</si>
  <si>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</si>
  <si>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</si>
  <si>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</si>
  <si>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</si>
  <si>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</si>
  <si>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</si>
  <si>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</si>
  <si>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</si>
  <si>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</si>
  <si>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</si>
  <si>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</si>
  <si>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</si>
  <si>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</si>
  <si>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</si>
  <si>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</si>
  <si>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</si>
  <si>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</si>
  <si>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</si>
  <si>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</si>
  <si>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</si>
  <si>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</si>
  <si>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</si>
  <si>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</si>
  <si>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</si>
  <si>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</si>
  <si>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</si>
  <si>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</si>
  <si>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</si>
  <si>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</si>
  <si>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</si>
  <si>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</si>
  <si>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</si>
  <si>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</si>
  <si>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</si>
  <si>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</si>
  <si>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</si>
  <si>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</si>
  <si>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</si>
  <si>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</si>
  <si>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</si>
  <si>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</si>
  <si>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</si>
  <si>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</si>
  <si>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</si>
  <si>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</si>
  <si>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</si>
  <si>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</si>
  <si>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</si>
  <si>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</si>
  <si>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</si>
  <si>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</si>
  <si>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</si>
  <si>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</si>
  <si>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</si>
  <si>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</si>
  <si>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</si>
  <si>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</si>
  <si>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</si>
  <si>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</si>
  <si>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</si>
  <si>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</si>
  <si>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</si>
  <si>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</si>
  <si>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</si>
  <si>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</si>
  <si>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</si>
  <si>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</si>
  <si>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</si>
  <si>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</si>
  <si>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</si>
  <si>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</si>
  <si>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</si>
  <si>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</si>
  <si>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</si>
  <si>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</si>
  <si>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</si>
  <si>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</si>
  <si>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</si>
  <si>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</si>
  <si>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</si>
  <si>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</si>
  <si>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</si>
  <si>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</si>
  <si>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</si>
  <si>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</si>
  <si>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</si>
  <si>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</si>
  <si>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</si>
  <si>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</si>
  <si>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</si>
  <si>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</si>
  <si>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</si>
  <si>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</si>
  <si>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</si>
  <si>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</si>
  <si>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</si>
  <si>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</si>
  <si>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</si>
  <si>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</si>
  <si>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</si>
  <si>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</si>
  <si>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</si>
  <si>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</si>
  <si>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</si>
  <si>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</si>
  <si>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</si>
  <si>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</si>
  <si>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</si>
  <si>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</si>
  <si>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</si>
  <si>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</si>
  <si>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</si>
  <si>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</si>
  <si>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</si>
  <si>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</si>
  <si>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</si>
  <si>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</si>
  <si>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</si>
  <si>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</si>
  <si>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</si>
  <si>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</si>
  <si>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</si>
  <si>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</si>
  <si>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</si>
  <si>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</si>
  <si>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</si>
  <si>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</si>
  <si>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</si>
  <si>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</si>
  <si>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</si>
  <si>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</si>
  <si>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</si>
  <si>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</si>
  <si>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</si>
  <si>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</si>
  <si>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</si>
  <si>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</si>
  <si>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</si>
  <si>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</si>
  <si>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</si>
  <si>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</si>
  <si>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</si>
  <si>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</si>
  <si>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</si>
  <si>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</si>
  <si>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</si>
  <si>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</si>
  <si>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</si>
  <si>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</si>
  <si>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</si>
  <si>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</si>
  <si>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</si>
  <si>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</si>
  <si>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</si>
  <si>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</si>
  <si>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</si>
  <si>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</si>
  <si>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</si>
  <si>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</si>
  <si>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</si>
  <si>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</si>
  <si>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</si>
  <si>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</si>
  <si>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</si>
  <si>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</si>
  <si>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</si>
  <si>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</si>
  <si>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</si>
  <si>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</si>
  <si>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</si>
  <si>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</si>
  <si>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</si>
  <si>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</si>
  <si>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</si>
  <si>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</si>
  <si>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</si>
  <si>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</si>
  <si>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</si>
  <si>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</si>
  <si>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</si>
  <si>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</si>
  <si>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</si>
  <si>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</si>
  <si>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</si>
  <si>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</si>
  <si>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</si>
  <si>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</si>
  <si>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</si>
  <si>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</si>
  <si>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</si>
  <si>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</si>
  <si>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</si>
  <si>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</si>
  <si>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</si>
  <si>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</si>
  <si>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</si>
  <si>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</si>
  <si>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</si>
  <si>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</si>
  <si>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</si>
  <si>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</si>
  <si>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</si>
  <si>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</si>
  <si>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</si>
  <si>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</si>
  <si>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</si>
  <si>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</si>
  <si>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</si>
  <si>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</si>
  <si>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</si>
  <si>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</si>
  <si>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</si>
  <si>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</si>
  <si>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</si>
  <si>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</si>
  <si>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</si>
  <si>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</si>
  <si>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</si>
  <si>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</si>
  <si>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</si>
  <si>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</si>
  <si>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</si>
  <si>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</si>
  <si>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</si>
  <si>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</si>
  <si>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</si>
  <si>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</si>
  <si>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</si>
  <si>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</si>
  <si>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</si>
  <si>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</si>
  <si>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</si>
  <si>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</si>
  <si>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</si>
  <si>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</si>
  <si>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</si>
  <si>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</si>
  <si>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</si>
  <si>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</si>
  <si>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</si>
  <si>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</si>
  <si>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</si>
  <si>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</si>
  <si>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</si>
  <si>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</si>
  <si>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</si>
  <si>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</si>
  <si>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</si>
  <si>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</si>
  <si>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</si>
  <si>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</si>
  <si>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</si>
  <si>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</si>
  <si>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</si>
  <si>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</si>
  <si>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</si>
  <si>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</si>
  <si>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</si>
  <si>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</si>
  <si>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</si>
  <si>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</si>
  <si>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</si>
  <si>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</si>
  <si>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</si>
  <si>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</si>
  <si>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</si>
  <si>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</si>
  <si>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</si>
  <si>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</si>
  <si>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</si>
  <si>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</si>
  <si>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</si>
  <si>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</si>
  <si>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</si>
  <si>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</si>
  <si>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</si>
  <si>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</si>
  <si>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</si>
  <si>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</si>
  <si>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</si>
  <si>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</si>
  <si>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</si>
  <si>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</si>
  <si>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</si>
  <si>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</si>
  <si>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</si>
  <si>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</si>
  <si>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</si>
  <si>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</si>
  <si>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</si>
  <si>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</si>
  <si>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</si>
  <si>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</si>
  <si>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</si>
  <si>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</si>
  <si>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</si>
  <si>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</si>
  <si>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</si>
  <si>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</si>
  <si>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</si>
  <si>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</si>
  <si>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</si>
  <si>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</si>
  <si>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</si>
  <si>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</si>
  <si>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</si>
  <si>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</si>
  <si>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</si>
  <si>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</si>
  <si>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</si>
  <si>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</si>
  <si>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</si>
  <si>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</si>
  <si>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</si>
  <si>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</si>
  <si>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</si>
  <si>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</si>
  <si>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</si>
  <si>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</si>
  <si>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</si>
  <si>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</si>
  <si>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</si>
  <si>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</si>
  <si>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</si>
  <si>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</si>
  <si>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</si>
  <si>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</si>
  <si>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</si>
  <si>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</si>
  <si>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</si>
  <si>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</si>
  <si>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</si>
  <si>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</si>
  <si>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</si>
  <si>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</si>
  <si>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</si>
  <si>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</si>
  <si>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</si>
  <si>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</si>
  <si>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</si>
  <si>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</si>
  <si>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</si>
  <si>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</si>
  <si>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</si>
  <si>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</si>
  <si>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</si>
  <si>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</si>
  <si>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</si>
  <si>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</si>
  <si>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</si>
  <si>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</si>
  <si>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</si>
  <si>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</si>
  <si>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</si>
  <si>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</si>
  <si>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</si>
  <si>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</si>
  <si>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</si>
  <si>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</si>
  <si>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</si>
  <si>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</si>
  <si>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</si>
  <si>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</si>
  <si>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</si>
  <si>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</si>
  <si>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</si>
  <si>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</si>
  <si>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</si>
  <si>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</si>
  <si>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</si>
  <si>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</si>
  <si>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</si>
  <si>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</si>
  <si>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</si>
  <si>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</si>
  <si>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</si>
  <si>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</si>
  <si>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</si>
  <si>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</si>
  <si>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</si>
  <si>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</si>
  <si>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</si>
  <si>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</si>
  <si>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</si>
  <si>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</si>
  <si>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</si>
  <si>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</si>
  <si>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</si>
  <si>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</si>
  <si>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</si>
  <si>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</si>
  <si>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</si>
  <si>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</si>
  <si>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</si>
  <si>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</si>
  <si>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</si>
  <si>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</si>
  <si>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</si>
  <si>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</si>
  <si>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</si>
  <si>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</si>
  <si>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</si>
  <si>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</si>
  <si>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</si>
  <si>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</si>
  <si>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</si>
  <si>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</si>
  <si>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</si>
  <si>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</si>
  <si>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</si>
  <si>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</si>
  <si>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</si>
  <si>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</si>
  <si>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</si>
  <si>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</si>
  <si>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</si>
  <si>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</si>
  <si>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</si>
  <si>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</si>
  <si>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</si>
  <si>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</si>
  <si>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</si>
  <si>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</si>
  <si>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</si>
  <si>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</si>
  <si>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</si>
  <si>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</si>
  <si>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</si>
  <si>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</si>
  <si>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</si>
  <si>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</si>
  <si>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</si>
  <si>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</si>
  <si>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</si>
  <si>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</si>
  <si>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</si>
  <si>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</si>
  <si>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</si>
  <si>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</si>
  <si>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</si>
  <si>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</si>
  <si>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</si>
  <si>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</si>
  <si>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</si>
  <si>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</si>
  <si>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</si>
  <si>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</si>
  <si>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</si>
  <si>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</si>
  <si>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</si>
  <si>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</si>
  <si>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</si>
  <si>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</si>
  <si>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</si>
  <si>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</si>
  <si>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</si>
  <si>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</si>
  <si>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</si>
  <si>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</si>
  <si>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</si>
  <si>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</si>
  <si>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</si>
  <si>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</si>
  <si>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</si>
  <si>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</si>
  <si>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</si>
  <si>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</si>
  <si>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</si>
  <si>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</si>
  <si>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</si>
  <si>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</si>
  <si>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</si>
  <si>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</si>
  <si>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</si>
  <si>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</si>
  <si>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</si>
  <si>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</si>
  <si>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</si>
  <si>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</si>
  <si>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</si>
  <si>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</si>
  <si>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</si>
  <si>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</si>
  <si>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</si>
  <si>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</si>
  <si>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</si>
  <si>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</si>
  <si>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</si>
  <si>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</si>
  <si>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</si>
  <si>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</si>
  <si>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</si>
  <si>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</si>
  <si>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</si>
  <si>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</si>
  <si>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</si>
  <si>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</si>
  <si>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</si>
  <si>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</si>
  <si>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</si>
  <si>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</si>
  <si>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</si>
  <si>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</si>
  <si>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</si>
  <si>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</si>
  <si>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</si>
  <si>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</si>
  <si>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</si>
  <si>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</si>
  <si>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</si>
  <si>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</si>
  <si>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</si>
  <si>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</si>
  <si>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</si>
  <si>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</si>
  <si>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</si>
  <si>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</si>
  <si>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</si>
  <si>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</si>
  <si>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</si>
  <si>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</si>
  <si>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</si>
  <si>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</si>
  <si>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</si>
  <si>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</si>
  <si>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</si>
  <si>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</si>
  <si>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</si>
  <si>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</si>
  <si>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</si>
  <si>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</si>
  <si>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</si>
  <si>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</si>
  <si>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</si>
  <si>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</si>
  <si>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</si>
  <si>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</si>
  <si>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</si>
  <si>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</si>
  <si>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</si>
  <si>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</si>
  <si>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</si>
  <si>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</si>
  <si>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</si>
  <si>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</si>
  <si>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</si>
  <si>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</si>
  <si>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</si>
  <si>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</si>
  <si>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</si>
  <si>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</si>
  <si>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</si>
  <si>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</si>
  <si>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</si>
  <si>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</si>
  <si>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</si>
  <si>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</si>
  <si>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</si>
  <si>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</si>
  <si>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</si>
  <si>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</si>
  <si>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</si>
  <si>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</si>
  <si>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</si>
  <si>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</si>
  <si>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</si>
  <si>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</si>
  <si>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</si>
  <si>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</si>
  <si>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</si>
  <si>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</si>
  <si>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</si>
  <si>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</si>
  <si>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</si>
  <si>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</si>
  <si>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</si>
  <si>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</si>
  <si>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</si>
  <si>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</si>
  <si>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</si>
  <si>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</si>
  <si>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</si>
  <si>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</si>
  <si>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</si>
  <si>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</si>
  <si>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</si>
  <si>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</si>
  <si>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</si>
  <si>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</si>
  <si>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</si>
  <si>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</si>
  <si>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</si>
  <si>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</si>
  <si>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</si>
  <si>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</si>
  <si>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</si>
  <si>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</si>
  <si>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</si>
  <si>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</si>
  <si>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</si>
  <si>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</si>
  <si>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</si>
  <si>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</si>
  <si>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</si>
  <si>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</si>
  <si>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</si>
  <si>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</si>
  <si>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</si>
  <si>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</si>
  <si>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</si>
  <si>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</si>
  <si>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</si>
  <si>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</si>
  <si>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</si>
  <si>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</si>
  <si>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</si>
  <si>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</si>
  <si>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</si>
  <si>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</si>
  <si>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</si>
  <si>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</si>
  <si>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</si>
  <si>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</si>
  <si>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</si>
  <si>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</si>
  <si>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</si>
  <si>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</si>
  <si>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</si>
  <si>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</si>
  <si>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</si>
  <si>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</si>
  <si>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</si>
  <si>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</si>
  <si>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</si>
  <si>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</si>
  <si>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</si>
  <si>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</si>
  <si>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</si>
  <si>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</si>
  <si>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</si>
  <si>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</si>
  <si>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</si>
  <si>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</si>
  <si>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</si>
  <si>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</si>
  <si>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</si>
  <si>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</si>
  <si>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</si>
  <si>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</si>
  <si>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</si>
  <si>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</si>
  <si>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</si>
  <si>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</si>
  <si>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</si>
  <si>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</si>
  <si>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</si>
  <si>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</si>
  <si>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</si>
  <si>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</si>
  <si>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</si>
  <si>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</si>
  <si>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</si>
  <si>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</si>
  <si>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</si>
  <si>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</si>
  <si>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</si>
  <si>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</si>
  <si>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</si>
  <si>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</si>
  <si>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</si>
  <si>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</si>
  <si>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</si>
  <si>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</si>
  <si>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</si>
  <si>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</si>
  <si>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</si>
  <si>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</si>
  <si>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</si>
  <si>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</si>
  <si>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</si>
  <si>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</si>
  <si>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</si>
  <si>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</si>
  <si>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</si>
  <si>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</si>
  <si>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</si>
  <si>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</si>
  <si>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</si>
  <si>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</si>
  <si>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</si>
  <si>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</si>
  <si>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</si>
  <si>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</si>
  <si>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</si>
  <si>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</si>
  <si>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</si>
  <si>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</si>
  <si>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</si>
  <si>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</si>
  <si>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</si>
  <si>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</si>
  <si>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</si>
  <si>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</si>
  <si>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</si>
  <si>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</si>
  <si>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</si>
  <si>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</si>
  <si>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</si>
  <si>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</si>
  <si>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</si>
  <si>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</si>
  <si>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</si>
  <si>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</si>
  <si>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</si>
  <si>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</si>
  <si>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</si>
  <si>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</si>
  <si>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</si>
  <si>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</si>
  <si>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</si>
  <si>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</si>
  <si>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</si>
  <si>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</si>
  <si>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</si>
  <si>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</si>
  <si>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</si>
  <si>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</si>
  <si>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</si>
  <si>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</si>
  <si>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</si>
  <si>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</si>
  <si>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</si>
  <si>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</si>
  <si>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</si>
  <si>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</si>
  <si>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</si>
  <si>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</si>
  <si>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</si>
  <si>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</si>
  <si>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</si>
  <si>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</si>
  <si>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</si>
  <si>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</si>
  <si>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</si>
  <si>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</si>
  <si>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</si>
  <si>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</si>
  <si>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</si>
  <si>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</si>
  <si>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</si>
  <si>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</si>
  <si>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</si>
  <si>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</si>
  <si>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</si>
  <si>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</si>
  <si>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</si>
  <si>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</si>
  <si>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</si>
  <si>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</si>
  <si>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</si>
  <si>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</si>
  <si>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</si>
  <si>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</si>
  <si>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</si>
  <si>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</si>
  <si>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</si>
  <si>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</si>
  <si>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</si>
  <si>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</si>
  <si>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</si>
  <si>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</si>
  <si>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</si>
  <si>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</si>
  <si>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</si>
  <si>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</si>
  <si>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</si>
  <si>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</si>
  <si>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</si>
  <si>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</si>
  <si>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</si>
  <si>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</si>
  <si>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</si>
  <si>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</si>
  <si>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</si>
  <si>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</si>
  <si>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</si>
  <si>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</si>
  <si>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</si>
  <si>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</si>
  <si>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</si>
  <si>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</si>
  <si>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</si>
  <si>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</si>
  <si>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</si>
  <si>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</si>
  <si>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</si>
  <si>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</si>
  <si>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</si>
  <si>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</si>
  <si>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</si>
  <si>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</si>
  <si>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</si>
  <si>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</si>
  <si>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</si>
  <si>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</si>
  <si>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</si>
  <si>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</si>
  <si>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</si>
  <si>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</si>
  <si>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</si>
  <si>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</si>
  <si>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</si>
  <si>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</si>
  <si>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</si>
  <si>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</si>
  <si>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</si>
  <si>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</si>
  <si>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</si>
  <si>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</si>
  <si>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</si>
  <si>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</si>
  <si>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</si>
  <si>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</si>
  <si>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/Ag. informações de carregamento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</si>
  <si>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</si>
  <si>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</si>
  <si>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</si>
  <si>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</si>
  <si>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</si>
  <si>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</si>
  <si>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</si>
  <si>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</si>
  <si>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</si>
  <si>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3 barras - 98/536413-537358tg
1 barra - 98/535952-536413cv</t>
  </si>
  <si>
    <t>PPR-PSG</t>
  </si>
  <si>
    <t>PPRPSG</t>
  </si>
  <si>
    <t>Deslocamento entre PPR-PSG</t>
  </si>
  <si>
    <t xml:space="preserve">Socaria mecanizada   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</si>
  <si>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</si>
  <si>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</si>
  <si>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</si>
  <si>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</si>
  <si>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</si>
  <si>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</si>
  <si>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Ronda de auto de linha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</si>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</sst>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D259" activePane="bottomRight" state="frozen"/>
      <selection pane="bottomRight" activeCell="BK262" sqref="BK2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1</v>
      </c>
      <c r="BI259" s="16"/>
      <c r="BJ259" s="16" t="s">
        <v>1619</v>
      </c>
      <c r="BK259" s="16" t="s">
        <v>1620</v>
      </c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1</v>
      </c>
      <c r="BI270" s="16"/>
      <c r="BJ270" s="16" t="s">
        <v>1628</v>
      </c>
      <c r="BK270" s="16" t="s">
        <v>1628</v>
      </c>
      <c r="BL270" s="15"/>
      <c r="BM270" s="14"/>
      <c r="BN270" s="14"/>
      <c r="BO270" s="160"/>
      <c r="BP270" s="16"/>
      <c r="BQ270" s="12" t="str">
        <f t="shared" si="50"/>
        <v>Produção e Intervalo</v>
      </c>
      <c r="BR270" s="18">
        <f t="shared" si="51"/>
        <v>0</v>
      </c>
      <c r="BS270" s="18">
        <f t="shared" si="52"/>
        <v>0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1630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1631</v>
      </c>
      <c r="N276" s="199" t="s">
        <v>1632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1633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Produção e Intervalo</v>
      </c>
      <c r="BR276" s="18">
        <f t="shared" si="51"/>
        <v>0</v>
      </c>
      <c r="BS276" s="18">
        <f t="shared" si="52"/>
        <v>0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1634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1635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Produção e Intervalo</v>
      </c>
      <c r="BR284" s="18">
        <f t="shared" si="51"/>
        <v>0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1636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1637</v>
      </c>
      <c r="X290" s="213" t="s">
        <v>374</v>
      </c>
      <c r="Y290" s="153"/>
      <c r="Z290" s="153"/>
      <c r="AA290" s="83" t="s">
        <v>1638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1639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1640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1641</v>
      </c>
      <c r="X296" s="213" t="s">
        <v>374</v>
      </c>
      <c r="Y296" s="153"/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Produção e Intervalo</v>
      </c>
      <c r="BR296" s="18">
        <f t="shared" si="51"/>
        <v>0</v>
      </c>
      <c r="BS296" s="18">
        <f t="shared" si="52"/>
        <v>0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1642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9" operator="equal">
      <formula>"ERRO"</formula>
    </cfRule>
  </conditionalFormatting>
  <conditionalFormatting sqref="X4 Y368:Y443 Y1:Z367">
    <cfRule type="cellIs" dxfId="138" priority="18388" operator="equal">
      <formula>"OPORTUNIDADE"</formula>
    </cfRule>
  </conditionalFormatting>
  <conditionalFormatting sqref="AZ6:AZ415">
    <cfRule type="expression" dxfId="137" priority="18383">
      <formula>$BU6=1</formula>
    </cfRule>
  </conditionalFormatting>
  <conditionalFormatting sqref="BQ6:BQ492">
    <cfRule type="cellIs" dxfId="136" priority="18394" operator="equal">
      <formula>"Produção e Intervalo"</formula>
    </cfRule>
    <cfRule type="cellIs" dxfId="135" priority="18395" operator="equal">
      <formula>"Aderente"</formula>
    </cfRule>
    <cfRule type="cellIs" dxfId="134" priority="18396" operator="equal">
      <formula>"Intervalo"</formula>
    </cfRule>
    <cfRule type="cellIs" dxfId="133" priority="18397" operator="equal">
      <formula>"Produção"</formula>
    </cfRule>
    <cfRule type="cellIs" dxfId="132" priority="18398" operator="equal">
      <formula>"ERRO"</formula>
    </cfRule>
  </conditionalFormatting>
  <conditionalFormatting sqref="BR6:BS445">
    <cfRule type="cellIs" dxfId="131" priority="18376" operator="equal">
      <formula>"*"</formula>
    </cfRule>
    <cfRule type="cellIs" dxfId="130" priority="18377" operator="greaterThanOrEqual">
      <formula>1</formula>
    </cfRule>
    <cfRule type="cellIs" dxfId="129" priority="18378" operator="lessThan">
      <formula>1</formula>
    </cfRule>
  </conditionalFormatting>
  <conditionalFormatting sqref="X368:X415 Y368:Y443 Y6:Z367">
    <cfRule type="cellIs" dxfId="128" priority="18324" operator="equal">
      <formula>"NÃO"</formula>
    </cfRule>
    <cfRule type="cellIs" dxfId="127" priority="18325" operator="equal">
      <formula>"SIM"</formula>
    </cfRule>
  </conditionalFormatting>
  <conditionalFormatting sqref="X368:X415">
    <cfRule type="cellIs" dxfId="126" priority="18323" operator="equal">
      <formula>"OPORTUNIDADE"</formula>
    </cfRule>
  </conditionalFormatting>
  <conditionalFormatting sqref="Z368:Z415">
    <cfRule type="cellIs" dxfId="125" priority="18321" operator="equal">
      <formula>"NÃO"</formula>
    </cfRule>
    <cfRule type="cellIs" dxfId="124" priority="18322" operator="equal">
      <formula>"SIM"</formula>
    </cfRule>
  </conditionalFormatting>
  <conditionalFormatting sqref="Z368:Z415">
    <cfRule type="cellIs" dxfId="123" priority="18320" operator="equal">
      <formula>"OPORTUNIDADE"</formula>
    </cfRule>
  </conditionalFormatting>
  <conditionalFormatting sqref="Y1048468:Y1048576">
    <cfRule type="cellIs" dxfId="122" priority="18205" operator="equal">
      <formula>"OPORTUNIDADE"</formula>
    </cfRule>
  </conditionalFormatting>
  <conditionalFormatting sqref="Y1048468:Y1048576">
    <cfRule type="cellIs" dxfId="121" priority="18203" operator="equal">
      <formula>"NÃO"</formula>
    </cfRule>
    <cfRule type="cellIs" dxfId="120" priority="18204" operator="equal">
      <formula>"SIM"</formula>
    </cfRule>
  </conditionalFormatting>
  <conditionalFormatting sqref="Z416:Z441">
    <cfRule type="cellIs" dxfId="119" priority="17940" operator="equal">
      <formula>"OPORTUNIDADE"</formula>
    </cfRule>
  </conditionalFormatting>
  <conditionalFormatting sqref="Z416:Z441">
    <cfRule type="cellIs" dxfId="118" priority="17938" operator="equal">
      <formula>"NÃO"</formula>
    </cfRule>
    <cfRule type="cellIs" dxfId="117" priority="17939" operator="equal">
      <formula>"SIM"</formula>
    </cfRule>
  </conditionalFormatting>
  <conditionalFormatting sqref="X442">
    <cfRule type="cellIs" dxfId="116" priority="17926" operator="equal">
      <formula>"NÃO"</formula>
    </cfRule>
    <cfRule type="cellIs" dxfId="115" priority="17927" operator="equal">
      <formula>"SIM"</formula>
    </cfRule>
  </conditionalFormatting>
  <conditionalFormatting sqref="X442">
    <cfRule type="cellIs" dxfId="114" priority="17925" operator="equal">
      <formula>"OPORTUNIDADE"</formula>
    </cfRule>
  </conditionalFormatting>
  <conditionalFormatting sqref="Z442">
    <cfRule type="cellIs" dxfId="113" priority="17923" operator="equal">
      <formula>"NÃO"</formula>
    </cfRule>
    <cfRule type="cellIs" dxfId="112" priority="17924" operator="equal">
      <formula>"SIM"</formula>
    </cfRule>
  </conditionalFormatting>
  <conditionalFormatting sqref="Z442">
    <cfRule type="cellIs" dxfId="111" priority="17922" operator="equal">
      <formula>"OPORTUNIDADE"</formula>
    </cfRule>
  </conditionalFormatting>
  <conditionalFormatting sqref="BI442">
    <cfRule type="iconSet" priority="17931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32">
      <iconSet showValue="0">
        <cfvo type="percent" val="0"/>
        <cfvo type="num" val="1"/>
        <cfvo type="num" val="1" gte="0"/>
      </iconSet>
    </cfRule>
    <cfRule type="iconSet" priority="17933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34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42">
      <formula>$BU385=1</formula>
    </cfRule>
  </conditionalFormatting>
  <conditionalFormatting sqref="AZ418:AZ442">
    <cfRule type="expression" dxfId="109" priority="18702">
      <formula>$BU390=1</formula>
    </cfRule>
  </conditionalFormatting>
  <conditionalFormatting sqref="BI416:BI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9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7" operator="equal">
      <formula>"*"</formula>
    </cfRule>
    <cfRule type="cellIs" dxfId="107" priority="13338" operator="greaterThanOrEqual">
      <formula>1</formula>
    </cfRule>
    <cfRule type="cellIs" dxfId="106" priority="13339" operator="lessThan">
      <formula>1</formula>
    </cfRule>
  </conditionalFormatting>
  <conditionalFormatting sqref="BK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:BK492 BK260:BK261">
    <cfRule type="iconSet" priority="2059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2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32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6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8">
      <iconSet showValue="0">
        <cfvo type="percent" val="0"/>
        <cfvo type="num" val="1"/>
        <cfvo type="num" val="1" gte="0"/>
      </iconSet>
    </cfRule>
    <cfRule type="iconSet" priority="2063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AI6:AI445 F6:F444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1643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1644</v>
      </c>
      <c r="E3" s="316" t="s">
        <v>1645</v>
      </c>
      <c r="F3" s="316" t="s">
        <v>1646</v>
      </c>
      <c r="G3" s="316" t="s">
        <v>1647</v>
      </c>
      <c r="H3" s="316" t="s">
        <v>1648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1649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1650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K3009" sqref="A3009:K301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1651</v>
      </c>
      <c r="W1" s="390"/>
      <c r="X1" s="390"/>
      <c r="Y1" s="103"/>
    </row>
    <row r="2" spans="1:25" s="100" customFormat="1" ht="11.25" customHeight="1">
      <c r="A2" s="104" t="s">
        <v>1652</v>
      </c>
      <c r="B2" s="104" t="s">
        <v>1653</v>
      </c>
      <c r="C2" s="104" t="s">
        <v>7</v>
      </c>
      <c r="D2" s="105" t="s">
        <v>1177</v>
      </c>
      <c r="E2" s="105" t="s">
        <v>1178</v>
      </c>
      <c r="F2" s="105" t="s">
        <v>1654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1655</v>
      </c>
      <c r="U2" s="107" t="s">
        <v>1180</v>
      </c>
      <c r="V2" s="102">
        <f ca="1">TODAY()-1</f>
        <v>46038</v>
      </c>
      <c r="W2" s="102">
        <f ca="1">V2-1</f>
        <v>46037</v>
      </c>
      <c r="X2" s="102">
        <f ca="1">W2-1</f>
        <v>46036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1600</v>
      </c>
      <c r="W8" s="111">
        <f ca="1">_xlfn.XLOOKUP(G8&amp;$W$2,BS_CONTROLE[CHAVE],BS_CONTROLE[Quantidade_11],"-")</f>
        <v>3259</v>
      </c>
      <c r="X8" s="111">
        <f ca="1">_xlfn.XLOOKUP(G8&amp;$X$2,BS_CONTROLE[CHAVE],BS_CONTROLE[Quantidade_11],"-")</f>
        <v>4539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1600</v>
      </c>
      <c r="W20" s="111">
        <f ca="1">_xlfn.XLOOKUP(G20&amp;$W$2,BS_CONTROLE[CHAVE],BS_CONTROLE[Quantidade_11],"-")</f>
        <v>3259</v>
      </c>
      <c r="X20" s="111">
        <f ca="1">_xlfn.XLOOKUP(G20&amp;$X$2,BS_CONTROLE[CHAVE],BS_CONTROLE[Quantidade_11],"-")</f>
        <v>4539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>
        <f ca="1">_xlfn.XLOOKUP(G21&amp;$V$2,BS_CONTROLE[CHAVE],BS_CONTROLE[Quantidade_11],"-")</f>
        <v>1615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1600</v>
      </c>
      <c r="W39" s="111">
        <f ca="1">_xlfn.XLOOKUP(G39&amp;$W$2,BS_CONTROLE[CHAVE],BS_CONTROLE[Quantidade_11],"-")</f>
        <v>3259</v>
      </c>
      <c r="X39" s="111">
        <f ca="1">_xlfn.XLOOKUP(G39&amp;$X$2,BS_CONTROLE[CHAVE],BS_CONTROLE[Quantidade_11],"-")</f>
        <v>4539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>
        <f ca="1">_xlfn.XLOOKUP(G40&amp;$V$2,BS_CONTROLE[CHAVE],BS_CONTROLE[Quantidade_11],"-")</f>
        <v>1615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1600</v>
      </c>
      <c r="W49" s="111">
        <f ca="1">_xlfn.XLOOKUP(G49&amp;$W$2,BS_CONTROLE[CHAVE],BS_CONTROLE[Quantidade_11],"-")</f>
        <v>3259</v>
      </c>
      <c r="X49" s="111">
        <f ca="1">_xlfn.XLOOKUP(G49&amp;$X$2,BS_CONTROLE[CHAVE],BS_CONTROLE[Quantidade_11],"-")</f>
        <v>4539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1600</v>
      </c>
      <c r="W59" s="111">
        <f ca="1">_xlfn.XLOOKUP(G59&amp;$W$2,BS_CONTROLE[CHAVE],BS_CONTROLE[Quantidade_11],"-")</f>
        <v>3259</v>
      </c>
      <c r="X59" s="111">
        <f ca="1">_xlfn.XLOOKUP(G59&amp;$X$2,BS_CONTROLE[CHAVE],BS_CONTROLE[Quantidade_11],"-")</f>
        <v>4539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>
        <f ca="1">_xlfn.XLOOKUP(G60&amp;$V$2,BS_CONTROLE[CHAVE],BS_CONTROLE[Quantidade_11],"-")</f>
        <v>1615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220</v>
      </c>
      <c r="X62" s="111">
        <f ca="1">_xlfn.XLOOKUP(G62&amp;$X$2,BS_CONTROLE[CHAVE],BS_CONTROLE[Quantidade_11],"-")</f>
        <v>200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1600</v>
      </c>
      <c r="W68" s="111">
        <f ca="1">_xlfn.XLOOKUP(G68&amp;$W$2,BS_CONTROLE[CHAVE],BS_CONTROLE[Quantidade_11],"-")</f>
        <v>3259</v>
      </c>
      <c r="X68" s="111">
        <f ca="1">_xlfn.XLOOKUP(G68&amp;$X$2,BS_CONTROLE[CHAVE],BS_CONTROLE[Quantidade_11],"-")</f>
        <v>4539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220</v>
      </c>
      <c r="X74" s="111">
        <f ca="1">_xlfn.XLOOKUP(G74&amp;$X$2,BS_CONTROLE[CHAVE],BS_CONTROLE[Quantidade_11],"-")</f>
        <v>200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>
        <f ca="1">_xlfn.XLOOKUP(G76&amp;$V$2,BS_CONTROLE[CHAVE],BS_CONTROLE[Quantidade_11],"-")</f>
        <v>1615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1600</v>
      </c>
      <c r="W85" s="111">
        <f ca="1">_xlfn.XLOOKUP(G85&amp;$W$2,BS_CONTROLE[CHAVE],BS_CONTROLE[Quantidade_11],"-")</f>
        <v>3259</v>
      </c>
      <c r="X85" s="111">
        <f ca="1">_xlfn.XLOOKUP(G85&amp;$X$2,BS_CONTROLE[CHAVE],BS_CONTROLE[Quantidade_11],"-")</f>
        <v>4539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>
        <f ca="1">_xlfn.XLOOKUP(G96&amp;$V$2,BS_CONTROLE[CHAVE],BS_CONTROLE[Quantidade_11],"-")</f>
        <v>1615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1600</v>
      </c>
      <c r="W110" s="111">
        <f ca="1">_xlfn.XLOOKUP(G110&amp;$W$2,BS_CONTROLE[CHAVE],BS_CONTROLE[Quantidade_11],"-")</f>
        <v>3259</v>
      </c>
      <c r="X110" s="111">
        <f ca="1">_xlfn.XLOOKUP(G110&amp;$X$2,BS_CONTROLE[CHAVE],BS_CONTROLE[Quantidade_11],"-")</f>
        <v>4539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2215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1600</v>
      </c>
      <c r="W138" s="111">
        <f ca="1">_xlfn.XLOOKUP(G138&amp;$W$2,BS_CONTROLE[CHAVE],BS_CONTROLE[Quantidade_11],"-")</f>
        <v>3259</v>
      </c>
      <c r="X138" s="111">
        <f ca="1">_xlfn.XLOOKUP(G138&amp;$X$2,BS_CONTROLE[CHAVE],BS_CONTROLE[Quantidade_11],"-")</f>
        <v>4539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>
        <f ca="1">_xlfn.XLOOKUP(G150&amp;$V$2,BS_CONTROLE[CHAVE],BS_CONTROLE[Quantidade_11],"-")</f>
        <v>1615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2215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>
        <f ca="1">_xlfn.XLOOKUP(G157&amp;$V$2,BS_CONTROLE[CHAVE],BS_CONTROLE[Quantidade_11],"-")</f>
        <v>1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1600</v>
      </c>
      <c r="W171" s="111">
        <f ca="1">_xlfn.XLOOKUP(G171&amp;$W$2,BS_CONTROLE[CHAVE],BS_CONTROLE[Quantidade_11],"-")</f>
        <v>3259</v>
      </c>
      <c r="X171" s="111">
        <f ca="1">_xlfn.XLOOKUP(G171&amp;$X$2,BS_CONTROLE[CHAVE],BS_CONTROLE[Quantidade_11],"-")</f>
        <v>4539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40810</v>
      </c>
      <c r="W182" s="111">
        <f ca="1">_xlfn.XLOOKUP(G182&amp;$W$2,BS_CONTROLE[CHAVE],BS_CONTROLE[Quantidade_11],"-")</f>
        <v>47530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1600</v>
      </c>
      <c r="W188" s="111">
        <f ca="1">_xlfn.XLOOKUP(G188&amp;$W$2,BS_CONTROLE[CHAVE],BS_CONTROLE[Quantidade_11],"-")</f>
        <v>3259</v>
      </c>
      <c r="X188" s="111">
        <f ca="1">_xlfn.XLOOKUP(G188&amp;$X$2,BS_CONTROLE[CHAVE],BS_CONTROLE[Quantidade_11],"-")</f>
        <v>4539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40810</v>
      </c>
      <c r="W195" s="111">
        <f ca="1">_xlfn.XLOOKUP(G195&amp;$W$2,BS_CONTROLE[CHAVE],BS_CONTROLE[Quantidade_11],"-")</f>
        <v>47530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>
        <f ca="1">_xlfn.XLOOKUP(G204&amp;$V$2,BS_CONTROLE[CHAVE],BS_CONTROLE[Quantidade_11],"-")</f>
        <v>1615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1600</v>
      </c>
      <c r="W207" s="111">
        <f ca="1">_xlfn.XLOOKUP(G207&amp;$W$2,BS_CONTROLE[CHAVE],BS_CONTROLE[Quantidade_11],"-")</f>
        <v>3259</v>
      </c>
      <c r="X207" s="111">
        <f ca="1">_xlfn.XLOOKUP(G207&amp;$X$2,BS_CONTROLE[CHAVE],BS_CONTROLE[Quantidade_11],"-")</f>
        <v>4539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220</v>
      </c>
      <c r="X212" s="111">
        <f ca="1">_xlfn.XLOOKUP(G212&amp;$X$2,BS_CONTROLE[CHAVE],BS_CONTROLE[Quantidade_11],"-")</f>
        <v>200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2215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0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1600</v>
      </c>
      <c r="W228" s="111">
        <f ca="1">_xlfn.XLOOKUP(G228&amp;$W$2,BS_CONTROLE[CHAVE],BS_CONTROLE[Quantidade_11],"-")</f>
        <v>3259</v>
      </c>
      <c r="X228" s="111">
        <f ca="1">_xlfn.XLOOKUP(G228&amp;$X$2,BS_CONTROLE[CHAVE],BS_CONTROLE[Quantidade_11],"-")</f>
        <v>4539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>
        <f ca="1">_xlfn.XLOOKUP(G234&amp;$V$2,BS_CONTROLE[CHAVE],BS_CONTROLE[Quantidade_11],"-")</f>
        <v>1615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0</v>
      </c>
      <c r="X243" s="111">
        <f ca="1">_xlfn.XLOOKUP(G243&amp;$X$2,BS_CONTROLE[CHAVE],BS_CONTROLE[Quantidade_11],"-")</f>
        <v>2215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220</v>
      </c>
      <c r="X245" s="111">
        <f ca="1">_xlfn.XLOOKUP(G245&amp;$X$2,BS_CONTROLE[CHAVE],BS_CONTROLE[Quantidade_11],"-")</f>
        <v>200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1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1600</v>
      </c>
      <c r="W261" s="111">
        <f ca="1">_xlfn.XLOOKUP(G261&amp;$W$2,BS_CONTROLE[CHAVE],BS_CONTROLE[Quantidade_11],"-")</f>
        <v>3259</v>
      </c>
      <c r="X261" s="111">
        <f ca="1">_xlfn.XLOOKUP(G261&amp;$X$2,BS_CONTROLE[CHAVE],BS_CONTROLE[Quantidade_11],"-")</f>
        <v>4539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0</v>
      </c>
      <c r="W264" s="111" t="str">
        <f ca="1">_xlfn.XLOOKUP(G264&amp;$W$2,BS_CONTROLE[CHAVE],BS_CONTROLE[Quantidade_11],"-")</f>
        <v>-</v>
      </c>
      <c r="X264" s="111">
        <f ca="1">_xlfn.XLOOKUP(G264&amp;$X$2,BS_CONTROLE[CHAVE],BS_CONTROLE[Quantidade_11],"-")</f>
        <v>1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>
        <f ca="1">_xlfn.XLOOKUP(G274&amp;$W$2,BS_CONTROLE[CHAVE],BS_CONTROLE[Quantidade_11],"-")</f>
        <v>220</v>
      </c>
      <c r="X274" s="111">
        <f ca="1">_xlfn.XLOOKUP(G274&amp;$X$2,BS_CONTROLE[CHAVE],BS_CONTROLE[Quantidade_11],"-")</f>
        <v>200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0</v>
      </c>
      <c r="X276" s="111">
        <f ca="1">_xlfn.XLOOKUP(G276&amp;$X$2,BS_CONTROLE[CHAVE],BS_CONTROLE[Quantidade_11],"-")</f>
        <v>2215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40810</v>
      </c>
      <c r="W289" s="111">
        <f ca="1">_xlfn.XLOOKUP(G289&amp;$W$2,BS_CONTROLE[CHAVE],BS_CONTROLE[Quantidade_11],"-")</f>
        <v>47530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>
        <f ca="1">_xlfn.XLOOKUP(G290&amp;$W$2,BS_CONTROLE[CHAVE],BS_CONTROLE[Quantidade_11],"-")</f>
        <v>0</v>
      </c>
      <c r="X290" s="111">
        <f ca="1">_xlfn.XLOOKUP(G290&amp;$X$2,BS_CONTROLE[CHAVE],BS_CONTROLE[Quantidade_11],"-")</f>
        <v>11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1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1600</v>
      </c>
      <c r="W296" s="111">
        <f ca="1">_xlfn.XLOOKUP(G296&amp;$W$2,BS_CONTROLE[CHAVE],BS_CONTROLE[Quantidade_11],"-")</f>
        <v>3259</v>
      </c>
      <c r="X296" s="111">
        <f ca="1">_xlfn.XLOOKUP(G296&amp;$X$2,BS_CONTROLE[CHAVE],BS_CONTROLE[Quantidade_11],"-")</f>
        <v>4539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28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220</v>
      </c>
      <c r="X304" s="111">
        <f ca="1">_xlfn.XLOOKUP(G304&amp;$X$2,BS_CONTROLE[CHAVE],BS_CONTROLE[Quantidade_11],"-")</f>
        <v>200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>
        <f ca="1">_xlfn.XLOOKUP(G310&amp;$W$2,BS_CONTROLE[CHAVE],BS_CONTROLE[Quantidade_11],"-")</f>
        <v>0</v>
      </c>
      <c r="X310" s="111">
        <f ca="1">_xlfn.XLOOKUP(G310&amp;$X$2,BS_CONTROLE[CHAVE],BS_CONTROLE[Quantidade_11],"-")</f>
        <v>2215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40810</v>
      </c>
      <c r="W319" s="111">
        <f ca="1">_xlfn.XLOOKUP(G319&amp;$W$2,BS_CONTROLE[CHAVE],BS_CONTROLE[Quantidade_11],"-")</f>
        <v>47530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11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1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1600</v>
      </c>
      <c r="W328" s="111">
        <f ca="1">_xlfn.XLOOKUP(G328&amp;$W$2,BS_CONTROLE[CHAVE],BS_CONTROLE[Quantidade_11],"-")</f>
        <v>3259</v>
      </c>
      <c r="X328" s="111">
        <f ca="1">_xlfn.XLOOKUP(G328&amp;$X$2,BS_CONTROLE[CHAVE],BS_CONTROLE[Quantidade_11],"-")</f>
        <v>4539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28</v>
      </c>
      <c r="W330" s="111">
        <f ca="1">_xlfn.XLOOKUP(G330&amp;$W$2,BS_CONTROLE[CHAVE],BS_CONTROLE[Quantidade_11],"-")</f>
        <v>1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1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>
        <f ca="1">_xlfn.XLOOKUP(G333&amp;$V$2,BS_CONTROLE[CHAVE],BS_CONTROLE[Quantidade_11],"-")</f>
        <v>1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>
        <f ca="1">_xlfn.XLOOKUP(G338&amp;$V$2,BS_CONTROLE[CHAVE],BS_CONTROLE[Quantidade_11],"-")</f>
        <v>1615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>
        <f ca="1">_xlfn.XLOOKUP(G340&amp;$W$2,BS_CONTROLE[CHAVE],BS_CONTROLE[Quantidade_11],"-")</f>
        <v>0</v>
      </c>
      <c r="X340" s="111">
        <f ca="1">_xlfn.XLOOKUP(G340&amp;$X$2,BS_CONTROLE[CHAVE],BS_CONTROLE[Quantidade_11],"-")</f>
        <v>2215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>
        <f ca="1">_xlfn.XLOOKUP(G344&amp;$V$2,BS_CONTROLE[CHAVE],BS_CONTROLE[Quantidade_11],"-")</f>
        <v>1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40810</v>
      </c>
      <c r="W346" s="111">
        <f ca="1">_xlfn.XLOOKUP(G346&amp;$W$2,BS_CONTROLE[CHAVE],BS_CONTROLE[Quantidade_11],"-")</f>
        <v>47530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>
        <f ca="1">_xlfn.XLOOKUP(G347&amp;$V$2,BS_CONTROLE[CHAVE],BS_CONTROLE[Quantidade_11],"-")</f>
        <v>0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>
        <f ca="1">_xlfn.XLOOKUP(G349&amp;$W$2,BS_CONTROLE[CHAVE],BS_CONTROLE[Quantidade_11],"-")</f>
        <v>0</v>
      </c>
      <c r="X349" s="111">
        <f ca="1">_xlfn.XLOOKUP(G349&amp;$X$2,BS_CONTROLE[CHAVE],BS_CONTROLE[Quantidade_11],"-")</f>
        <v>11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1600</v>
      </c>
      <c r="W354" s="111">
        <f ca="1">_xlfn.XLOOKUP(G354&amp;$W$2,BS_CONTROLE[CHAVE],BS_CONTROLE[Quantidade_11],"-")</f>
        <v>3259</v>
      </c>
      <c r="X354" s="111">
        <f ca="1">_xlfn.XLOOKUP(G354&amp;$X$2,BS_CONTROLE[CHAVE],BS_CONTROLE[Quantidade_11],"-")</f>
        <v>4539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28</v>
      </c>
      <c r="W357" s="111">
        <f ca="1">_xlfn.XLOOKUP(G357&amp;$W$2,BS_CONTROLE[CHAVE],BS_CONTROLE[Quantidade_11],"-")</f>
        <v>1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0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1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OPORTUNIDADE</v>
      </c>
      <c r="B371" s="108" t="str">
        <f>IF(FN_MC!X270="","*",FN_MC!X270)</f>
        <v>Oportunidade</v>
      </c>
      <c r="C371" s="108" t="str">
        <f>IF(FN_MC!Z270="","*",FN_MC!Z270)</f>
        <v>*</v>
      </c>
      <c r="D371" s="109" t="str">
        <f>IF(FN_MC!S270="","*",FN_MC!S270)</f>
        <v>MALHA CENTRAL</v>
      </c>
      <c r="E371" s="109" t="str">
        <f>IF(FN_MC!T270="","*",FN_MC!T270)</f>
        <v>PRV-POV</v>
      </c>
      <c r="F371" s="109">
        <f>IF(FN_MC!B270="","*",FN_MC!B270)</f>
        <v>46039</v>
      </c>
      <c r="G371" s="109" t="str">
        <f>IF(FN_MC!D270="","*",FN_MC!D270)</f>
        <v>E14</v>
      </c>
      <c r="H371" s="109" t="str">
        <f>IF(FN_MC!F270="","*",FN_MC!F270)</f>
        <v>MECANIZAÇÃO - ESMERILHADORA</v>
      </c>
      <c r="I371" s="109" t="str">
        <f>IF(FN_MC!H270="","*",FN_MC!H270)</f>
        <v>PPR</v>
      </c>
      <c r="J371" s="109" t="str">
        <f>IF(FN_MC!I270="","*",FN_MC!I270)</f>
        <v>PPR</v>
      </c>
      <c r="K371" s="109" t="str">
        <f>IF(FN_MC!M270="","*",FN_MC!M270)</f>
        <v>PPR-PQI</v>
      </c>
      <c r="L371" s="328" t="str">
        <f>IF(FN_MC!N270="","*",FN_MC!N270)</f>
        <v>PPRPQI</v>
      </c>
      <c r="M371" s="110">
        <f>IF(FN_MC!J270="","*",FN_MC!J270)</f>
        <v>103</v>
      </c>
      <c r="N371" s="291">
        <f>IF(FN_MC!K270="","*",FN_MC!K270)</f>
        <v>1985</v>
      </c>
      <c r="O371" s="291" t="str">
        <f>IF(FN_MC!L270="","*",FN_MC!L270)</f>
        <v>-</v>
      </c>
      <c r="P371" s="110"/>
      <c r="Q371" s="127">
        <f>IF(FN_MC!O270="","*",FN_MC!O270)</f>
        <v>0.99930555555555556</v>
      </c>
      <c r="R371" s="127">
        <f>IF(FN_MC!P270="","*",FN_MC!P270)</f>
        <v>4.1666666666666664E-2</v>
      </c>
      <c r="S371" s="109" t="str">
        <f>IF(FN_MC!Q270="","*",CONCATENATE(FN_MC!Q270," ",FN_MC!R270))</f>
        <v>20000 M</v>
      </c>
      <c r="T371" s="109" t="str">
        <f>IF(FN_MC!V270="","*",FN_MC!V270)</f>
        <v>Fernanda</v>
      </c>
      <c r="U371" s="109" t="str">
        <f>IF(FN_MC!W270="","*",FN_MC!W270)</f>
        <v>Esmerilhamento</v>
      </c>
      <c r="V371" s="111">
        <f ca="1">_xlfn.XLOOKUP(G371&amp;$V$2,BS_CONTROLE[CHAVE],BS_CONTROLE[Quantidade_11],"-")</f>
        <v>40810</v>
      </c>
      <c r="W371" s="111">
        <f ca="1">_xlfn.XLOOKUP(G371&amp;$W$2,BS_CONTROLE[CHAVE],BS_CONTROLE[Quantidade_11],"-")</f>
        <v>47530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8.3333333333333329E-2</v>
      </c>
      <c r="S373" s="109" t="str">
        <f>IF(FN_MC!Q272="","*",CONCATENATE(FN_MC!Q272," ",FN_MC!R272))</f>
        <v>1120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1600</v>
      </c>
      <c r="W373" s="111">
        <f ca="1">_xlfn.XLOOKUP(G373&amp;$W$2,BS_CONTROLE[CHAVE],BS_CONTROLE[Quantidade_11],"-")</f>
        <v>3259</v>
      </c>
      <c r="X373" s="111">
        <f ca="1">_xlfn.XLOOKUP(G373&amp;$X$2,BS_CONTROLE[CHAVE],BS_CONTROLE[Quantidade_11],"-")</f>
        <v>4539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28</v>
      </c>
      <c r="W375" s="111">
        <f ca="1">_xlfn.XLOOKUP(G375&amp;$W$2,BS_CONTROLE[CHAVE],BS_CONTROLE[Quantidade_11],"-")</f>
        <v>1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>
        <f ca="1">_xlfn.XLOOKUP(G376&amp;$V$2,BS_CONTROLE[CHAVE],BS_CONTROLE[Quantidade_11],"-")</f>
        <v>0</v>
      </c>
      <c r="W376" s="111" t="str">
        <f ca="1">_xlfn.XLOOKUP(G376&amp;$W$2,BS_CONTROLE[CHAVE],BS_CONTROLE[Quantidade_11],"-")</f>
        <v>-</v>
      </c>
      <c r="X376" s="111">
        <f ca="1">_xlfn.XLOOKUP(G376&amp;$X$2,BS_CONTROLE[CHAVE],BS_CONTROLE[Quantidade_11],"-")</f>
        <v>1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Oportunidade</v>
      </c>
      <c r="C377" s="108" t="str">
        <f>IF(FN_MC!Z276="","*",FN_MC!Z276)</f>
        <v>*</v>
      </c>
      <c r="D377" s="109" t="str">
        <f>IF(FN_MC!S276="","*",FN_MC!S276)</f>
        <v>MALHA CENTRAL</v>
      </c>
      <c r="E377" s="109" t="str">
        <f>IF(FN_MC!T276="","*",FN_MC!T276)</f>
        <v>PRV-POV</v>
      </c>
      <c r="F377" s="109">
        <f>IF(FN_MC!B276="","*",FN_MC!B276)</f>
        <v>46040</v>
      </c>
      <c r="G377" s="109" t="str">
        <f>IF(FN_MC!D276="","*",FN_MC!D276)</f>
        <v>E14</v>
      </c>
      <c r="H377" s="109" t="str">
        <f>IF(FN_MC!F276="","*",FN_MC!F276)</f>
        <v>DESLOCAMENTO</v>
      </c>
      <c r="I377" s="109" t="str">
        <f>IF(FN_MC!H276="","*",FN_MC!H276)</f>
        <v>PPR</v>
      </c>
      <c r="J377" s="109" t="str">
        <f>IF(FN_MC!I276="","*",FN_MC!I276)</f>
        <v>PSG</v>
      </c>
      <c r="K377" s="109" t="str">
        <f>IF(FN_MC!M276="","*",FN_MC!M276)</f>
        <v>PPR-PSG</v>
      </c>
      <c r="L377" s="328" t="str">
        <f>IF(FN_MC!N276="","*",FN_MC!N276)</f>
        <v>PPRPSG</v>
      </c>
      <c r="M377" s="110">
        <f>IF(FN_MC!J276="","*",FN_MC!J276)</f>
        <v>103</v>
      </c>
      <c r="N377" s="291">
        <f>IF(FN_MC!K276="","*",FN_MC!K276)</f>
        <v>1985</v>
      </c>
      <c r="O377" s="291" t="str">
        <f>IF(FN_MC!L276="","*",FN_MC!L276)</f>
        <v>-</v>
      </c>
      <c r="P377" s="110"/>
      <c r="Q377" s="127">
        <f>IF(FN_MC!O276="","*",FN_MC!O276)</f>
        <v>0.99930555555555556</v>
      </c>
      <c r="R377" s="127">
        <f>IF(FN_MC!P276="","*",FN_MC!P276)</f>
        <v>4.1666666666666664E-2</v>
      </c>
      <c r="S377" s="109" t="str">
        <f>IF(FN_MC!Q276="","*",CONCATENATE(FN_MC!Q276," ",FN_MC!R276))</f>
        <v>1 BINÁRIO</v>
      </c>
      <c r="T377" s="109" t="str">
        <f>IF(FN_MC!V276="","*",FN_MC!V276)</f>
        <v>Fernanda</v>
      </c>
      <c r="U377" s="109" t="str">
        <f>IF(FN_MC!W276="","*",FN_MC!W276)</f>
        <v>Deslocamento entre PPR-PSG</v>
      </c>
      <c r="V377" s="111">
        <f ca="1">_xlfn.XLOOKUP(G377&amp;$V$2,BS_CONTROLE[CHAVE],BS_CONTROLE[Quantidade_11],"-")</f>
        <v>40810</v>
      </c>
      <c r="W377" s="111">
        <f ca="1">_xlfn.XLOOKUP(G377&amp;$W$2,BS_CONTROLE[CHAVE],BS_CONTROLE[Quantidade_11],"-")</f>
        <v>47530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1600</v>
      </c>
      <c r="W382" s="111">
        <f ca="1">_xlfn.XLOOKUP(G382&amp;$W$2,BS_CONTROLE[CHAVE],BS_CONTROLE[Quantidade_11],"-")</f>
        <v>3259</v>
      </c>
      <c r="X382" s="111">
        <f ca="1">_xlfn.XLOOKUP(G382&amp;$X$2,BS_CONTROLE[CHAVE],BS_CONTROLE[Quantidade_11],"-")</f>
        <v>4539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0.45833333333333331</v>
      </c>
      <c r="R385" s="127">
        <f>IF(FN_MC!P284="","*",FN_MC!P284)</f>
        <v>0.125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28</v>
      </c>
      <c r="W385" s="111">
        <f ca="1">_xlfn.XLOOKUP(G385&amp;$W$2,BS_CONTROLE[CHAVE],BS_CONTROLE[Quantidade_11],"-")</f>
        <v>1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>
        <f ca="1">_xlfn.XLOOKUP(G388&amp;$V$2,BS_CONTROLE[CHAVE],BS_CONTROLE[Quantidade_11],"-")</f>
        <v>0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>
        <f ca="1">_xlfn.XLOOKUP(G391&amp;$V$2,BS_CONTROLE[CHAVE],BS_CONTROLE[Quantidade_11],"-")</f>
        <v>1615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 t="str">
        <f ca="1">_xlfn.XLOOKUP(G392&amp;$V$2,BS_CONTROLE[CHAVE],BS_CONTROLE[Quantidade_11],"-")</f>
        <v>-</v>
      </c>
      <c r="W392" s="111">
        <f ca="1">_xlfn.XLOOKUP(G392&amp;$W$2,BS_CONTROLE[CHAVE],BS_CONTROLE[Quantidade_11],"-")</f>
        <v>220</v>
      </c>
      <c r="X392" s="111">
        <f ca="1">_xlfn.XLOOKUP(G392&amp;$X$2,BS_CONTROLE[CHAVE],BS_CONTROLE[Quantidade_11],"-")</f>
        <v>200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 t="str">
        <f ca="1">_xlfn.XLOOKUP(G395&amp;$V$2,BS_CONTROLE[CHAVE],BS_CONTROLE[Quantidade_11],"-")</f>
        <v>-</v>
      </c>
      <c r="W395" s="111">
        <f ca="1">_xlfn.XLOOKUP(G395&amp;$W$2,BS_CONTROLE[CHAVE],BS_CONTROLE[Quantidade_11],"-")</f>
        <v>0</v>
      </c>
      <c r="X395" s="111">
        <f ca="1">_xlfn.XLOOKUP(G395&amp;$X$2,BS_CONTROLE[CHAVE],BS_CONTROLE[Quantidade_11],"-")</f>
        <v>2215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Oportunidade</v>
      </c>
      <c r="C397" s="108" t="str">
        <f>IF(FN_MC!Z296="","*",FN_MC!Z296)</f>
        <v>*</v>
      </c>
      <c r="D397" s="109" t="str">
        <f>IF(FN_MC!S296="","*",FN_MC!S296)</f>
        <v>MALHA CENTRAL</v>
      </c>
      <c r="E397" s="109" t="str">
        <f>IF(FN_MC!T296="","*",FN_MC!T296)</f>
        <v>RAMAL</v>
      </c>
      <c r="F397" s="109">
        <f>IF(FN_MC!B296="","*",FN_MC!B296)</f>
        <v>46041</v>
      </c>
      <c r="G397" s="109" t="str">
        <f>IF(FN_MC!D296="","*",FN_MC!D296)</f>
        <v>A88</v>
      </c>
      <c r="H397" s="109" t="str">
        <f>IF(FN_MC!F296="","*",FN_MC!F296)</f>
        <v>INSPEÇÃO AUTO DE LINHA</v>
      </c>
      <c r="I397" s="109" t="str">
        <f>IF(FN_MC!H296="","*",FN_MC!H296)</f>
        <v>ZTR</v>
      </c>
      <c r="J397" s="109" t="str">
        <f>IF(FN_MC!I296="","*",FN_MC!I296)</f>
        <v>ZDK</v>
      </c>
      <c r="K397" s="109" t="str">
        <f>IF(FN_MC!M296="","*",FN_MC!M296)</f>
        <v>ZFG-ZTR</v>
      </c>
      <c r="L397" s="328" t="str">
        <f>IF(FN_MC!N296="","*",FN_MC!N296)</f>
        <v>ZFGZTR</v>
      </c>
      <c r="M397" s="110">
        <f>IF(FN_MC!J296="","*",FN_MC!J296)</f>
        <v>78</v>
      </c>
      <c r="N397" s="291">
        <f>IF(FN_MC!K296="","*",FN_MC!K296)</f>
        <v>227</v>
      </c>
      <c r="O397" s="291">
        <f>IF(FN_MC!L296="","*",FN_MC!L296)</f>
        <v>251</v>
      </c>
      <c r="P397" s="110"/>
      <c r="Q397" s="127">
        <f>IF(FN_MC!O296="","*",FN_MC!O296)</f>
        <v>0.33333333333333331</v>
      </c>
      <c r="R397" s="127">
        <f>IF(FN_MC!P296="","*",FN_MC!P296)</f>
        <v>4.1666666666666664E-2</v>
      </c>
      <c r="S397" s="109" t="str">
        <f>IF(FN_MC!Q296="","*",CONCATENATE(FN_MC!Q296," ",FN_MC!R296))</f>
        <v>1 BINÁRIO</v>
      </c>
      <c r="T397" s="109" t="str">
        <f>IF(FN_MC!V296="","*",FN_MC!V296)</f>
        <v>Josimar</v>
      </c>
      <c r="U397" s="109" t="str">
        <f>IF(FN_MC!W296="","*",FN_MC!W296)</f>
        <v>Ronda de auto de linha</v>
      </c>
      <c r="V397" s="111">
        <f ca="1">_xlfn.XLOOKUP(G397&amp;$V$2,BS_CONTROLE[CHAVE],BS_CONTROLE[Quantidade_11],"-")</f>
        <v>1</v>
      </c>
      <c r="W397" s="111">
        <f ca="1">_xlfn.XLOOKUP(G397&amp;$W$2,BS_CONTROLE[CHAVE],BS_CONTROLE[Quantidade_11],"-")</f>
        <v>0</v>
      </c>
      <c r="X397" s="111">
        <f ca="1">_xlfn.XLOOKUP(G397&amp;$X$2,BS_CONTROLE[CHAVE],BS_CONTROLE[Quantidade_11],"-")</f>
        <v>11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1656</v>
      </c>
    </row>
  </sheetData>
  <autoFilter ref="A2:Y3000" xr:uid="{D1126E52-FA3F-4EAC-A720-DDE9797BEFF6}">
    <filterColumn colId="5">
      <filters>
        <dateGroupItem year="2026" month="1" day="1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1657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1658</v>
      </c>
      <c r="C4" s="321" t="s">
        <v>1659</v>
      </c>
      <c r="D4" s="321" t="s">
        <v>1660</v>
      </c>
      <c r="E4" s="321" t="s">
        <v>1661</v>
      </c>
      <c r="F4" s="321" t="s">
        <v>545</v>
      </c>
      <c r="G4" s="321" t="s">
        <v>1662</v>
      </c>
      <c r="H4" s="187"/>
    </row>
    <row r="5" spans="1:8" ht="43.5">
      <c r="A5" s="187"/>
      <c r="B5" s="322" t="s">
        <v>1663</v>
      </c>
      <c r="C5" s="322">
        <v>309525</v>
      </c>
      <c r="D5" s="322" t="s">
        <v>1664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1665</v>
      </c>
      <c r="C6" s="322">
        <v>256875</v>
      </c>
      <c r="D6" s="322" t="s">
        <v>1666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1667</v>
      </c>
      <c r="C7" s="322">
        <v>257278</v>
      </c>
      <c r="D7" s="322" t="s">
        <v>1668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1669</v>
      </c>
      <c r="C8" s="322">
        <v>261794</v>
      </c>
      <c r="D8" s="322" t="s">
        <v>1670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1671</v>
      </c>
      <c r="C9" s="322">
        <v>257033</v>
      </c>
      <c r="D9" s="322" t="s">
        <v>1672</v>
      </c>
      <c r="E9" s="322" t="s">
        <v>240</v>
      </c>
      <c r="F9" s="322" t="s">
        <v>732</v>
      </c>
      <c r="G9" s="322" t="s">
        <v>1673</v>
      </c>
      <c r="H9" s="187"/>
    </row>
    <row r="10" spans="1:8" ht="43.5">
      <c r="A10" s="187"/>
      <c r="B10" s="322" t="s">
        <v>1674</v>
      </c>
      <c r="C10" s="322">
        <v>396578</v>
      </c>
      <c r="D10" s="322" t="s">
        <v>1675</v>
      </c>
      <c r="E10" s="322" t="s">
        <v>240</v>
      </c>
      <c r="F10" s="322" t="s">
        <v>732</v>
      </c>
      <c r="G10" s="322" t="s">
        <v>1673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1676</v>
      </c>
      <c r="C2" s="95" t="s">
        <v>1162</v>
      </c>
      <c r="D2" s="95" t="s">
        <v>1164</v>
      </c>
      <c r="E2" s="95" t="s">
        <v>1677</v>
      </c>
      <c r="F2" s="95" t="s">
        <v>1678</v>
      </c>
      <c r="G2" s="95" t="s">
        <v>1679</v>
      </c>
      <c r="H2" s="95" t="s">
        <v>1680</v>
      </c>
      <c r="I2" s="95" t="s">
        <v>1681</v>
      </c>
      <c r="J2" s="95" t="s">
        <v>1682</v>
      </c>
      <c r="K2" s="130" t="s">
        <v>1683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OPORTUNIDADE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OPORTUNIDADE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OPORTUNIDADE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OPORTUNIDADE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OPORTUNIDADE</v>
      </c>
      <c r="C376" s="120">
        <f>IF(FN_MC!B270="","*",FN_MC!B270)</f>
        <v>46039</v>
      </c>
      <c r="D376" s="120" t="str">
        <f>IF(FN_MC!D270="","*",FN_MC!D270)</f>
        <v>E14</v>
      </c>
      <c r="E376" s="120" t="str">
        <f>IF(FN_MC!H270="","*",FN_MC!H270)</f>
        <v>PPR</v>
      </c>
      <c r="F376" s="136" t="str">
        <f>IF(FN_MC!M270="","*",FN_MC!M270)</f>
        <v>PPR-PQI</v>
      </c>
      <c r="G376" s="120" t="str">
        <f>IF(FN_MC!I270="","*",FN_MC!I270)</f>
        <v>PPR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>
        <f>IF(FN_MC!B276="","*",FN_MC!B276)</f>
        <v>46040</v>
      </c>
      <c r="D382" s="120" t="str">
        <f>IF(FN_MC!D276="","*",FN_MC!D276)</f>
        <v>E14</v>
      </c>
      <c r="E382" s="120" t="str">
        <f>IF(FN_MC!H276="","*",FN_MC!H276)</f>
        <v>PPR</v>
      </c>
      <c r="F382" s="136" t="str">
        <f>IF(FN_MC!M276="","*",FN_MC!M276)</f>
        <v>PPR-PSG</v>
      </c>
      <c r="G382" s="120" t="str">
        <f>IF(FN_MC!I276="","*",FN_MC!I276)</f>
        <v>PSG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>
        <f>IF(FN_MC!B296="","*",FN_MC!B296)</f>
        <v>46041</v>
      </c>
      <c r="D402" s="120" t="str">
        <f>IF(FN_MC!D296="","*",FN_MC!D296)</f>
        <v>A88</v>
      </c>
      <c r="E402" s="120" t="str">
        <f>IF(FN_MC!H296="","*",FN_MC!H296)</f>
        <v>ZTR</v>
      </c>
      <c r="F402" s="136" t="str">
        <f>IF(FN_MC!M296="","*",FN_MC!M296)</f>
        <v>ZFG-ZTR</v>
      </c>
      <c r="G402" s="120" t="str">
        <f>IF(FN_MC!I296="","*",FN_MC!I296)</f>
        <v>ZDK</v>
      </c>
      <c r="H402" s="120" t="str">
        <f>IF(FN_MC!AB296="","*",FN_MC!AB296)</f>
        <v>FIXO</v>
      </c>
      <c r="I402" s="120" t="str">
        <f>IF(FN_MC!AC296="","*",FN_MC!AC296)</f>
        <v>*</v>
      </c>
      <c r="J402" s="121">
        <f>IF(FN_MC!AA296="","*",FN_MC!AA296)</f>
        <v>1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1684</v>
      </c>
      <c r="D5" s="394"/>
      <c r="E5" s="394"/>
      <c r="F5" s="394"/>
      <c r="G5" s="394"/>
      <c r="H5" s="394"/>
      <c r="I5" s="394"/>
      <c r="J5" s="395"/>
      <c r="K5" s="396" t="s">
        <v>1685</v>
      </c>
      <c r="L5" s="397"/>
      <c r="M5" s="397"/>
      <c r="N5" s="397"/>
      <c r="O5" s="398" t="s">
        <v>1686</v>
      </c>
      <c r="P5" s="399"/>
      <c r="Q5" s="400"/>
    </row>
    <row r="6" spans="1:17" s="93" customFormat="1" ht="15.75" customHeight="1">
      <c r="A6" s="87" t="s">
        <v>1654</v>
      </c>
      <c r="B6" s="94" t="s">
        <v>1653</v>
      </c>
      <c r="C6" s="95" t="s">
        <v>1177</v>
      </c>
      <c r="D6" s="96" t="s">
        <v>1178</v>
      </c>
      <c r="E6" s="95" t="s">
        <v>1687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1688</v>
      </c>
      <c r="M6" s="138" t="s">
        <v>30</v>
      </c>
      <c r="N6" s="139" t="s">
        <v>1172</v>
      </c>
      <c r="O6" s="241" t="s">
        <v>1215</v>
      </c>
      <c r="P6" s="152"/>
      <c r="Q6" s="188" t="s">
        <v>1689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1</v>
      </c>
      <c r="P358" s="90"/>
      <c r="Q358" s="144" t="str">
        <f>IF($A$2=1,IF(FN_MC!BJ259="","*",FN_MC!BJ259),IF(FN_MC!BK259="","*",FN_MC!BK259))</f>
        <v>Realizando carregamento de brita em TGR /Ag. informações de carregamento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e">
        <f>IF($A$2=1,IF(FN_MC!BJ498="","*",FN_MC!BJ498),IF(FN_MC!#REF!="","*",FN_MC!#REF!))</f>
        <v>#REF!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1689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2026-01-17T18:58:31Z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