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61" documentId="120_S{118792C3-22EF-5104-A093-F22BFE3913F3}" xr6:coauthVersionLast="47" xr6:coauthVersionMax="47" xr10:uidLastSave="{24F828A8-85D6-412E-9787-40A75439BEF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N92" i="1" a="1"/>
  <c r="N92" i="1" s="1"/>
  <c r="L85" i="11" s="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2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<sst xmlns="http://schemas.openxmlformats.org/spreadsheetml/2006/main" count="5364" uniqueCount="1301">
  <si>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</si>
  <si>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</si>
  <si>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</si>
  <si>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</si>
  <si>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</si>
  <si>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</si>
  <si>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</si>
  <si>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</si>
  <si>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</si>
  <si>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</si>
  <si>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</si>
  <si>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</si>
  <si>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</si>
  <si>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</si>
  <si>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</si>
  <si>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</si>
  <si>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</si>
  <si>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</si>
  <si>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</si>
  <si>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</si>
  <si>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</si>
  <si>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</si>
  <si>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</si>
  <si>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</si>
  <si>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</si>
  <si>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</si>
  <si>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</si>
  <si>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</si>
  <si>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</si>
  <si>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</si>
  <si>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</si>
  <si>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</si>
  <si>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</si>
  <si>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</si>
  <si>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</si>
  <si>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</si>
  <si>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</si>
  <si>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</si>
  <si>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</si>
  <si>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</si>
  <si>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</si>
  <si>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</si>
  <si>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</si>
  <si>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</si>
  <si>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</si>
  <si>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</si>
  <si>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</si>
  <si>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</si>
  <si>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</si>
  <si>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</si>
  <si>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</si>
  <si>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</si>
  <si>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</si>
  <si>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</si>
  <si>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</si>
  <si>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</si>
  <si>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</si>
  <si>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</si>
  <si>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</si>
  <si>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</si>
  <si>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</si>
  <si>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</si>
  <si>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</si>
  <si>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</si>
  <si>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</si>
  <si>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</si>
  <si>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</si>
  <si>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</si>
  <si>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</si>
  <si>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</si>
  <si>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</si>
  <si>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</si>
  <si>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</si>
  <si>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</si>
  <si>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</si>
  <si>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</si>
  <si>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</si>
  <si>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</si>
  <si>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</si>
  <si>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</si>
  <si>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</si>
  <si>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</si>
  <si>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</si>
  <si>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</si>
  <si>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</si>
  <si>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</si>
  <si>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</si>
  <si>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</si>
  <si>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</si>
  <si>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</si>
  <si>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</si>
  <si>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</si>
  <si>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</si>
  <si>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</si>
  <si>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</si>
  <si>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</si>
  <si>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</si>
  <si>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</si>
  <si>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</si>
  <si>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</si>
  <si>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</si>
  <si>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</si>
  <si>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</si>
  <si>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</si>
  <si>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</si>
  <si>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</si>
  <si>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</si>
  <si>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</si>
  <si>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</si>
  <si>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</si>
  <si>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</si>
  <si>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</si>
  <si>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</si>
  <si>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</si>
  <si>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</si>
  <si>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</si>
  <si>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</si>
  <si>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</si>
  <si>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</si>
  <si>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</si>
  <si>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</si>
  <si>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</si>
  <si>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</si>
  <si>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</si>
  <si>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</si>
  <si>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</si>
  <si>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</si>
  <si>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</si>
  <si>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</si>
  <si>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</si>
  <si>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</si>
  <si>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</si>
  <si>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</si>
  <si>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</si>
  <si>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</si>
  <si>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</si>
  <si>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</si>
  <si>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</si>
  <si>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</si>
  <si>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</si>
  <si>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</si>
  <si>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</si>
  <si>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</si>
  <si>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</si>
  <si>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</si>
  <si>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</si>
  <si>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</si>
  <si>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</si>
  <si>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</si>
  <si>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</si>
  <si>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</si>
  <si>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</si>
  <si>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</si>
  <si>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</si>
  <si>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</si>
  <si>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</si>
  <si>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</si>
  <si>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</si>
  <si>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</si>
  <si>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</si>
  <si>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</si>
  <si>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</si>
  <si>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</si>
  <si>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</si>
  <si>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</si>
  <si>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</si>
  <si>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</si>
  <si>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</si>
  <si>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</si>
  <si>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</si>
  <si>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</si>
  <si>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</si>
  <si>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</si>
  <si>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</si>
  <si>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</si>
  <si>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</si>
  <si>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</si>
  <si>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</si>
  <si>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</si>
  <si>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</si>
  <si>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</si>
  <si>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</si>
  <si>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</si>
  <si>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</si>
  <si>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</si>
  <si>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</si>
  <si>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</si>
  <si>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</si>
  <si>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</si>
  <si>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</si>
  <si>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</si>
  <si>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</si>
  <si>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</si>
  <si>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</si>
  <si>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</si>
  <si>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</si>
  <si>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</si>
  <si>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</si>
  <si>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</si>
  <si>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</si>
  <si>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</si>
  <si>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</si>
  <si>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</si>
  <si>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</si>
  <si>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</si>
  <si>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</si>
  <si>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</si>
  <si>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</si>
  <si>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</si>
  <si>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</si>
  <si>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</si>
  <si>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</si>
  <si>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</si>
  <si>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</si>
  <si>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</si>
  <si>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</si>
  <si>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</si>
  <si>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</si>
  <si>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</si>
  <si>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</si>
  <si>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</si>
  <si>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</si>
  <si>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</si>
  <si>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</si>
  <si>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</si>
  <si>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</si>
  <si>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</si>
  <si>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</si>
  <si>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</si>
  <si>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</si>
  <si>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</si>
  <si>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</si>
  <si>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</si>
  <si>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</si>
  <si>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</si>
  <si>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</si>
  <si>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</si>
  <si>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</si>
  <si>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</si>
  <si>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</si>
  <si>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</si>
  <si>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</si>
  <si>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</si>
  <si>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</si>
  <si>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</si>
  <si>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</si>
  <si>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</si>
  <si>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</si>
  <si>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</si>
  <si>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</si>
  <si>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</si>
  <si>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</si>
  <si>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</si>
  <si>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</si>
  <si>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</si>
  <si>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</si>
  <si>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</si>
  <si>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</si>
  <si>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</si>
  <si>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</si>
  <si>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</si>
  <si>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</si>
  <si>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</si>
  <si>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</si>
  <si>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</si>
  <si>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</si>
  <si>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</si>
  <si>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</si>
  <si>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</si>
  <si>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</si>
  <si>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</si>
  <si>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</si>
  <si>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</si>
  <si>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</si>
  <si>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</si>
  <si>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</si>
  <si>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</si>
  <si>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</si>
  <si>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</si>
  <si>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</si>
  <si>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</si>
  <si>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</si>
  <si>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</si>
  <si>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</si>
  <si>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</si>
  <si>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</si>
  <si>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</si>
  <si>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</si>
  <si>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</si>
  <si>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</si>
  <si>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</si>
  <si>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</si>
  <si>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</si>
  <si>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</si>
  <si>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</si>
  <si>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</si>
  <si>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</si>
  <si>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</si>
  <si>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</si>
  <si>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</si>
  <si>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</si>
  <si>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</si>
  <si>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</si>
  <si>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</si>
  <si>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</si>
  <si>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</si>
  <si>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</si>
  <si>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</si>
  <si>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</si>
  <si>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</si>
  <si>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</si>
  <si>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</si>
  <si>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</si>
  <si>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</si>
  <si>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</si>
  <si>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</si>
  <si>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</si>
  <si>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</si>
  <si>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</si>
  <si>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</si>
  <si>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</si>
  <si>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</si>
  <si>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</si>
  <si>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</si>
  <si>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</si>
  <si>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</si>
  <si>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</si>
  <si>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</si>
  <si>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</si>
  <si>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</si>
  <si>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</si>
  <si>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</si>
  <si>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</si>
  <si>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</si>
  <si>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</si>
  <si>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</si>
  <si>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</si>
  <si>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</si>
  <si>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</si>
  <si>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</si>
  <si>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</si>
  <si>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</si>
  <si>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</si>
  <si>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</si>
  <si>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</si>
  <si>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</si>
  <si>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</si>
  <si>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</si>
  <si>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</si>
  <si>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</si>
  <si>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</si>
  <si>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</si>
  <si>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</si>
  <si>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</si>
  <si>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</si>
  <si>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</si>
  <si>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</si>
  <si>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</si>
  <si>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</si>
  <si>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</si>
  <si>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</si>
  <si>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</si>
  <si>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</si>
  <si>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</si>
  <si>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</si>
  <si>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</si>
  <si>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</si>
  <si>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</si>
  <si>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</si>
  <si>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</si>
  <si>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</si>
  <si>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</si>
  <si>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</si>
  <si>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</si>
  <si>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</si>
  <si>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</si>
  <si>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</si>
  <si>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</si>
  <si>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</si>
  <si>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</si>
  <si>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</si>
  <si>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</si>
  <si>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</si>
  <si>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</si>
  <si>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</si>
  <si>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</si>
  <si>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</si>
  <si>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</si>
  <si>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</si>
  <si>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</si>
  <si>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</si>
  <si>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</si>
  <si>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</si>
  <si>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</si>
  <si>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</si>
  <si>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</si>
  <si>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</si>
  <si>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</si>
  <si>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</si>
  <si>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</si>
  <si>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</si>
  <si>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</si>
  <si>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</si>
  <si>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</si>
  <si>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</si>
  <si>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</si>
  <si>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</si>
  <si>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</si>
  <si>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</si>
  <si>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</si>
  <si>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</si>
  <si>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</si>
  <si>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</si>
  <si>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</si>
  <si>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</si>
  <si>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</si>
  <si>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</si>
  <si>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</si>
  <si>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</si>
  <si>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</si>
  <si>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</si>
  <si>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</si>
  <si>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</si>
  <si>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</si>
  <si>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</si>
  <si>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</si>
  <si>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</si>
  <si>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</si>
  <si>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</si>
  <si>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</si>
  <si>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</si>
  <si>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</si>
  <si>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</si>
  <si>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</si>
  <si>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</si>
  <si>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</si>
  <si>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</si>
  <si>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</si>
  <si>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</si>
  <si>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</si>
  <si>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</si>
  <si>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</si>
  <si>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</si>
  <si>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</si>
  <si>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</si>
  <si>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</si>
  <si>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</si>
  <si>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</si>
  <si>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</si>
  <si>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</si>
  <si>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</si>
  <si>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</si>
  <si>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</si>
  <si>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</si>
  <si>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</si>
  <si>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</si>
  <si>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</si>
  <si>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</si>
  <si>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</si>
  <si>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</si>
  <si>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</si>
  <si>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</si>
  <si>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</si>
  <si>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</si>
  <si>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</si>
  <si>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</si>
  <si>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</si>
  <si>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</si>
  <si>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</si>
  <si>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</si>
  <si>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</si>
  <si>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</si>
  <si>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</si>
  <si>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</si>
  <si>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</si>
  <si>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</si>
  <si>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</si>
  <si>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</si>
  <si>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</si>
  <si>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</si>
  <si>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</si>
  <si>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</si>
  <si>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</si>
  <si>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</si>
  <si>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</si>
  <si>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</si>
  <si>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</si>
  <si>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</si>
  <si>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</si>
  <si>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</si>
  <si>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</si>
  <si>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</si>
  <si>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</si>
  <si>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</si>
  <si>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</si>
  <si>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</si>
  <si>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</si>
  <si>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</si>
  <si>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</si>
  <si>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</si>
  <si>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</si>
  <si>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</si>
  <si>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</si>
  <si>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</si>
  <si>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</si>
  <si>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</si>
  <si>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</si>
  <si>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</si>
  <si>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</si>
  <si>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</si>
  <si>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</si>
  <si>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</si>
  <si>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</si>
  <si>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</si>
  <si>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</si>
  <si>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</si>
  <si>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</si>
  <si>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</si>
  <si>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</si>
  <si>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</si>
  <si>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</si>
  <si>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</si>
  <si>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</si>
  <si>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</si>
  <si>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</si>
  <si>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</si>
  <si>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</si>
  <si>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</si>
  <si>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</si>
  <si>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</si>
  <si>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</si>
  <si>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</si>
  <si>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</si>
  <si>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</si>
  <si>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</si>
  <si>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</si>
  <si>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</si>
  <si>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</si>
  <si>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</si>
  <si>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</si>
  <si>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</si>
  <si>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</si>
  <si>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</si>
  <si>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</si>
  <si>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</si>
  <si>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</si>
  <si>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</si>
  <si>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</si>
  <si>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</si>
  <si>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</si>
  <si>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</si>
  <si>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</si>
  <si>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</si>
  <si>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</si>
  <si>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</si>
  <si>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</si>
  <si>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</si>
  <si>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</si>
  <si>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</si>
  <si>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</si>
  <si>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</si>
  <si>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</si>
  <si>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</si>
  <si>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</si>
  <si>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</si>
  <si>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</si>
  <si>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</si>
  <si>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</si>
  <si>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</si>
  <si>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</si>
  <si>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</si>
  <si>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</si>
  <si>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</si>
  <si>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</si>
  <si>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</si>
  <si>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</si>
  <si>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</si>
  <si>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</si>
  <si>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</si>
  <si>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</si>
  <si>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</si>
  <si>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</si>
  <si>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</si>
  <si>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</si>
  <si>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</si>
  <si>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</si>
  <si>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</si>
  <si>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</si>
  <si>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</si>
  <si>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</si>
  <si>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</si>
  <si>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</si>
  <si>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</si>
  <si>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</si>
  <si>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</si>
  <si>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</si>
  <si>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</si>
  <si>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</si>
  <si>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</si>
  <si>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</si>
  <si>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</si>
  <si>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</si>
  <si>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</si>
  <si>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</si>
  <si>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</si>
  <si>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</si>
  <si>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</si>
  <si>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</si>
  <si>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</si>
  <si>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</si>
  <si>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</si>
  <si>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</si>
  <si>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</si>
  <si>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</si>
  <si>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</si>
  <si>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</si>
  <si>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</si>
  <si>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</si>
  <si>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</si>
  <si>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</si>
  <si>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</si>
  <si>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</si>
  <si>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</si>
  <si>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</si>
  <si>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</si>
  <si>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</si>
  <si>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</si>
  <si>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</si>
  <si>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</si>
  <si>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</si>
  <si>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</si>
  <si>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</si>
  <si>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</si>
  <si>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</si>
  <si>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</si>
  <si>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</si>
  <si>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</si>
  <si>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</si>
  <si>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</si>
  <si>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</si>
  <si>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</si>
  <si>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</si>
  <si>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</si>
  <si>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</si>
  <si>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</si>
  <si>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</si>
  <si>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</si>
  <si>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</si>
  <si>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</si>
  <si>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</si>
  <si>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</si>
  <si>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</si>
  <si>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</si>
  <si>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</si>
  <si>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</si>
  <si>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</si>
  <si>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</si>
  <si>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</si>
  <si>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</si>
  <si>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</si>
  <si>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</si>
  <si>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</si>
  <si>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</si>
  <si>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</si>
  <si>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</si>
  <si>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</si>
  <si>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</si>
  <si>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</si>
  <si>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</si>
  <si>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</si>
  <si>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</si>
  <si>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</si>
  <si>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</si>
  <si>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</si>
  <si>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</si>
  <si>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</si>
  <si>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</si>
  <si>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</si>
  <si>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</si>
  <si>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</si>
  <si>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</si>
  <si>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</si>
  <si>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</si>
  <si>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</si>
  <si>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</si>
  <si>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</si>
  <si>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</si>
  <si>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</si>
  <si>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</si>
  <si>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</si>
  <si>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</si>
  <si>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</si>
  <si>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</si>
  <si>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</si>
  <si>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</si>
  <si>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</si>
  <si>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</si>
  <si>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</si>
  <si>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</si>
  <si>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</si>
  <si>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</si>
  <si>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</si>
  <si>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</si>
  <si>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</si>
  <si>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</si>
  <si>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</si>
  <si>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</si>
  <si>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</si>
  <si>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</si>
  <si>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</si>
  <si>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</si>
  <si>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</si>
  <si>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</si>
  <si>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</si>
  <si>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</si>
  <si>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</si>
  <si>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</si>
  <si>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</si>
  <si>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</si>
  <si>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</si>
  <si>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</si>
  <si>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</si>
  <si>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</si>
  <si>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</si>
  <si>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</si>
  <si>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</si>
  <si>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</si>
  <si>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</si>
  <si>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</si>
  <si>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</si>
  <si>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</si>
  <si>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</si>
  <si>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</si>
  <si>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</si>
  <si>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</si>
  <si>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</si>
  <si>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</si>
  <si>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</si>
  <si>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</si>
  <si>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</si>
  <si>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</si>
  <si>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</si>
  <si>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</si>
  <si>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</si>
  <si>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</si>
  <si>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</si>
  <si>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</si>
  <si>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</si>
  <si>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</si>
  <si>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</si>
  <si>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</si>
  <si>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</si>
  <si>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</si>
  <si>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</si>
  <si>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</si>
  <si>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</si>
  <si>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</si>
  <si>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</si>
  <si>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</si>
  <si>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</si>
  <si>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</si>
  <si>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</si>
  <si>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</si>
  <si>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</si>
  <si>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</si>
  <si>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</si>
  <si>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</si>
  <si>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</si>
  <si>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</si>
  <si>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</si>
  <si>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</si>
  <si>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</si>
  <si>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</si>
  <si>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</si>
  <si>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</si>
  <si>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</si>
  <si>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</si>
  <si>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</si>
  <si>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</si>
  <si>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</si>
  <si>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</si>
  <si>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</si>
  <si>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</si>
  <si>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</si>
  <si>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</si>
  <si>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</si>
  <si>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</si>
  <si>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</si>
  <si>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</si>
  <si>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</si>
  <si>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</si>
  <si>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</si>
  <si>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</si>
  <si>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</si>
  <si>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</si>
  <si>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</si>
  <si>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</si>
  <si>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</si>
  <si>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</si>
  <si>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</si>
  <si>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</si>
  <si>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</si>
  <si>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</si>
  <si>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</si>
  <si>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</si>
  <si>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</si>
  <si>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</si>
  <si>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</si>
  <si>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</si>
  <si>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</si>
  <si>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</si>
  <si>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</si>
  <si>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</si>
  <si>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</si>
  <si>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</si>
  <si>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</si>
  <si>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</si>
  <si>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</si>
  <si>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</si>
  <si>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</si>
  <si>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</si>
  <si>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</si>
  <si>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</si>
  <si>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</si>
  <si>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</si>
  <si>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</si>
  <si>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</si>
  <si>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</si>
  <si>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</si>
  <si>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</si>
  <si>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</si>
  <si>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</si>
  <si>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</si>
  <si>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</si>
  <si>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</si>
  <si>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</si>
  <si>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</si>
  <si>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</si>
  <si>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</si>
  <si>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</si>
  <si>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</si>
  <si>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</si>
  <si>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</si>
  <si>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</si>
  <si>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</si>
  <si>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</si>
  <si>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</si>
  <si>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</si>
  <si>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</si>
  <si>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</si>
  <si>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</si>
  <si>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</si>
  <si>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</si>
  <si>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</si>
  <si>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</si>
  <si>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</si>
  <si>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</si>
  <si>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</si>
  <si>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</si>
  <si>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</si>
  <si>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</si>
  <si>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</si>
  <si>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</si>
  <si>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</si>
  <si>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</si>
  <si>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</si>
  <si>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</si>
  <si>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</si>
  <si>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</si>
  <si>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</si>
  <si>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</si>
  <si>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</si>
  <si>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</si>
  <si>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</si>
  <si>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</si>
  <si>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</si>
  <si>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</si>
  <si>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</si>
  <si>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</si>
  <si>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</si>
  <si>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</si>
  <si>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</si>
  <si>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</si>
  <si>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</si>
  <si>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</si>
  <si>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</si>
  <si>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</si>
  <si>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</si>
  <si>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</si>
  <si>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</si>
  <si>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</si>
  <si>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</si>
  <si>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</si>
  <si>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</si>
  <si>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</si>
  <si>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</si>
  <si>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</si>
  <si>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</si>
  <si>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</si>
  <si>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</si>
  <si>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</si>
  <si>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</si>
  <si>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</si>
  <si>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</si>
  <si>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</si>
  <si>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</si>
  <si>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</si>
  <si>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</si>
  <si>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</si>
  <si>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</si>
  <si>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</si>
  <si>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</si>
  <si>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</si>
  <si>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</si>
  <si>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</si>
  <si>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</si>
  <si>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</si>
  <si>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</si>
  <si>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</si>
  <si>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</si>
  <si>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</si>
  <si>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</si>
  <si>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</si>
  <si>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</si>
  <si>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</si>
  <si>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</si>
  <si>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</si>
  <si>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</si>
  <si>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</si>
  <si>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</si>
  <si>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</si>
  <si>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</si>
  <si>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</si>
  <si>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</si>
  <si>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</si>
  <si>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</si>
  <si>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</si>
  <si>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</si>
  <si>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</si>
  <si>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</si>
  <si>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</si>
  <si>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</si>
  <si>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</si>
  <si>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</si>
  <si>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</si>
  <si>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</si>
  <si>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</si>
  <si>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</si>
  <si>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</si>
  <si>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</si>
  <si>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</si>
  <si>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</si>
  <si>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</si>
  <si>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</si>
  <si>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</si>
  <si>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</si>
  <si>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</si>
  <si>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</si>
  <si>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</si>
  <si>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</si>
  <si>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</si>
  <si>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</si>
  <si>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</si>
  <si>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</si>
  <si>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</si>
  <si>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</si>
  <si>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</si>
  <si>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</si>
  <si>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</si>
  <si>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</si>
  <si>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</si>
  <si>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</si>
  <si>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</si>
  <si>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</si>
  <si>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</si>
  <si>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</si>
  <si>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</si>
  <si>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</si>
  <si>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</si>
  <si>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</si>
  <si>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</si>
  <si>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</si>
  <si>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</si>
  <si>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</si>
  <si>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</si>
  <si>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</si>
  <si>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</si>
  <si>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</si>
  <si>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</si>
  <si>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</si>
  <si>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</si>
  <si>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</si>
  <si>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</si>
  <si>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</si>
  <si>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</si>
  <si>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</si>
  <si>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</si>
  <si>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</si>
  <si>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</si>
  <si>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</si>
  <si>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</si>
  <si>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</si>
  <si>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</si>
  <si>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</si>
  <si>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</si>
  <si>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</si>
  <si>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</si>
  <si>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</si>
  <si>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</si>
  <si>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</si>
  <si>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</si>
  <si>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</si>
  <si>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</si>
  <si>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</si>
  <si>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</si>
  <si>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</si>
  <si>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</si>
  <si>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</si>
  <si>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</si>
  <si>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</si>
  <si>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</si>
  <si>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</si>
  <si>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</si>
  <si>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</si>
  <si>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</si>
  <si>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</si>
  <si>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</si>
  <si>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</si>
  <si>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</si>
  <si>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</si>
  <si>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</si>
  <si>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</si>
  <si>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</si>
  <si>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</si>
  <si>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</si>
  <si>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</si>
  <si>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</si>
  <si>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</si>
  <si>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</si>
  <si>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</si>
  <si>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</si>
  <si>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</si>
  <si>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</si>
  <si>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</si>
  <si>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</si>
  <si>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</si>
  <si>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</si>
  <si>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</si>
  <si>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</si>
  <si>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</si>
  <si>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</si>
  <si>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</si>
  <si>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</si>
  <si>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</si>
  <si>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</si>
  <si>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</si>
  <si>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</si>
  <si>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</si>
  <si>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</si>
  <si>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</si>
  <si>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</si>
  <si>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</si>
  <si>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</si>
  <si>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</si>
  <si>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</si>
  <si>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</si>
  <si>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</si>
  <si>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</si>
  <si>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</si>
  <si>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</si>
  <si>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</si>
  <si>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</si>
  <si>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</si>
  <si>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</si>
  <si>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</si>
  <si>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</si>
  <si>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</si>
  <si>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</si>
  <si>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</si>
  <si>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</si>
  <si>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</si>
  <si>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</si>
  <si>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</si>
  <si>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</si>
  <si>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</si>
  <si>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</si>
  <si>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</si>
  <si>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</si>
  <si>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</si>
  <si>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</si>
  <si>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</si>
  <si>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</si>
  <si>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</si>
  <si>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</si>
  <si>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</si>
  <si>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</si>
  <si>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</si>
  <si>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</si>
  <si>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</si>
  <si>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</si>
  <si>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</si>
  <si>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</si>
  <si>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</si>
  <si>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</si>
  <si>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</si>
  <si>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</si>
  <si>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</si>
  <si>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</si>
  <si>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</si>
  <si>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</si>
  <si>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</si>
  <si>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</si>
  <si>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</si>
  <si>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</si>
  <si>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</si>
  <si>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</si>
  <si>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</si>
  <si>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</si>
  <si>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</si>
  <si>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</si>
  <si>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</si>
  <si>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</si>
  <si>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</si>
  <si>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</si>
  <si>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</si>
  <si>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</si>
  <si>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</si>
  <si>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</si>
  <si>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</si>
  <si>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</si>
  <si>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</si>
  <si>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</si>
  <si>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</si>
  <si>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</si>
  <si>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</si>
  <si>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</si>
  <si>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</si>
  <si>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</si>
  <si>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</si>
  <si>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</si>
  <si>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</si>
  <si>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</si>
  <si>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</si>
  <si>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</si>
  <si>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</si>
  <si>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</si>
  <si>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</si>
  <si>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</si>
  <si>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</si>
  <si>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</si>
  <si>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</si>
  <si>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</si>
  <si>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</si>
  <si>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</si>
  <si>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</si>
  <si>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</si>
  <si>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</si>
  <si>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</si>
  <si>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</si>
  <si>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</si>
  <si>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</si>
  <si>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</si>
  <si>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</si>
  <si>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</si>
  <si>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</si>
  <si>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</si>
  <si>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</si>
  <si>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</si>
  <si>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</si>
  <si>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</si>
  <si>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</si>
  <si>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</si>
  <si>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</si>
  <si>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</si>
  <si>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</si>
  <si>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</si>
  <si>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</si>
  <si>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</si>
  <si>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</si>
  <si>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</si>
  <si>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</si>
  <si>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</si>
  <si>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</si>
  <si>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</si>
  <si>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</si>
  <si>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</si>
  <si>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</si>
  <si>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</si>
  <si>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</si>
  <si>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</si>
  <si>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</si>
  <si>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</si>
  <si>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</si>
  <si>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</si>
  <si>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</si>
  <si>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</si>
  <si>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</si>
  <si>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</si>
  <si>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</si>
  <si>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</si>
  <si>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</si>
  <si>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</si>
  <si>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</si>
  <si>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</si>
  <si>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</si>
  <si>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</si>
  <si>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</si>
  <si>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</si>
  <si>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</si>
  <si>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</si>
  <si>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</si>
  <si>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</si>
  <si>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</si>
  <si>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</si>
  <si>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</si>
  <si>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</si>
  <si>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</si>
  <si>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</si>
  <si>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</si>
  <si>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</si>
  <si>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</si>
  <si>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</si>
  <si>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</si>
  <si>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</si>
  <si>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</si>
  <si>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</si>
  <si>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</si>
  <si>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</si>
  <si>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</si>
  <si>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</si>
  <si>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</si>
  <si>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</si>
  <si>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</si>
  <si>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</si>
  <si>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</si>
  <si>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</si>
  <si>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</si>
  <si>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</si>
  <si>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</si>
  <si>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</si>
  <si>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</si>
  <si>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</si>
  <si>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</si>
  <si>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</si>
  <si>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</si>
  <si>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</si>
  <si>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</si>
  <si>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</si>
  <si>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</si>
  <si>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</si>
  <si>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</si>
  <si>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</si>
  <si>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</si>
  <si>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</si>
  <si>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</si>
  <si>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turno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</si>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</sst>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G1" activePane="topRight" state="frozen"/>
      <selection pane="topRight" activeCell="C88" sqref="C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303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304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30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30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306">
        <f>IF(BS_CONTROLE[[#This Row],[SUB]]=0, "-", BS_CONTROLE[[#This Row],[SUB]])</f>
        <v>73</v>
      </c>
      <c r="AP73" s="117">
        <f>BS_CONTROLE[[#This Row],[KM - Inicio]]</f>
        <v>42</v>
      </c>
      <c r="AQ73" s="306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/>
      <c r="BB73" s="10" t="str">
        <f>IFERROR(_xlfn.XLOOKUP(AI73, BS_ATIVIDADE[ATIVIDADE],BS_ATIVIDADE[UNIDADE] ), "*")</f>
        <v>BINÁRIO</v>
      </c>
      <c r="BC73" s="307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307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/>
      <c r="BN73" s="144"/>
      <c r="BO73" s="144"/>
      <c r="BP73" s="20"/>
      <c r="BQ73" s="13" t="str">
        <f>IF(AND(BR73&lt;1,BS73&lt;1),"Produção e Intervalo",IF(BR73&lt;1,"Intervalo",IF(BS73&lt;1,"Produção","Aderente")))</f>
        <v>Produção</v>
      </c>
      <c r="BR73" s="21">
        <f>IF(OR(B73="",F73=""),"*",AY73/P73)</f>
        <v>1</v>
      </c>
      <c r="BS73" s="21">
        <f>IF(OR(B73="",F73=""),"*",BA73/Q73)</f>
        <v>0</v>
      </c>
      <c r="BT73" s="8"/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759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/>
      <c r="AS75" s="120"/>
      <c r="AT75" s="120"/>
      <c r="AU75" s="166"/>
      <c r="AV75" s="166"/>
      <c r="AW75" s="15"/>
      <c r="AX75" s="15"/>
      <c r="AY75" s="12">
        <f t="shared" si="2"/>
        <v>0</v>
      </c>
      <c r="AZ75" s="192"/>
      <c r="BA75" s="121"/>
      <c r="BB75" s="10" t="str">
        <f>IFERROR(_xlfn.XLOOKUP(AI75, BS_ATIVIDADE[ATIVIDADE],BS_ATIVIDADE[UNIDADE] ), "*")</f>
        <v>M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/>
      <c r="BN75" s="144"/>
      <c r="BO75" s="144"/>
      <c r="BP75" s="20"/>
      <c r="BQ75" s="13" t="str">
        <f t="shared" si="6"/>
        <v>Produção e Intervalo</v>
      </c>
      <c r="BR75" s="21">
        <f t="shared" si="7"/>
        <v>0</v>
      </c>
      <c r="BS75" s="21">
        <f t="shared" si="8"/>
        <v>0</v>
      </c>
      <c r="BT75" s="8" t="str">
        <f t="shared" si="0"/>
        <v/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1259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1260</v>
      </c>
      <c r="BL78" s="17"/>
      <c r="BM78" s="144" t="s">
        <v>548</v>
      </c>
      <c r="BN78" s="144" t="s">
        <v>563</v>
      </c>
      <c r="BO78" s="144" t="s">
        <v>636</v>
      </c>
      <c r="BP78" s="20" t="s">
        <v>1261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1262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1263</v>
      </c>
      <c r="BL79" s="17"/>
      <c r="BM79" s="144" t="s">
        <v>548</v>
      </c>
      <c r="BN79" s="144" t="s">
        <v>563</v>
      </c>
      <c r="BO79" s="144" t="s">
        <v>636</v>
      </c>
      <c r="BP79" s="20" t="s">
        <v>1261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1265</v>
      </c>
      <c r="X80" s="116" t="s">
        <v>522</v>
      </c>
      <c r="Y80" s="143" t="s">
        <v>525</v>
      </c>
      <c r="Z80" s="116"/>
      <c r="AA80" s="164" t="s">
        <v>1266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1267</v>
      </c>
      <c r="BK80" s="19" t="s">
        <v>1268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1269</v>
      </c>
      <c r="I81" s="200" t="s">
        <v>1269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1270</v>
      </c>
      <c r="W81" s="117" t="s">
        <v>1271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1272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/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/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1273</v>
      </c>
      <c r="N86" s="141" t="s">
        <v>1274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/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/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1275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/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1277</v>
      </c>
      <c r="X90" s="116" t="s">
        <v>522</v>
      </c>
      <c r="Y90" s="143"/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1278</v>
      </c>
      <c r="W91" s="117" t="s">
        <v>1277</v>
      </c>
      <c r="X91" s="116" t="s">
        <v>522</v>
      </c>
      <c r="Y91" s="143"/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/>
      </c>
      <c r="B92" s="155"/>
      <c r="C92" s="156" t="str">
        <f>IF(BS_CONTROLE[[#This Row],[DATA]]="","",WEEKNUM(BS_CONTROLE[[#This Row],[DATA]]))</f>
        <v/>
      </c>
      <c r="D92" s="157"/>
      <c r="E92" s="239">
        <v>76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7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Aderente</v>
      </c>
      <c r="BR92" s="21" t="str">
        <f t="shared" si="21"/>
        <v>*</v>
      </c>
      <c r="BS92" s="21" t="str">
        <f t="shared" si="22"/>
        <v>*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1271</v>
      </c>
      <c r="X93" s="116" t="s">
        <v>522</v>
      </c>
      <c r="Y93" s="143"/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1279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1280</v>
      </c>
      <c r="X94" s="116" t="s">
        <v>522</v>
      </c>
      <c r="Y94" s="143"/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1269</v>
      </c>
      <c r="I95" s="200" t="s">
        <v>1269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1270</v>
      </c>
      <c r="W95" s="117" t="s">
        <v>1271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D3008" sqref="D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1281</v>
      </c>
      <c r="V1" s="295"/>
      <c r="W1" s="295"/>
    </row>
    <row r="2" spans="1:23" s="91" customFormat="1">
      <c r="A2" s="94" t="s">
        <v>1282</v>
      </c>
      <c r="B2" s="94" t="s">
        <v>1283</v>
      </c>
      <c r="C2" s="94" t="s">
        <v>511</v>
      </c>
      <c r="D2" s="95" t="s">
        <v>1064</v>
      </c>
      <c r="E2" s="95" t="s">
        <v>1065</v>
      </c>
      <c r="F2" s="95" t="s">
        <v>1284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*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IF(SP_NORTE!Y85="","*",SP_NORTE!Y85)</f>
        <v>*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*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IF(SP_NORTE!Y88="","*",SP_NORTE!Y88)</f>
        <v>*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*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*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IF(SP_NORTE!Y92="","*",SP_NORTE!Y92)</f>
        <v>*</v>
      </c>
      <c r="B85" s="181" t="str">
        <f>IF(SP_NORTE!X92="","*",SP_NORTE!X92)</f>
        <v>*</v>
      </c>
      <c r="C85" s="181" t="str">
        <f>IF(SP_NORTE!Z92="","*",SP_NORTE!Z92)</f>
        <v>*</v>
      </c>
      <c r="D85" s="171" t="str">
        <f>IF(SP_NORTE!S92="","*",SP_NORTE!S92)</f>
        <v>-</v>
      </c>
      <c r="E85" s="171" t="str">
        <f>IF(SP_NORTE!T92="","*",SP_NORTE!T92)</f>
        <v>-</v>
      </c>
      <c r="F85" s="180" t="str">
        <f>IF(SP_NORTE!B92="","*",SP_NORTE!B92)</f>
        <v>*</v>
      </c>
      <c r="G85" s="180" t="str">
        <f>IF(SP_NORTE!D92="","*",SP_NORTE!D92)</f>
        <v>*</v>
      </c>
      <c r="H85" s="180" t="str">
        <f>IF(SP_NORTE!F92="","*",SP_NORTE!F92)</f>
        <v>*</v>
      </c>
      <c r="I85" s="180" t="str">
        <f>IF(SP_NORTE!H92="","*",SP_NORTE!H92)</f>
        <v>*</v>
      </c>
      <c r="J85" s="180" t="str">
        <f>IF(SP_NORTE!I92="","*",SP_NORTE!I92)</f>
        <v>*</v>
      </c>
      <c r="K85" s="171" t="str">
        <f>IF(SP_NORTE!M92="","*",SP_NORTE!M92)</f>
        <v>-</v>
      </c>
      <c r="L85" s="171" t="str">
        <f>IF(SP_NORTE!N92="","*",SP_NORTE!N92)</f>
        <v>-</v>
      </c>
      <c r="M85" s="172" t="str">
        <f>IF(SP_NORTE!J92="","*",SP_NORTE!J92)</f>
        <v>*</v>
      </c>
      <c r="N85" s="179" t="str">
        <f>IF(SP_NORTE!K92="","*",SP_NORTE!K92)</f>
        <v>*</v>
      </c>
      <c r="O85" s="179" t="str">
        <f>IF(SP_NORTE!L92="","*",SP_NORTE!L92)</f>
        <v>*</v>
      </c>
      <c r="P85" s="178" t="str">
        <f>IF(SP_NORTE!O92="","*",SP_NORTE!O92)</f>
        <v>*</v>
      </c>
      <c r="Q85" s="178" t="str">
        <f>IF(SP_NORTE!P92="","*",SP_NORTE!P92)</f>
        <v>*</v>
      </c>
      <c r="R85" s="180" t="str">
        <f>IF(SP_NORTE!Q92="","*",CONCATENATE(SP_NORTE!Q92," ",SP_NORTE!R92))</f>
        <v>*</v>
      </c>
      <c r="S85" s="180" t="str">
        <f>IF(SP_NORTE!V92="","*",SP_NORTE!V92)</f>
        <v>*</v>
      </c>
      <c r="T85" s="180" t="str">
        <f>IF(SP_NORTE!W92="","*",SP_NORTE!W92)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IF(SP_NORTE!Y93="","*",SP_NORTE!Y93)</f>
        <v>*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*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C66" sqref="C6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1287</v>
      </c>
      <c r="D5" s="297"/>
      <c r="E5" s="297"/>
      <c r="F5" s="297"/>
      <c r="G5" s="297"/>
      <c r="H5" s="297"/>
      <c r="I5" s="297"/>
      <c r="J5" s="298"/>
      <c r="K5" s="299" t="s">
        <v>1288</v>
      </c>
      <c r="L5" s="300"/>
      <c r="M5" s="300"/>
      <c r="N5" s="300"/>
      <c r="O5" s="301" t="s">
        <v>1289</v>
      </c>
      <c r="P5" s="302"/>
    </row>
    <row r="6" spans="1:16" s="81" customFormat="1" ht="15" customHeight="1">
      <c r="A6" s="73" t="s">
        <v>1284</v>
      </c>
      <c r="B6" s="82" t="s">
        <v>1283</v>
      </c>
      <c r="C6" s="83" t="s">
        <v>1064</v>
      </c>
      <c r="D6" s="84" t="s">
        <v>1065</v>
      </c>
      <c r="E6" s="83" t="s">
        <v>1290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1291</v>
      </c>
      <c r="M6" s="87" t="s">
        <v>710</v>
      </c>
      <c r="N6" s="88" t="s">
        <v>1059</v>
      </c>
      <c r="O6" s="204" t="s">
        <v>1102</v>
      </c>
      <c r="P6" s="149" t="s">
        <v>1292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1293</v>
      </c>
      <c r="C2" s="134" t="s">
        <v>1049</v>
      </c>
      <c r="D2" s="83" t="s">
        <v>1051</v>
      </c>
      <c r="E2" s="83" t="s">
        <v>1294</v>
      </c>
      <c r="F2" s="111" t="s">
        <v>1295</v>
      </c>
      <c r="G2" s="83" t="s">
        <v>1296</v>
      </c>
      <c r="H2" s="83" t="s">
        <v>1297</v>
      </c>
      <c r="I2" s="83" t="s">
        <v>1298</v>
      </c>
      <c r="J2" s="83" t="s">
        <v>1299</v>
      </c>
      <c r="K2" s="85" t="s">
        <v>1300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*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*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*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*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*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 t="str">
        <f>IF(SP_NORTE!B92="","*",SP_NORTE!B92)</f>
        <v>*</v>
      </c>
      <c r="D78" s="106" t="str">
        <f>IF(SP_NORTE!D92="","*",SP_NORTE!D92)</f>
        <v>*</v>
      </c>
      <c r="E78" s="106" t="str">
        <f>IF(SP_NORTE!H92="","*",SP_NORTE!H92)</f>
        <v>*</v>
      </c>
      <c r="F78" s="112" t="str">
        <f>IF(SP_NORTE!M92="","*",SP_NORTE!M92)</f>
        <v>-</v>
      </c>
      <c r="G78" s="107" t="str">
        <f>IF(SP_NORTE!I92="","*",SP_NORTE!I92)</f>
        <v>*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*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*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2025-11-05T18:55:54Z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