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83" documentId="8_{B6337239-1A00-434D-AAD0-422EA1FEB5AE}" xr6:coauthVersionLast="47" xr6:coauthVersionMax="47" xr10:uidLastSave="{74FDCE7B-364F-426C-A4DB-D0AB6F8583A2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3" l="1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F285" i="13" s="1"/>
  <c r="N301" i="1" a="1"/>
  <c r="N301" i="1" s="1"/>
  <c r="M301" i="1" a="1"/>
  <c r="M301" i="1" s="1"/>
  <c r="F299" i="13" s="1"/>
  <c r="N265" i="1" a="1"/>
  <c r="N265" i="1" s="1"/>
  <c r="M265" i="1" a="1"/>
  <c r="M265" i="1" s="1"/>
  <c r="F263" i="13" s="1"/>
  <c r="M294" i="1" a="1"/>
  <c r="M294" i="1"/>
  <c r="F292" i="13" s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402" i="12" s="1"/>
  <c r="S301" i="1" a="1"/>
  <c r="S301" i="1" s="1"/>
  <c r="D402" i="12" s="1"/>
  <c r="T301" i="1" a="1"/>
  <c r="T301" i="1" s="1"/>
  <c r="E402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96" i="12" l="1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L444" i="12"/>
  <c r="K444" i="12"/>
  <c r="AN342" i="1"/>
  <c r="L443" i="12"/>
  <c r="K443" i="12"/>
  <c r="AN341" i="1"/>
  <c r="L442" i="12"/>
  <c r="K442" i="12"/>
  <c r="AN340" i="1"/>
  <c r="L441" i="12"/>
  <c r="K441" i="12"/>
  <c r="AN339" i="1"/>
  <c r="L440" i="12"/>
  <c r="K440" i="12"/>
  <c r="AN338" i="1"/>
  <c r="L439" i="12"/>
  <c r="K439" i="12"/>
  <c r="AN337" i="1"/>
  <c r="L438" i="12"/>
  <c r="K438" i="12"/>
  <c r="AN336" i="1"/>
  <c r="L437" i="12"/>
  <c r="K437" i="12"/>
  <c r="AN335" i="1"/>
  <c r="L436" i="12"/>
  <c r="K436" i="12"/>
  <c r="AN334" i="1"/>
  <c r="L435" i="12"/>
  <c r="K435" i="12"/>
  <c r="AN333" i="1"/>
  <c r="L434" i="12"/>
  <c r="K434" i="12"/>
  <c r="AN332" i="1"/>
  <c r="L433" i="12"/>
  <c r="K433" i="12"/>
  <c r="AN331" i="1"/>
  <c r="L432" i="12"/>
  <c r="K432" i="12"/>
  <c r="AN330" i="1"/>
  <c r="L431" i="12"/>
  <c r="K431" i="12"/>
  <c r="AN329" i="1"/>
  <c r="L430" i="12"/>
  <c r="K430" i="12"/>
  <c r="AN328" i="1"/>
  <c r="L429" i="12"/>
  <c r="K429" i="12"/>
  <c r="K428" i="12"/>
  <c r="AN326" i="1"/>
  <c r="L427" i="12"/>
  <c r="K427" i="12"/>
  <c r="AN325" i="1"/>
  <c r="L426" i="12"/>
  <c r="K426" i="12"/>
  <c r="AN324" i="1"/>
  <c r="L425" i="12"/>
  <c r="K425" i="12"/>
  <c r="AN323" i="1"/>
  <c r="L424" i="12"/>
  <c r="K424" i="12"/>
  <c r="AN322" i="1"/>
  <c r="L423" i="12"/>
  <c r="K423" i="12"/>
  <c r="AN321" i="1"/>
  <c r="L422" i="12"/>
  <c r="K422" i="12"/>
  <c r="AN320" i="1"/>
  <c r="L421" i="12"/>
  <c r="K421" i="12"/>
  <c r="AN319" i="1"/>
  <c r="L420" i="12"/>
  <c r="K420" i="12"/>
  <c r="AN318" i="1"/>
  <c r="L419" i="12"/>
  <c r="K419" i="12"/>
  <c r="AN317" i="1"/>
  <c r="L418" i="12"/>
  <c r="K418" i="12"/>
  <c r="AN316" i="1"/>
  <c r="L417" i="12"/>
  <c r="K417" i="12"/>
  <c r="AN315" i="1"/>
  <c r="L416" i="12"/>
  <c r="K416" i="12"/>
  <c r="AN314" i="1"/>
  <c r="L415" i="12"/>
  <c r="K415" i="12"/>
  <c r="AN313" i="1"/>
  <c r="L414" i="12"/>
  <c r="K414" i="12"/>
  <c r="AN312" i="1"/>
  <c r="L413" i="12"/>
  <c r="K413" i="12"/>
  <c r="AN311" i="1"/>
  <c r="L412" i="12"/>
  <c r="K412" i="12"/>
  <c r="AN310" i="1"/>
  <c r="L411" i="12"/>
  <c r="K411" i="12"/>
  <c r="AN309" i="1"/>
  <c r="L410" i="12"/>
  <c r="K410" i="12"/>
  <c r="AN308" i="1"/>
  <c r="L409" i="12"/>
  <c r="K409" i="12"/>
  <c r="AN307" i="1"/>
  <c r="L408" i="12"/>
  <c r="K408" i="12"/>
  <c r="AN306" i="1"/>
  <c r="L407" i="12"/>
  <c r="K407" i="12"/>
  <c r="AN305" i="1"/>
  <c r="L406" i="12"/>
  <c r="K406" i="12"/>
  <c r="AN304" i="1"/>
  <c r="L405" i="12"/>
  <c r="K405" i="12"/>
  <c r="AN303" i="1"/>
  <c r="L404" i="12"/>
  <c r="K404" i="12"/>
  <c r="AN302" i="1"/>
  <c r="L403" i="12"/>
  <c r="K403" i="12"/>
  <c r="AN301" i="1"/>
  <c r="L402" i="12"/>
  <c r="K402" i="12"/>
  <c r="AN300" i="1"/>
  <c r="L401" i="12"/>
  <c r="K401" i="12"/>
  <c r="AN299" i="1"/>
  <c r="L400" i="12"/>
  <c r="K400" i="12"/>
  <c r="AN298" i="1"/>
  <c r="L399" i="12"/>
  <c r="K399" i="12"/>
  <c r="AN297" i="1"/>
  <c r="L398" i="12"/>
  <c r="K398" i="12"/>
  <c r="AN296" i="1"/>
  <c r="L397" i="12"/>
  <c r="K397" i="12"/>
  <c r="AN295" i="1"/>
  <c r="L396" i="12"/>
  <c r="K396" i="12"/>
  <c r="AN294" i="1"/>
  <c r="L395" i="12"/>
  <c r="K395" i="12"/>
  <c r="AN293" i="1"/>
  <c r="L394" i="12"/>
  <c r="K394" i="12"/>
  <c r="AN292" i="1"/>
  <c r="L393" i="12"/>
  <c r="K393" i="12"/>
  <c r="AN291" i="1"/>
  <c r="L392" i="12"/>
  <c r="K392" i="12"/>
  <c r="AN290" i="1"/>
  <c r="L391" i="12"/>
  <c r="K391" i="12"/>
  <c r="AN289" i="1"/>
  <c r="L390" i="12"/>
  <c r="K390" i="12"/>
  <c r="AN288" i="1"/>
  <c r="L389" i="12"/>
  <c r="K389" i="12"/>
  <c r="AN287" i="1"/>
  <c r="L388" i="12"/>
  <c r="K388" i="12"/>
  <c r="AN286" i="1"/>
  <c r="L387" i="12"/>
  <c r="K387" i="12"/>
  <c r="AN285" i="1"/>
  <c r="L386" i="12"/>
  <c r="K386" i="12"/>
  <c r="AN284" i="1"/>
  <c r="L385" i="12"/>
  <c r="K385" i="12"/>
  <c r="AN283" i="1"/>
  <c r="L384" i="12"/>
  <c r="K384" i="12"/>
  <c r="AN282" i="1"/>
  <c r="L383" i="12"/>
  <c r="K383" i="12"/>
  <c r="AN281" i="1"/>
  <c r="L382" i="12"/>
  <c r="K382" i="12"/>
  <c r="AN280" i="1"/>
  <c r="L381" i="12"/>
  <c r="K381" i="12"/>
  <c r="AN279" i="1"/>
  <c r="L380" i="12"/>
  <c r="K380" i="12"/>
  <c r="AN278" i="1"/>
  <c r="L379" i="12"/>
  <c r="K379" i="12"/>
  <c r="AN277" i="1"/>
  <c r="L378" i="12"/>
  <c r="K378" i="12"/>
  <c r="AN276" i="1"/>
  <c r="L377" i="12"/>
  <c r="K377" i="12"/>
  <c r="AN275" i="1"/>
  <c r="L376" i="12"/>
  <c r="K376" i="12"/>
  <c r="AN274" i="1"/>
  <c r="L375" i="12"/>
  <c r="K375" i="12"/>
  <c r="AN273" i="1"/>
  <c r="L374" i="12"/>
  <c r="K374" i="12"/>
  <c r="AN272" i="1"/>
  <c r="L373" i="12"/>
  <c r="K373" i="12"/>
  <c r="AN271" i="1"/>
  <c r="L372" i="12"/>
  <c r="K372" i="12"/>
  <c r="AN270" i="1"/>
  <c r="L371" i="12"/>
  <c r="K371" i="12"/>
  <c r="L370" i="12"/>
  <c r="K370" i="12"/>
  <c r="L369" i="12"/>
  <c r="K369" i="12"/>
  <c r="L368" i="12"/>
  <c r="K368" i="12"/>
  <c r="AN269" i="1"/>
  <c r="L367" i="12"/>
  <c r="K367" i="12"/>
  <c r="AN268" i="1"/>
  <c r="L366" i="12"/>
  <c r="K366" i="12"/>
  <c r="AN267" i="1"/>
  <c r="L365" i="12"/>
  <c r="K365" i="12"/>
  <c r="AN266" i="1"/>
  <c r="L364" i="12"/>
  <c r="K364" i="12"/>
  <c r="K363" i="12"/>
  <c r="AN264" i="1"/>
  <c r="L362" i="12"/>
  <c r="K362" i="12"/>
  <c r="AN263" i="1"/>
  <c r="L361" i="12"/>
  <c r="K361" i="12"/>
  <c r="K360" i="12"/>
  <c r="AN261" i="1"/>
  <c r="L359" i="12"/>
  <c r="K359" i="12"/>
  <c r="AN260" i="1"/>
  <c r="L358" i="12"/>
  <c r="K358" i="12"/>
  <c r="AN259" i="1"/>
  <c r="L357" i="12"/>
  <c r="K357" i="12"/>
  <c r="AN258" i="1"/>
  <c r="L356" i="12"/>
  <c r="K356" i="12"/>
  <c r="AN257" i="1"/>
  <c r="L355" i="12"/>
  <c r="K355" i="12"/>
  <c r="K354" i="12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<sst xmlns="http://schemas.openxmlformats.org/spreadsheetml/2006/main" count="6449" uniqueCount="1693">
  <si>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</si>
  <si>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</si>
  <si>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</si>
  <si>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</si>
  <si>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</si>
  <si>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</si>
  <si>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</si>
  <si>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</si>
  <si>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</si>
  <si>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</si>
  <si>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</si>
  <si>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</si>
  <si>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</si>
  <si>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</si>
  <si>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</si>
  <si>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</si>
  <si>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</si>
  <si>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</si>
  <si>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</si>
  <si>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</si>
  <si>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</si>
  <si>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</si>
  <si>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</si>
  <si>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</si>
  <si>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</si>
  <si>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</si>
  <si>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</si>
  <si>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</si>
  <si>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</si>
  <si>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</si>
  <si>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</si>
  <si>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</si>
  <si>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</si>
  <si>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</si>
  <si>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</si>
  <si>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</si>
  <si>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</si>
  <si>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</si>
  <si>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</si>
  <si>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</si>
  <si>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</si>
  <si>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</si>
  <si>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</si>
  <si>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</si>
  <si>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</si>
  <si>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</si>
  <si>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</si>
  <si>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</si>
  <si>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</si>
  <si>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</si>
  <si>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</si>
  <si>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</si>
  <si>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</si>
  <si>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</si>
  <si>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</si>
  <si>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</si>
  <si>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</si>
  <si>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</si>
  <si>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</si>
  <si>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</si>
  <si>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</si>
  <si>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</si>
  <si>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</si>
  <si>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</si>
  <si>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</si>
  <si>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</si>
  <si>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</si>
  <si>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</si>
  <si>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</si>
  <si>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</si>
  <si>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</si>
  <si>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</si>
  <si>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</si>
  <si>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</si>
  <si>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</si>
  <si>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</si>
  <si>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</si>
  <si>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</si>
  <si>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</si>
  <si>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</si>
  <si>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</si>
  <si>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</si>
  <si>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</si>
  <si>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</si>
  <si>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</si>
  <si>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</si>
  <si>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</si>
  <si>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</si>
  <si>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</si>
  <si>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</si>
  <si>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</si>
  <si>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</si>
  <si>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</si>
  <si>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</si>
  <si>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</si>
  <si>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</si>
  <si>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</si>
  <si>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</si>
  <si>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</si>
  <si>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</si>
  <si>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</si>
  <si>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</si>
  <si>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</si>
  <si>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</si>
  <si>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</si>
  <si>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</si>
  <si>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</si>
  <si>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</si>
  <si>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</si>
  <si>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</si>
  <si>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</si>
  <si>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</si>
  <si>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</si>
  <si>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</si>
  <si>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</si>
  <si>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</si>
  <si>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</si>
  <si>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</si>
  <si>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</si>
  <si>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</si>
  <si>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</si>
  <si>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</si>
  <si>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</si>
  <si>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</si>
  <si>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</si>
  <si>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</si>
  <si>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</si>
  <si>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</si>
  <si>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</si>
  <si>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</si>
  <si>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</si>
  <si>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</si>
  <si>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</si>
  <si>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</si>
  <si>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</si>
  <si>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</si>
  <si>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</si>
  <si>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</si>
  <si>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</si>
  <si>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</si>
  <si>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</si>
  <si>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</si>
  <si>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</si>
  <si>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</si>
  <si>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</si>
  <si>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</si>
  <si>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</si>
  <si>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</si>
  <si>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</si>
  <si>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</si>
  <si>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</si>
  <si>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</si>
  <si>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</si>
  <si>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</si>
  <si>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</si>
  <si>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</si>
  <si>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</si>
  <si>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</si>
  <si>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</si>
  <si>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</si>
  <si>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</si>
  <si>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</si>
  <si>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</si>
  <si>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</si>
  <si>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</si>
  <si>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</si>
  <si>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</si>
  <si>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</si>
  <si>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</si>
  <si>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</si>
  <si>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</si>
  <si>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</si>
  <si>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</si>
  <si>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</si>
  <si>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</si>
  <si>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</si>
  <si>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</si>
  <si>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</si>
  <si>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</si>
  <si>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</si>
  <si>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</si>
  <si>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</si>
  <si>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</si>
  <si>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</si>
  <si>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</si>
  <si>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</si>
  <si>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</si>
  <si>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</si>
  <si>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</si>
  <si>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</si>
  <si>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</si>
  <si>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</si>
  <si>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</si>
  <si>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</si>
  <si>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</si>
  <si>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</si>
  <si>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</si>
  <si>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</si>
  <si>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</si>
  <si>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</si>
  <si>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</si>
  <si>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</si>
  <si>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</si>
  <si>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</si>
  <si>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</si>
  <si>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</si>
  <si>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</si>
  <si>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</si>
  <si>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</si>
  <si>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</si>
  <si>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</si>
  <si>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</si>
  <si>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</si>
  <si>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</si>
  <si>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</si>
  <si>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</si>
  <si>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</si>
  <si>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</si>
  <si>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</si>
  <si>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</si>
  <si>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</si>
  <si>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</si>
  <si>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</si>
  <si>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</si>
  <si>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</si>
  <si>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</si>
  <si>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</si>
  <si>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</si>
  <si>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</si>
  <si>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</si>
  <si>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</si>
  <si>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</si>
  <si>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</si>
  <si>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</si>
  <si>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</si>
  <si>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</si>
  <si>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</si>
  <si>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</si>
  <si>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</si>
  <si>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</si>
  <si>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</si>
  <si>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</si>
  <si>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</si>
  <si>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</si>
  <si>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</si>
  <si>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</si>
  <si>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</si>
  <si>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</si>
  <si>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</si>
  <si>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</si>
  <si>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</si>
  <si>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</si>
  <si>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</si>
  <si>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</si>
  <si>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</si>
  <si>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</si>
  <si>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</si>
  <si>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</si>
  <si>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</si>
  <si>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</si>
  <si>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</si>
  <si>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</si>
  <si>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</si>
  <si>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</si>
  <si>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</si>
  <si>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</si>
  <si>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</si>
  <si>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</si>
  <si>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</si>
  <si>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</si>
  <si>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</si>
  <si>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</si>
  <si>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</si>
  <si>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</si>
  <si>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</si>
  <si>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</si>
  <si>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</si>
  <si>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</si>
  <si>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</si>
  <si>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</si>
  <si>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</si>
  <si>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</si>
  <si>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</si>
  <si>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</si>
  <si>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</si>
  <si>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</si>
  <si>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</si>
  <si>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</si>
  <si>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</si>
  <si>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</si>
  <si>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</si>
  <si>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</si>
  <si>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</si>
  <si>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</si>
  <si>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</si>
  <si>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</si>
  <si>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</si>
  <si>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</si>
  <si>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</si>
  <si>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</si>
  <si>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</si>
  <si>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</si>
  <si>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</si>
  <si>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</si>
  <si>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</si>
  <si>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</si>
  <si>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</si>
  <si>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</si>
  <si>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</si>
  <si>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</si>
  <si>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</si>
  <si>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</si>
  <si>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</si>
  <si>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</si>
  <si>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</si>
  <si>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</si>
  <si>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</si>
  <si>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</si>
  <si>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</si>
  <si>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</si>
  <si>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</si>
  <si>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</si>
  <si>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</si>
  <si>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</si>
  <si>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</si>
  <si>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</si>
  <si>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</si>
  <si>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</si>
  <si>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</si>
  <si>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</si>
  <si>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</si>
  <si>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</si>
  <si>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</si>
  <si>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</si>
  <si>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</si>
  <si>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</si>
  <si>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</si>
  <si>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</si>
  <si>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</si>
  <si>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</si>
  <si>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</si>
  <si>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</si>
  <si>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</si>
  <si>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</si>
  <si>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</si>
  <si>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</si>
  <si>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</si>
  <si>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</si>
  <si>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</si>
  <si>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</si>
  <si>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</si>
  <si>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</si>
  <si>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</si>
  <si>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</si>
  <si>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</si>
  <si>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</si>
  <si>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</si>
  <si>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</si>
  <si>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</si>
  <si>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</si>
  <si>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</si>
  <si>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</si>
  <si>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</si>
  <si>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</si>
  <si>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</si>
  <si>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</si>
  <si>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</si>
  <si>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</si>
  <si>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</si>
  <si>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</si>
  <si>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</si>
  <si>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</si>
  <si>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</si>
  <si>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</si>
  <si>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</si>
  <si>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</si>
  <si>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</si>
  <si>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</si>
  <si>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</si>
  <si>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</si>
  <si>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</si>
  <si>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</si>
  <si>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</si>
  <si>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</si>
  <si>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</si>
  <si>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</si>
  <si>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</si>
  <si>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</si>
  <si>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</si>
  <si>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</si>
  <si>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</si>
  <si>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</si>
  <si>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</si>
  <si>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</si>
  <si>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</si>
  <si>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</si>
  <si>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</si>
  <si>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</si>
  <si>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</si>
  <si>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</si>
  <si>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</si>
  <si>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</si>
  <si>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</si>
  <si>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</si>
  <si>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</si>
  <si>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</si>
  <si>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</si>
  <si>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</si>
  <si>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</si>
  <si>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</si>
  <si>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</si>
  <si>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</si>
  <si>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</si>
  <si>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</si>
  <si>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</si>
  <si>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</si>
  <si>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</si>
  <si>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</si>
  <si>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</si>
  <si>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</si>
  <si>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</si>
  <si>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</si>
  <si>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</si>
  <si>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</si>
  <si>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</si>
  <si>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</si>
  <si>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</si>
  <si>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</si>
  <si>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</si>
  <si>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</si>
  <si>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</si>
  <si>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</si>
  <si>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</si>
  <si>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</si>
  <si>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</si>
  <si>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</si>
  <si>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</si>
  <si>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</si>
  <si>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</si>
  <si>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</si>
  <si>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</si>
  <si>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</si>
  <si>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</si>
  <si>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</si>
  <si>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</si>
  <si>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</si>
  <si>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</si>
  <si>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</si>
  <si>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</si>
  <si>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</si>
  <si>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</si>
  <si>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</si>
  <si>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</si>
  <si>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</si>
  <si>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</si>
  <si>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</si>
  <si>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</si>
  <si>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</si>
  <si>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</si>
  <si>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</si>
  <si>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</si>
  <si>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</si>
  <si>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</si>
  <si>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</si>
  <si>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</si>
  <si>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</si>
  <si>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</si>
  <si>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</si>
  <si>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</si>
  <si>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</si>
  <si>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</si>
  <si>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</si>
  <si>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</si>
  <si>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</si>
  <si>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</si>
  <si>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</si>
  <si>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</si>
  <si>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</si>
  <si>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</si>
  <si>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</si>
  <si>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</si>
  <si>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</si>
  <si>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</si>
  <si>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</si>
  <si>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</si>
  <si>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</si>
  <si>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</si>
  <si>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</si>
  <si>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</si>
  <si>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</si>
  <si>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</si>
  <si>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</si>
  <si>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</si>
  <si>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</si>
  <si>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</si>
  <si>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</si>
  <si>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</si>
  <si>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</si>
  <si>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</si>
  <si>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</si>
  <si>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</si>
  <si>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</si>
  <si>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</si>
  <si>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</si>
  <si>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</si>
  <si>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</si>
  <si>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</si>
  <si>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</si>
  <si>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</si>
  <si>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</si>
  <si>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</si>
  <si>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</si>
  <si>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</si>
  <si>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</si>
  <si>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</si>
  <si>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</si>
  <si>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</si>
  <si>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</si>
  <si>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</si>
  <si>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</si>
  <si>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</si>
  <si>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</si>
  <si>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</si>
  <si>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</si>
  <si>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</si>
  <si>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</si>
  <si>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</si>
  <si>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</si>
  <si>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</si>
  <si>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</si>
  <si>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</si>
  <si>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</si>
  <si>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</si>
  <si>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</si>
  <si>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</si>
  <si>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</si>
  <si>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</si>
  <si>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</si>
  <si>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</si>
  <si>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</si>
  <si>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</si>
  <si>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</si>
  <si>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</si>
  <si>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</si>
  <si>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</si>
  <si>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</si>
  <si>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</si>
  <si>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</si>
  <si>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</si>
  <si>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</si>
  <si>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</si>
  <si>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</si>
  <si>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</si>
  <si>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</si>
  <si>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</si>
  <si>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</si>
  <si>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</si>
  <si>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</si>
  <si>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</si>
  <si>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</si>
  <si>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</si>
  <si>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</si>
  <si>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</si>
  <si>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</si>
  <si>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</si>
  <si>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</si>
  <si>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</si>
  <si>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</si>
  <si>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</si>
  <si>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</si>
  <si>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</si>
  <si>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</si>
  <si>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</si>
  <si>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</si>
  <si>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</si>
  <si>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</si>
  <si>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</si>
  <si>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</si>
  <si>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</si>
  <si>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</si>
  <si>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</si>
  <si>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</si>
  <si>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</si>
  <si>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</si>
  <si>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</si>
  <si>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</si>
  <si>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</si>
  <si>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</si>
  <si>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</si>
  <si>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</si>
  <si>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</si>
  <si>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</si>
  <si>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</si>
  <si>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</si>
  <si>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</si>
  <si>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</si>
  <si>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</si>
  <si>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</si>
  <si>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</si>
  <si>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</si>
  <si>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</si>
  <si>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</si>
  <si>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</si>
  <si>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</si>
  <si>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</si>
  <si>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</si>
  <si>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</si>
  <si>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</si>
  <si>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</si>
  <si>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</si>
  <si>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</si>
  <si>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</si>
  <si>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</si>
  <si>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</si>
  <si>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</si>
  <si>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</si>
  <si>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</si>
  <si>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</si>
  <si>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</si>
  <si>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</si>
  <si>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</si>
  <si>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</si>
  <si>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</si>
  <si>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</si>
  <si>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</si>
  <si>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</si>
  <si>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</si>
  <si>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</si>
  <si>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</si>
  <si>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</si>
  <si>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</si>
  <si>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</si>
  <si>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</si>
  <si>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</si>
  <si>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</si>
  <si>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</si>
  <si>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</si>
  <si>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</si>
  <si>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</si>
  <si>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</si>
  <si>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</si>
  <si>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</si>
  <si>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</si>
  <si>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</si>
  <si>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</si>
  <si>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</si>
  <si>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</si>
  <si>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</si>
  <si>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</si>
  <si>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</si>
  <si>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</si>
  <si>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</si>
  <si>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</si>
  <si>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</si>
  <si>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</si>
  <si>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</si>
  <si>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</si>
  <si>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</si>
  <si>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</si>
  <si>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</si>
  <si>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</si>
  <si>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</si>
  <si>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</si>
  <si>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</si>
  <si>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</si>
  <si>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</si>
  <si>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</si>
  <si>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</si>
  <si>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</si>
  <si>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</si>
  <si>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</si>
  <si>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</si>
  <si>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</si>
  <si>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</si>
  <si>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</si>
  <si>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</si>
  <si>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</si>
  <si>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</si>
  <si>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</si>
  <si>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</si>
  <si>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</si>
  <si>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</si>
  <si>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</si>
  <si>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</si>
  <si>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</si>
  <si>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</si>
  <si>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</si>
  <si>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</si>
  <si>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</si>
  <si>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</si>
  <si>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</si>
  <si>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</si>
  <si>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</si>
  <si>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</si>
  <si>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</si>
  <si>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</si>
  <si>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</si>
  <si>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</si>
  <si>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</si>
  <si>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</si>
  <si>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</si>
  <si>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</si>
  <si>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</si>
  <si>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</si>
  <si>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</si>
  <si>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</si>
  <si>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</si>
  <si>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</si>
  <si>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</si>
  <si>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</si>
  <si>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</si>
  <si>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</si>
  <si>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</si>
  <si>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</si>
  <si>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</si>
  <si>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</si>
  <si>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</si>
  <si>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</si>
  <si>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</si>
  <si>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</si>
  <si>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</si>
  <si>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</si>
  <si>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</si>
  <si>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</si>
  <si>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</si>
  <si>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</si>
  <si>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</si>
  <si>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</si>
  <si>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</si>
  <si>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</si>
  <si>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</si>
  <si>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</si>
  <si>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</si>
  <si>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</si>
  <si>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</si>
  <si>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</si>
  <si>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</si>
  <si>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</si>
  <si>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</si>
  <si>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</si>
  <si>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</si>
  <si>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</si>
  <si>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</si>
  <si>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</si>
  <si>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</si>
  <si>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</si>
  <si>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</si>
  <si>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</si>
  <si>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</si>
  <si>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</si>
  <si>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</si>
  <si>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</si>
  <si>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</si>
  <si>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</si>
  <si>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</si>
  <si>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</si>
  <si>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</si>
  <si>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</si>
  <si>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</si>
  <si>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</si>
  <si>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</si>
  <si>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</si>
  <si>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</si>
  <si>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</si>
  <si>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</si>
  <si>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</si>
  <si>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</si>
  <si>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</si>
  <si>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</si>
  <si>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</si>
  <si>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</si>
  <si>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</si>
  <si>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</si>
  <si>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</si>
  <si>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</si>
  <si>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</si>
  <si>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</si>
  <si>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</si>
  <si>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</si>
  <si>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</si>
  <si>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</si>
  <si>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</si>
  <si>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</si>
  <si>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</si>
  <si>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</si>
  <si>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</si>
  <si>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</si>
  <si>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</si>
  <si>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</si>
  <si>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</si>
  <si>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</si>
  <si>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</si>
  <si>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</si>
  <si>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</si>
  <si>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</si>
  <si>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</si>
  <si>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</si>
  <si>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</si>
  <si>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</si>
  <si>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</si>
  <si>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</si>
  <si>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</si>
  <si>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</si>
  <si>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</si>
  <si>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</si>
  <si>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</si>
  <si>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</si>
  <si>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</si>
  <si>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</si>
  <si>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</si>
  <si>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</si>
  <si>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</si>
  <si>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</si>
  <si>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</si>
  <si>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</si>
  <si>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</si>
  <si>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</si>
  <si>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</si>
  <si>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</si>
  <si>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</si>
  <si>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</si>
  <si>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</si>
  <si>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</si>
  <si>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</si>
  <si>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</si>
  <si>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</si>
  <si>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</si>
  <si>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</si>
  <si>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</si>
  <si>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</si>
  <si>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</si>
  <si>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</si>
  <si>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</si>
  <si>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</si>
  <si>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</si>
  <si>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</si>
  <si>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</si>
  <si>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</si>
  <si>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</si>
  <si>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</si>
  <si>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</si>
  <si>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</si>
  <si>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</si>
  <si>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</si>
  <si>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</si>
  <si>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</si>
  <si>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</si>
  <si>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</si>
  <si>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</si>
  <si>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</si>
  <si>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</si>
  <si>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</si>
  <si>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</si>
  <si>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</si>
  <si>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</si>
  <si>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</si>
  <si>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</si>
  <si>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</si>
  <si>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</si>
  <si>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</si>
  <si>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</si>
  <si>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</si>
  <si>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</si>
  <si>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</si>
  <si>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</si>
  <si>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</si>
  <si>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</si>
  <si>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</si>
  <si>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</si>
  <si>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</si>
  <si>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</si>
  <si>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</si>
  <si>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</si>
  <si>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</si>
  <si>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</si>
  <si>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</si>
  <si>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</si>
  <si>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</si>
  <si>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</si>
  <si>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</si>
  <si>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</si>
  <si>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</si>
  <si>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</si>
  <si>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</si>
  <si>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</si>
  <si>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</si>
  <si>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</si>
  <si>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</si>
  <si>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</si>
  <si>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</si>
  <si>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</si>
  <si>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</si>
  <si>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</si>
  <si>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</si>
  <si>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</si>
  <si>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</si>
  <si>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</si>
  <si>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</si>
  <si>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</si>
  <si>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</si>
  <si>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</si>
  <si>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</si>
  <si>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</si>
  <si>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</si>
  <si>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</si>
  <si>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</si>
  <si>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</si>
  <si>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</si>
  <si>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</si>
  <si>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</si>
  <si>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</si>
  <si>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</si>
  <si>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</si>
  <si>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</si>
  <si>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</si>
  <si>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</si>
  <si>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</si>
  <si>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</si>
  <si>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</si>
  <si>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</si>
  <si>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</si>
  <si>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</si>
  <si>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</si>
  <si>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</si>
  <si>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</si>
  <si>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</si>
  <si>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</si>
  <si>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</si>
  <si>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</si>
  <si>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</si>
  <si>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</si>
  <si>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</si>
  <si>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</si>
  <si>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</si>
  <si>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</si>
  <si>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</si>
  <si>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</si>
  <si>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</si>
  <si>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</si>
  <si>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</si>
  <si>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</si>
  <si>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</si>
  <si>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</si>
  <si>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</si>
  <si>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</si>
  <si>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</si>
  <si>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</si>
  <si>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</si>
  <si>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</si>
  <si>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</si>
  <si>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</si>
  <si>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</si>
  <si>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</si>
  <si>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</si>
  <si>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</si>
  <si>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</si>
  <si>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</si>
  <si>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</si>
  <si>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</si>
  <si>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</si>
  <si>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</si>
  <si>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</si>
  <si>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</si>
  <si>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</si>
  <si>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</si>
  <si>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</si>
  <si>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</si>
  <si>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</si>
  <si>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</si>
  <si>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</si>
  <si>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</si>
  <si>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</si>
  <si>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</si>
  <si>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</si>
  <si>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</si>
  <si>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</si>
  <si>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</si>
  <si>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</si>
  <si>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</si>
  <si>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</si>
  <si>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</si>
  <si>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</si>
  <si>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</si>
  <si>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</si>
  <si>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</si>
  <si>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</si>
  <si>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</si>
  <si>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</si>
  <si>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</si>
  <si>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</si>
  <si>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</si>
  <si>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</si>
  <si>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</si>
  <si>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</si>
  <si>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</si>
  <si>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</si>
  <si>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</si>
  <si>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</si>
  <si>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</si>
  <si>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</si>
  <si>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</si>
  <si>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</si>
  <si>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</si>
  <si>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</si>
  <si>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</si>
  <si>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</si>
  <si>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</si>
  <si>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</si>
  <si>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</si>
  <si>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</si>
  <si>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</si>
  <si>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</si>
  <si>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</si>
  <si>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</si>
  <si>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</si>
  <si>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</si>
  <si>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</si>
  <si>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</si>
  <si>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</si>
  <si>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</si>
  <si>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</si>
  <si>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</si>
  <si>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</si>
  <si>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</si>
  <si>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</si>
  <si>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</si>
  <si>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</si>
  <si>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</si>
  <si>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</si>
  <si>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</si>
  <si>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</si>
  <si>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</si>
  <si>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</si>
  <si>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</si>
  <si>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</si>
  <si>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</si>
  <si>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</si>
  <si>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</si>
  <si>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</si>
  <si>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</si>
  <si>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</si>
  <si>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</si>
  <si>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</si>
  <si>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</si>
  <si>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</si>
  <si>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</si>
  <si>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</si>
  <si>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</si>
  <si>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</si>
  <si>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</si>
  <si>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</si>
  <si>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</si>
  <si>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</si>
  <si>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</si>
  <si>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</si>
  <si>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</si>
  <si>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</si>
  <si>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</si>
  <si>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</si>
  <si>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</si>
  <si>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</si>
  <si>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</si>
  <si>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</si>
  <si>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</si>
  <si>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</si>
  <si>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</si>
  <si>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</si>
  <si>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</si>
  <si>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</si>
  <si>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</si>
  <si>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</si>
  <si>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</si>
  <si>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</si>
  <si>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</si>
  <si>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</si>
  <si>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</si>
  <si>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</si>
  <si>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</si>
  <si>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</si>
  <si>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</si>
  <si>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</si>
  <si>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</si>
  <si>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</si>
  <si>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</si>
  <si>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</si>
  <si>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</si>
  <si>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</si>
  <si>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</si>
  <si>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</si>
  <si>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</si>
  <si>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</si>
  <si>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</si>
  <si>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</si>
  <si>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</si>
  <si>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</si>
  <si>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</si>
  <si>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</si>
  <si>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</si>
  <si>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</si>
  <si>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</si>
  <si>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</si>
  <si>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</si>
  <si>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</si>
  <si>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</si>
  <si>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</si>
  <si>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</si>
  <si>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</si>
  <si>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</si>
  <si>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</si>
  <si>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</si>
  <si>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</si>
  <si>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</si>
  <si>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</si>
  <si>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</si>
  <si>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</si>
  <si>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</si>
  <si>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</si>
  <si>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</si>
  <si>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</si>
  <si>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</si>
  <si>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</si>
  <si>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</si>
  <si>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</si>
  <si>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</si>
  <si>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</si>
  <si>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</si>
  <si>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</si>
  <si>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</si>
  <si>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</si>
  <si>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</si>
  <si>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</si>
  <si>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</si>
  <si>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</si>
  <si>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</si>
  <si>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</si>
  <si>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</si>
  <si>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</si>
  <si>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</si>
  <si>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</si>
  <si>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</si>
  <si>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</si>
  <si>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</si>
  <si>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</si>
  <si>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</si>
  <si>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</si>
  <si>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</si>
  <si>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</si>
  <si>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</si>
  <si>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</si>
  <si>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</si>
  <si>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</si>
  <si>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</si>
  <si>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</si>
  <si>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</si>
  <si>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</si>
  <si>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</si>
  <si>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</si>
  <si>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</si>
  <si>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</si>
  <si>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</si>
  <si>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</si>
  <si>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</si>
  <si>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</si>
  <si>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</si>
  <si>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</si>
  <si>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</si>
  <si>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</si>
  <si>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</si>
  <si>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</si>
  <si>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</si>
  <si>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</si>
  <si>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</si>
  <si>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</si>
  <si>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</si>
  <si>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</si>
  <si>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</si>
  <si>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</si>
  <si>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</si>
  <si>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</si>
  <si>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</si>
  <si>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</si>
  <si>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</si>
  <si>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</si>
  <si>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</si>
  <si>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</si>
  <si>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</si>
  <si>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</si>
  <si>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</si>
  <si>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</si>
  <si>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</si>
  <si>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</si>
  <si>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</si>
  <si>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</si>
  <si>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</si>
  <si>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</si>
  <si>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</si>
  <si>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</si>
  <si>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</si>
  <si>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</si>
  <si>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</si>
  <si>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</si>
  <si>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</si>
  <si>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</si>
  <si>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</si>
  <si>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</si>
  <si>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</si>
  <si>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</si>
  <si>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</si>
  <si>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</si>
  <si>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</si>
  <si>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</si>
  <si>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</si>
  <si>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</si>
  <si>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</si>
  <si>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</si>
  <si>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</si>
  <si>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</si>
  <si>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</si>
  <si>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</si>
  <si>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</si>
  <si>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</si>
  <si>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</si>
  <si>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</si>
  <si>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</si>
  <si>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</si>
  <si>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</si>
  <si>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</si>
  <si>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</si>
  <si>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</si>
  <si>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</si>
  <si>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</si>
  <si>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</si>
  <si>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</si>
  <si>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</si>
  <si>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</si>
  <si>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</si>
  <si>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</si>
  <si>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</si>
  <si>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</si>
  <si>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</si>
  <si>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</si>
  <si>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</si>
  <si>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</si>
  <si>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</si>
  <si>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</si>
  <si>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</si>
  <si>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</si>
  <si>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</si>
  <si>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</si>
  <si>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</si>
  <si>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</si>
  <si>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</si>
  <si>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</si>
  <si>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</si>
  <si>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</si>
  <si>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</si>
  <si>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</si>
  <si>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</si>
  <si>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</si>
  <si>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</si>
  <si>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</si>
  <si>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</si>
  <si>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</si>
  <si>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</si>
  <si>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</si>
  <si>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</si>
  <si>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</si>
  <si>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</si>
  <si>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</si>
  <si>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</si>
  <si>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</si>
  <si>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</si>
  <si>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</si>
  <si>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</si>
  <si>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</si>
  <si>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</si>
  <si>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</si>
  <si>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</si>
  <si>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</si>
  <si>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</si>
  <si>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</si>
  <si>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</si>
  <si>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</si>
  <si>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</si>
  <si>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</si>
  <si>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</si>
  <si>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</si>
  <si>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</si>
  <si>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</si>
  <si>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</si>
  <si>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</si>
  <si>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</si>
  <si>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</si>
  <si>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</si>
  <si>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</si>
  <si>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</si>
  <si>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</si>
  <si>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</si>
  <si>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</si>
  <si>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</si>
  <si>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</si>
  <si>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</si>
  <si>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</si>
  <si>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</si>
  <si>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</si>
  <si>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</si>
  <si>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</si>
  <si>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</si>
  <si>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</si>
  <si>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</si>
  <si>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</si>
  <si>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</si>
  <si>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</si>
  <si>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</si>
  <si>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</si>
  <si>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</si>
  <si>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</si>
  <si>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</si>
  <si>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</si>
  <si>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</si>
  <si>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</si>
  <si>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</si>
  <si>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</si>
  <si>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</si>
  <si>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</si>
  <si>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</si>
  <si>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</si>
  <si>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</si>
  <si>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</si>
  <si>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</si>
  <si>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</si>
  <si>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</si>
  <si>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</si>
  <si>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</si>
  <si>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</si>
  <si>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</si>
  <si>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</si>
  <si>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</si>
  <si>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</si>
  <si>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</si>
  <si>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</si>
  <si>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</si>
  <si>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</si>
  <si>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</si>
  <si>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</si>
  <si>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</si>
  <si>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</si>
  <si>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</si>
  <si>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</si>
  <si>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</si>
  <si>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</si>
  <si>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</si>
  <si>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</si>
  <si>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</si>
  <si>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</si>
  <si>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</si>
  <si>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</si>
  <si>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</si>
  <si>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</si>
  <si>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</si>
  <si>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</si>
  <si>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</si>
  <si>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</si>
  <si>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</si>
  <si>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</si>
  <si>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</si>
  <si>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</si>
  <si>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</si>
  <si>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</si>
  <si>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</si>
  <si>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</si>
  <si>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</si>
  <si>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</si>
  <si>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</si>
  <si>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</si>
  <si>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</si>
  <si>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</si>
  <si>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</si>
  <si>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</si>
  <si>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</si>
  <si>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</si>
  <si>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</si>
  <si>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</si>
  <si>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</si>
  <si>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</si>
  <si>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</si>
  <si>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</si>
  <si>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</si>
  <si>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</si>
  <si>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</si>
  <si>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</si>
  <si>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</si>
  <si>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</si>
  <si>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</si>
  <si>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</si>
  <si>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</si>
  <si>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</si>
  <si>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</si>
  <si>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</si>
  <si>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</si>
  <si>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</si>
  <si>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</si>
  <si>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</si>
  <si>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</si>
  <si>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</si>
  <si>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</si>
  <si>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</si>
  <si>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</si>
  <si>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</si>
  <si>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</si>
  <si>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</si>
  <si>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</si>
  <si>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</si>
  <si>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</si>
  <si>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</si>
  <si>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</si>
  <si>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</si>
  <si>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</si>
  <si>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</si>
  <si>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</si>
  <si>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</si>
  <si>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</si>
  <si>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</si>
  <si>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</si>
  <si>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</si>
  <si>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</si>
  <si>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</si>
  <si>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</si>
  <si>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</si>
  <si>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</si>
  <si>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</si>
  <si>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</si>
  <si>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</si>
  <si>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</si>
  <si>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</si>
  <si>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</si>
  <si>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</si>
  <si>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</si>
  <si>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</si>
  <si>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</si>
  <si>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</si>
  <si>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</si>
  <si>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</si>
  <si>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</si>
  <si>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</si>
  <si>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</si>
  <si>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</si>
  <si>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</si>
  <si>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</si>
  <si>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</si>
  <si>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</si>
  <si>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</si>
  <si>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</si>
  <si>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</si>
  <si>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</si>
  <si>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</si>
  <si>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</si>
  <si>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</si>
  <si>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</si>
  <si>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</si>
  <si>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</si>
  <si>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</si>
  <si>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</si>
  <si>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</si>
  <si>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</si>
  <si>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</si>
  <si>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</si>
  <si>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</si>
  <si>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</si>
  <si>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</si>
  <si>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</si>
  <si>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</si>
  <si>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</si>
  <si>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</si>
  <si>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</si>
  <si>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</si>
  <si>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</si>
  <si>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</si>
  <si>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</si>
  <si>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</si>
  <si>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</si>
  <si>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</si>
  <si>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</si>
  <si>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</si>
  <si>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</si>
  <si>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</si>
  <si>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</si>
  <si>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</si>
  <si>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</si>
  <si>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</si>
  <si>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</si>
  <si>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</si>
  <si>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</si>
  <si>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</si>
  <si>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</si>
  <si>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</si>
  <si>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</si>
  <si>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</si>
  <si>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</si>
  <si>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</si>
  <si>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</si>
  <si>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</si>
  <si>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</si>
  <si>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</si>
  <si>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</si>
  <si>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</si>
  <si>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</si>
  <si>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</si>
  <si>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</si>
  <si>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</si>
  <si>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</si>
  <si>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</si>
  <si>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</si>
  <si>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</si>
  <si>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</si>
  <si>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</si>
  <si>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</si>
  <si>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</si>
  <si>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</si>
  <si>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</si>
  <si>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</si>
  <si>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</si>
  <si>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</si>
  <si>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</si>
  <si>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</si>
  <si>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</si>
  <si>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</si>
  <si>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</si>
  <si>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</si>
  <si>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</si>
  <si>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</si>
  <si>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</si>
  <si>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</si>
  <si>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</si>
  <si>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</si>
  <si>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</si>
  <si>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</si>
  <si>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</si>
  <si>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</si>
  <si>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</si>
  <si>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</si>
  <si>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</si>
  <si>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</si>
  <si>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</si>
  <si>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</si>
  <si>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</si>
  <si>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</si>
  <si>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</si>
  <si>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</si>
  <si>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</si>
  <si>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</si>
  <si>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</si>
  <si>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</si>
  <si>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</si>
  <si>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</si>
  <si>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</si>
  <si>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</si>
  <si>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</si>
  <si>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</si>
  <si>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</si>
  <si>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</si>
  <si>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</si>
  <si>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</si>
  <si>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</si>
  <si>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</si>
  <si>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</si>
  <si>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</si>
  <si>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</si>
  <si>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</si>
  <si>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</si>
  <si>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</si>
  <si>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</si>
  <si>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</si>
  <si>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</si>
  <si>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</si>
  <si>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</si>
  <si>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</si>
  <si>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</si>
  <si>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</si>
  <si>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</si>
  <si>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</si>
  <si>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</si>
  <si>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</si>
  <si>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</si>
  <si>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</si>
  <si>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</si>
  <si>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</si>
  <si>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</si>
  <si>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</si>
  <si>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</si>
  <si>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</si>
  <si>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</si>
  <si>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</si>
  <si>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</si>
  <si>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</si>
  <si>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</si>
  <si>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</si>
  <si>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</si>
  <si>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</si>
  <si>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</si>
  <si>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</si>
  <si>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</si>
  <si>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</si>
  <si>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</si>
  <si>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</si>
  <si>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</si>
  <si>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</si>
  <si>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</si>
  <si>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</si>
  <si>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</si>
  <si>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</si>
  <si>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</si>
  <si>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</si>
  <si>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</si>
  <si>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</si>
  <si>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</si>
  <si>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</si>
  <si>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</si>
  <si>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</si>
  <si>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</si>
  <si>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/Ag. informações de carregamento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</si>
  <si>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</si>
  <si>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</si>
  <si>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</si>
  <si>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</si>
  <si>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</si>
  <si>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</si>
  <si>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</si>
  <si>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</si>
  <si>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</si>
  <si>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PPR-PSG</t>
  </si>
  <si>
    <t>PPRPSG</t>
  </si>
  <si>
    <t>Deslocamento entre PPR-PSG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</si>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</sst>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S272" activePane="bottomRight" state="frozen"/>
      <selection pane="bottomRight" activeCell="AD276" sqref="AD2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1619</v>
      </c>
      <c r="BK259" s="16" t="s">
        <v>1620</v>
      </c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1</v>
      </c>
      <c r="BI270" s="16"/>
      <c r="BJ270" s="16" t="s">
        <v>1628</v>
      </c>
      <c r="BK270" s="16" t="s">
        <v>1628</v>
      </c>
      <c r="BL270" s="15"/>
      <c r="BM270" s="14"/>
      <c r="BN270" s="14"/>
      <c r="BO270" s="160"/>
      <c r="BP270" s="16"/>
      <c r="BQ270" s="12" t="str">
        <f t="shared" si="50"/>
        <v>Produção e Intervalo</v>
      </c>
      <c r="BR270" s="18">
        <f t="shared" si="51"/>
        <v>0</v>
      </c>
      <c r="BS270" s="18">
        <f t="shared" si="52"/>
        <v>0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1630</v>
      </c>
      <c r="N276" s="199" t="s">
        <v>1631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1632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1633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1635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1636</v>
      </c>
      <c r="N288" s="199" t="s">
        <v>1637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1638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1639</v>
      </c>
      <c r="X290" s="213" t="s">
        <v>374</v>
      </c>
      <c r="Y290" s="153"/>
      <c r="Z290" s="153"/>
      <c r="AA290" s="83" t="s">
        <v>1640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1641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1642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1643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1645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1646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1647</v>
      </c>
      <c r="E3" s="316" t="s">
        <v>1648</v>
      </c>
      <c r="F3" s="316" t="s">
        <v>1649</v>
      </c>
      <c r="G3" s="316" t="s">
        <v>1650</v>
      </c>
      <c r="H3" s="316" t="s">
        <v>1651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15" sqref="L301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1654</v>
      </c>
      <c r="W1" s="390"/>
      <c r="X1" s="390"/>
      <c r="Y1" s="103"/>
    </row>
    <row r="2" spans="1:25" s="100" customFormat="1" ht="11.25" customHeight="1">
      <c r="A2" s="104" t="s">
        <v>1655</v>
      </c>
      <c r="B2" s="104" t="s">
        <v>1656</v>
      </c>
      <c r="C2" s="104" t="s">
        <v>7</v>
      </c>
      <c r="D2" s="105" t="s">
        <v>1177</v>
      </c>
      <c r="E2" s="105" t="s">
        <v>1178</v>
      </c>
      <c r="F2" s="105" t="s">
        <v>1657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1658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40810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40810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40810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40810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40810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OPORTUNIDADE</v>
      </c>
      <c r="B371" s="108" t="str">
        <f>IF(FN_MC!X270="","*",FN_MC!X270)</f>
        <v>Oportunidade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Esmerilhamento</v>
      </c>
      <c r="V371" s="111">
        <f ca="1">_xlfn.XLOOKUP(G371&amp;$V$2,BS_CONTROLE[CHAVE],BS_CONTROLE[Quantidade_11],"-")</f>
        <v>40810</v>
      </c>
      <c r="W371" s="111">
        <f ca="1">_xlfn.XLOOKUP(G371&amp;$W$2,BS_CONTROLE[CHAVE],BS_CONTROLE[Quantidade_11],"-")</f>
        <v>47530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TEP</v>
      </c>
      <c r="L376" s="328" t="str">
        <f>IF(FN_MC!N275="","*",FN_MC!N275)</f>
        <v>TEP1</v>
      </c>
      <c r="M376" s="110">
        <f>IF(FN_MC!J275="","*",FN_MC!J275)</f>
        <v>98</v>
      </c>
      <c r="N376" s="291">
        <f>IF(FN_MC!K275="","*",FN_MC!K275)</f>
        <v>563.93100000000004</v>
      </c>
      <c r="O376" s="291" t="str">
        <f>IF(FN_MC!L275="","*",FN_MC!L275)</f>
        <v>-</v>
      </c>
      <c r="P376" s="110"/>
      <c r="Q376" s="127">
        <f>IF(FN_MC!O275="","*",FN_MC!O275)</f>
        <v>0.375</v>
      </c>
      <c r="R376" s="127">
        <f>IF(FN_MC!P275="","*",FN_MC!P275)</f>
        <v>8.3333333333333329E-2</v>
      </c>
      <c r="S376" s="109" t="str">
        <f>IF(FN_MC!Q275="","*",CONCATENATE(FN_MC!Q275," ",FN_MC!R275))</f>
        <v>624 M</v>
      </c>
      <c r="T376" s="109" t="str">
        <f>IF(FN_MC!V275="","*",FN_MC!V275)</f>
        <v>Camila</v>
      </c>
      <c r="U376" s="109" t="str">
        <f>IF(FN_MC!W275="","*",FN_MC!W275)</f>
        <v>Descarga de 2 barras no equip - 98/563383-563931cv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40810</v>
      </c>
      <c r="W377" s="111">
        <f ca="1">_xlfn.XLOOKUP(G377&amp;$W$2,BS_CONTROLE[CHAVE],BS_CONTROLE[Quantidade_11],"-")</f>
        <v>47530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 t="str">
        <f>IF(FN_MC!B284="","*",FN_MC!B284)</f>
        <v>*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Oportunidade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537.29999999999995</v>
      </c>
      <c r="O388" s="291">
        <f>IF(FN_MC!L287="","*",FN_MC!L287)</f>
        <v>535.9</v>
      </c>
      <c r="P388" s="110"/>
      <c r="Q388" s="127">
        <f>IF(FN_MC!O287="","*",FN_MC!O287)</f>
        <v>0.41666666666666669</v>
      </c>
      <c r="R388" s="127">
        <f>IF(FN_MC!P287="","*",FN_MC!P287)</f>
        <v>8.3333333333333329E-2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3 barras - 98/536413-537358tg
1 barra - 98/535952-536413cv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Oportunidade</v>
      </c>
      <c r="C389" s="108" t="str">
        <f>IF(FN_MC!Z288="","*",FN_MC!Z288)</f>
        <v>*</v>
      </c>
      <c r="D389" s="109" t="str">
        <f>IF(FN_MC!S288="","*",FN_MC!S288)</f>
        <v>FERRONORTE</v>
      </c>
      <c r="E389" s="109" t="str">
        <f>IF(FN_MC!T288="","*",FN_MC!T288)</f>
        <v>TCS-TGR</v>
      </c>
      <c r="F389" s="109">
        <f>IF(FN_MC!B288="","*",FN_MC!B288)</f>
        <v>46041</v>
      </c>
      <c r="G389" s="109" t="str">
        <f>IF(FN_MC!D288="","*",FN_MC!D288)</f>
        <v>W70</v>
      </c>
      <c r="H389" s="109" t="str">
        <f>IF(FN_MC!F288="","*",FN_MC!F288)</f>
        <v>DESLOCAMENTO</v>
      </c>
      <c r="I389" s="109" t="str">
        <f>IF(FN_MC!H288="","*",FN_MC!H288)</f>
        <v>TGR2</v>
      </c>
      <c r="J389" s="109" t="str">
        <f>IF(FN_MC!I288="","*",FN_MC!I288)</f>
        <v>TOM</v>
      </c>
      <c r="K389" s="109" t="str">
        <f>IF(FN_MC!M288="","*",FN_MC!M288)</f>
        <v>TGR-TOM</v>
      </c>
      <c r="L389" s="328" t="str">
        <f>IF(FN_MC!N288="","*",FN_MC!N288)</f>
        <v>TGRTOM</v>
      </c>
      <c r="M389" s="110">
        <f>IF(FN_MC!J288="","*",FN_MC!J288)</f>
        <v>74</v>
      </c>
      <c r="N389" s="291">
        <f>IF(FN_MC!K288="","*",FN_MC!K288)</f>
        <v>500</v>
      </c>
      <c r="O389" s="291" t="str">
        <f>IF(FN_MC!L288="","*",FN_MC!L288)</f>
        <v>-</v>
      </c>
      <c r="P389" s="110"/>
      <c r="Q389" s="127">
        <f>IF(FN_MC!O288="","*",FN_MC!O288)</f>
        <v>0.33333333333333331</v>
      </c>
      <c r="R389" s="127">
        <f>IF(FN_MC!P288="","*",FN_MC!P288)</f>
        <v>4.1666666666666664E-2</v>
      </c>
      <c r="S389" s="109" t="str">
        <f>IF(FN_MC!Q288="","*",CONCATENATE(FN_MC!Q288," ",FN_MC!R288))</f>
        <v>1 BINÁRIO</v>
      </c>
      <c r="T389" s="109" t="str">
        <f>IF(FN_MC!V288="","*",FN_MC!V288)</f>
        <v>Camila</v>
      </c>
      <c r="U389" s="109" t="str">
        <f>IF(FN_MC!W288="","*",FN_MC!W288)</f>
        <v>Deslocamento para abastecimento das locomotivas</v>
      </c>
      <c r="V389" s="111">
        <f ca="1">_xlfn.XLOOKUP(G389&amp;$V$2,BS_CONTROLE[CHAVE],BS_CONTROLE[Quantidade_11],"-")</f>
        <v>28</v>
      </c>
      <c r="W389" s="111">
        <f ca="1">_xlfn.XLOOKUP(G389&amp;$W$2,BS_CONTROLE[CHAVE],BS_CONTROLE[Quantidade_11],"-")</f>
        <v>1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Contrato</v>
      </c>
      <c r="C402" s="108" t="str">
        <f>IF(FN_MC!Z301="","*",FN_MC!Z301)</f>
        <v>*</v>
      </c>
      <c r="D402" s="109" t="str">
        <f>IF(FN_MC!S301="","*",FN_MC!S301)</f>
        <v>FERRONORTE</v>
      </c>
      <c r="E402" s="109" t="str">
        <f>IF(FN_MC!T301="","*",FN_MC!T301)</f>
        <v>TGR-TRO</v>
      </c>
      <c r="F402" s="109" t="str">
        <f>IF(FN_MC!B301="","*",FN_MC!B301)</f>
        <v>*</v>
      </c>
      <c r="G402" s="109" t="str">
        <f>IF(FN_MC!D301="","*",FN_MC!D301)</f>
        <v>E46</v>
      </c>
      <c r="H402" s="109" t="str">
        <f>IF(FN_MC!F301="","*",FN_MC!F301)</f>
        <v>TRILHEIRO - DESCARGA</v>
      </c>
      <c r="I402" s="109" t="str">
        <f>IF(FN_MC!H301="","*",FN_MC!H301)</f>
        <v>TIQ</v>
      </c>
      <c r="J402" s="109" t="str">
        <f>IF(FN_MC!I301="","*",FN_MC!I301)</f>
        <v>TIQ</v>
      </c>
      <c r="K402" s="109" t="str">
        <f>IF(FN_MC!M301="","*",FN_MC!M301)</f>
        <v>TBE-TRM</v>
      </c>
      <c r="L402" s="328" t="str">
        <f>IF(FN_MC!N301="","*",FN_MC!N301)</f>
        <v>TBE539</v>
      </c>
      <c r="M402" s="110">
        <f>IF(FN_MC!J301="","*",FN_MC!J301)</f>
        <v>98</v>
      </c>
      <c r="N402" s="291">
        <f>IF(FN_MC!K301="","*",FN_MC!K301)</f>
        <v>532.79999999999995</v>
      </c>
      <c r="O402" s="291" t="str">
        <f>IF(FN_MC!L301="","*",FN_MC!L301)</f>
        <v>-</v>
      </c>
      <c r="P402" s="110"/>
      <c r="Q402" s="127">
        <f>IF(FN_MC!O301="","*",FN_MC!O301)</f>
        <v>0.41666666666666669</v>
      </c>
      <c r="R402" s="127">
        <f>IF(FN_MC!P301="","*",FN_MC!P301)</f>
        <v>0.125</v>
      </c>
      <c r="S402" s="109" t="str">
        <f>IF(FN_MC!Q301="","*",CONCATENATE(FN_MC!Q301," ",FN_MC!R301))</f>
        <v>1248 M</v>
      </c>
      <c r="T402" s="109" t="str">
        <f>IF(FN_MC!V301="","*",FN_MC!V301)</f>
        <v>Camila</v>
      </c>
      <c r="U402" s="109" t="str">
        <f>IF(FN_MC!W301="","*",FN_MC!W301)</f>
        <v>2 barras - 98/532291-532831tg
2 barras - 98/531510-531970tg</v>
      </c>
      <c r="V402" s="111">
        <f ca="1">_xlfn.XLOOKUP(G402&amp;$V$2,BS_CONTROLE[CHAVE],BS_CONTROLE[Quantidade_11],"-")</f>
        <v>0</v>
      </c>
      <c r="W402" s="111" t="str">
        <f ca="1">_xlfn.XLOOKUP(G402&amp;$W$2,BS_CONTROLE[CHAVE],BS_CONTROLE[Quantidade_11],"-")</f>
        <v>-</v>
      </c>
      <c r="X402" s="111">
        <f ca="1">_xlfn.XLOOKUP(G402&amp;$X$2,BS_CONTROLE[CHAVE],BS_CONTROLE[Quantidade_11],"-")</f>
        <v>1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1659</v>
      </c>
    </row>
  </sheetData>
  <autoFilter ref="A2:Y3000" xr:uid="{D1126E52-FA3F-4EAC-A720-DDE9797BEFF6}">
    <filterColumn colId="5">
      <filters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1660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1661</v>
      </c>
      <c r="C4" s="321" t="s">
        <v>1662</v>
      </c>
      <c r="D4" s="321" t="s">
        <v>1663</v>
      </c>
      <c r="E4" s="321" t="s">
        <v>1664</v>
      </c>
      <c r="F4" s="321" t="s">
        <v>545</v>
      </c>
      <c r="G4" s="321" t="s">
        <v>1665</v>
      </c>
      <c r="H4" s="187"/>
    </row>
    <row r="5" spans="1:8" ht="43.5">
      <c r="A5" s="187"/>
      <c r="B5" s="322" t="s">
        <v>1666</v>
      </c>
      <c r="C5" s="322">
        <v>309525</v>
      </c>
      <c r="D5" s="322" t="s">
        <v>1667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1668</v>
      </c>
      <c r="C6" s="322">
        <v>256875</v>
      </c>
      <c r="D6" s="322" t="s">
        <v>1669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1670</v>
      </c>
      <c r="C7" s="322">
        <v>257278</v>
      </c>
      <c r="D7" s="322" t="s">
        <v>1671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1672</v>
      </c>
      <c r="C8" s="322">
        <v>261794</v>
      </c>
      <c r="D8" s="322" t="s">
        <v>1673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1674</v>
      </c>
      <c r="C9" s="322">
        <v>257033</v>
      </c>
      <c r="D9" s="322" t="s">
        <v>1675</v>
      </c>
      <c r="E9" s="322" t="s">
        <v>240</v>
      </c>
      <c r="F9" s="322" t="s">
        <v>732</v>
      </c>
      <c r="G9" s="322" t="s">
        <v>1676</v>
      </c>
      <c r="H9" s="187"/>
    </row>
    <row r="10" spans="1:8" ht="43.5">
      <c r="A10" s="187"/>
      <c r="B10" s="322" t="s">
        <v>1677</v>
      </c>
      <c r="C10" s="322">
        <v>396578</v>
      </c>
      <c r="D10" s="322" t="s">
        <v>1678</v>
      </c>
      <c r="E10" s="322" t="s">
        <v>240</v>
      </c>
      <c r="F10" s="322" t="s">
        <v>732</v>
      </c>
      <c r="G10" s="322" t="s">
        <v>1676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I3038" sqref="I30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1679</v>
      </c>
      <c r="C2" s="95" t="s">
        <v>1162</v>
      </c>
      <c r="D2" s="95" t="s">
        <v>1164</v>
      </c>
      <c r="E2" s="95" t="s">
        <v>1680</v>
      </c>
      <c r="F2" s="95" t="s">
        <v>1681</v>
      </c>
      <c r="G2" s="95" t="s">
        <v>1682</v>
      </c>
      <c r="H2" s="95" t="s">
        <v>1683</v>
      </c>
      <c r="I2" s="95" t="s">
        <v>1684</v>
      </c>
      <c r="J2" s="95" t="s">
        <v>1685</v>
      </c>
      <c r="K2" s="130" t="s">
        <v>1686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TAL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>
        <f>IF(FN_MC!B291="","*",FN_MC!B291)</f>
        <v>46041</v>
      </c>
      <c r="D289" s="120" t="str">
        <f>IF(FN_MC!D291="","*",FN_MC!D291)</f>
        <v>A60</v>
      </c>
      <c r="E289" s="120" t="str">
        <f>IF(FN_MC!H291="","*",FN_MC!H291)</f>
        <v>TCS2</v>
      </c>
      <c r="F289" s="136" t="str">
        <f>IF(FN_MC!M291="","*",FN_MC!M291)</f>
        <v>TCS-TMI</v>
      </c>
      <c r="G289" s="120" t="str">
        <f>IF(FN_MC!I291="","*",FN_MC!I291)</f>
        <v>TMI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1687</v>
      </c>
      <c r="D5" s="394"/>
      <c r="E5" s="394"/>
      <c r="F5" s="394"/>
      <c r="G5" s="394"/>
      <c r="H5" s="394"/>
      <c r="I5" s="394"/>
      <c r="J5" s="395"/>
      <c r="K5" s="396" t="s">
        <v>1688</v>
      </c>
      <c r="L5" s="397"/>
      <c r="M5" s="397"/>
      <c r="N5" s="397"/>
      <c r="O5" s="398" t="s">
        <v>1689</v>
      </c>
      <c r="P5" s="399"/>
      <c r="Q5" s="400"/>
    </row>
    <row r="6" spans="1:17" s="93" customFormat="1" ht="15.75" customHeight="1">
      <c r="A6" s="87" t="s">
        <v>1657</v>
      </c>
      <c r="B6" s="94" t="s">
        <v>1656</v>
      </c>
      <c r="C6" s="95" t="s">
        <v>1177</v>
      </c>
      <c r="D6" s="96" t="s">
        <v>1178</v>
      </c>
      <c r="E6" s="95" t="s">
        <v>1690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1691</v>
      </c>
      <c r="M6" s="138" t="s">
        <v>30</v>
      </c>
      <c r="N6" s="139" t="s">
        <v>1172</v>
      </c>
      <c r="O6" s="241" t="s">
        <v>1215</v>
      </c>
      <c r="P6" s="152"/>
      <c r="Q6" s="188" t="s">
        <v>1692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Realizando carregamento de brita em TGR /Ag. informações de carregamento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2026-01-17T19:56:08Z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