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11" documentId="8_{B6337239-1A00-434D-AAD0-422EA1FEB5AE}" xr6:coauthVersionLast="47" xr6:coauthVersionMax="47" xr10:uidLastSave="{44E6BC27-DF75-441A-8AEC-FC26E74A2E3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<sst xmlns="http://schemas.openxmlformats.org/spreadsheetml/2006/main" count="6900" uniqueCount="1788">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</sst>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31" activePane="bottomRight" state="frozen"/>
      <selection pane="bottomRight" activeCell="D344" sqref="D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389</v>
      </c>
      <c r="BN316" s="14" t="s">
        <v>410</v>
      </c>
      <c r="BO316" s="160" t="s">
        <v>477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1729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 t="s">
        <v>1734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1735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1736</v>
      </c>
      <c r="BK332" s="16" t="s">
        <v>1736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1737</v>
      </c>
      <c r="BK334" s="16" t="s">
        <v>1737</v>
      </c>
      <c r="BL334" s="15"/>
      <c r="BM334" s="14" t="s">
        <v>394</v>
      </c>
      <c r="BN334" s="14" t="s">
        <v>424</v>
      </c>
      <c r="BO334" s="160" t="s">
        <v>528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1738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1739</v>
      </c>
      <c r="BK336" s="16" t="s">
        <v>1739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1740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V86</v>
      </c>
      <c r="B341" s="166"/>
      <c r="C341" s="8" t="str">
        <f>IF(BS_CONTROLE[[#This Row],[DATA]]="","",WEEKNUM(BS_CONTROLE[[#This Row],[DATA]]))</f>
        <v/>
      </c>
      <c r="D341" s="51" t="s">
        <v>215</v>
      </c>
      <c r="E341" s="314">
        <v>442</v>
      </c>
      <c r="F341" s="167"/>
      <c r="G341" s="9" t="e">
        <f>IF(D341="","*",VLOOKUP(F341,BS_ATIVIDADE[#All],3,FALSE))</f>
        <v>#N/A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e">
        <f>IF(D341="","*",VLOOKUP(AI341,BS_ATIVIDADE[#Data],3,FALSE))</f>
        <v>#N/A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W70</v>
      </c>
      <c r="B344" s="166"/>
      <c r="C344" s="8" t="str">
        <f>IF(BS_CONTROLE[[#This Row],[DATA]]="","",WEEKNUM(BS_CONTROLE[[#This Row],[DATA]]))</f>
        <v/>
      </c>
      <c r="D344" s="51" t="s">
        <v>249</v>
      </c>
      <c r="E344" s="314">
        <v>445</v>
      </c>
      <c r="F344" s="167"/>
      <c r="G344" s="9" t="e">
        <f>IF(D344="","*",VLOOKUP(F344,BS_ATIVIDADE[#All],3,FALSE))</f>
        <v>#N/A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e">
        <f>IF(D344="","*",VLOOKUP(AI344,BS_ATIVIDADE[#Data],3,FALSE))</f>
        <v>#N/A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1742</v>
      </c>
      <c r="E3" s="316" t="s">
        <v>1743</v>
      </c>
      <c r="F3" s="316" t="s">
        <v>1744</v>
      </c>
      <c r="G3" s="316" t="s">
        <v>1745</v>
      </c>
      <c r="H3" s="316" t="s">
        <v>1746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1749</v>
      </c>
      <c r="W1" s="397"/>
      <c r="X1" s="397"/>
      <c r="Y1" s="103"/>
    </row>
    <row r="2" spans="1:25" s="100" customFormat="1" ht="11.25" customHeight="1">
      <c r="A2" s="104" t="s">
        <v>1750</v>
      </c>
      <c r="B2" s="104" t="s">
        <v>1751</v>
      </c>
      <c r="C2" s="104" t="s">
        <v>7</v>
      </c>
      <c r="D2" s="105" t="s">
        <v>1177</v>
      </c>
      <c r="E2" s="105" t="s">
        <v>1178</v>
      </c>
      <c r="F2" s="105" t="s">
        <v>1752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1753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V86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>
        <f ca="1">_xlfn.XLOOKUP(G338&amp;$V$2,BS_CONTROLE[CHAVE],BS_CONTROLE[Quantidade_11],"-")</f>
        <v>1894</v>
      </c>
      <c r="W338" s="111">
        <f ca="1">_xlfn.XLOOKUP(G338&amp;$W$2,BS_CONTROLE[CHAVE],BS_CONTROLE[Quantidade_11],"-")</f>
        <v>1880</v>
      </c>
      <c r="X338" s="111">
        <f ca="1">_xlfn.XLOOKUP(G338&amp;$X$2,BS_CONTROLE[CHAVE],BS_CONTROLE[Quantidade_11],"-")</f>
        <v>2312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W70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>
        <f ca="1">_xlfn.XLOOKUP(G341&amp;$V$2,BS_CONTROLE[CHAVE],BS_CONTROLE[Quantidade_11],"-")</f>
        <v>1</v>
      </c>
      <c r="W341" s="111">
        <f ca="1">_xlfn.XLOOKUP(G341&amp;$W$2,BS_CONTROLE[CHAVE],BS_CONTROLE[Quantidade_11],"-")</f>
        <v>1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1754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1755</v>
      </c>
      <c r="C2" s="95" t="s">
        <v>1162</v>
      </c>
      <c r="D2" s="95" t="s">
        <v>1164</v>
      </c>
      <c r="E2" s="95" t="s">
        <v>1756</v>
      </c>
      <c r="F2" s="95" t="s">
        <v>1757</v>
      </c>
      <c r="G2" s="95" t="s">
        <v>1758</v>
      </c>
      <c r="H2" s="95" t="s">
        <v>1759</v>
      </c>
      <c r="I2" s="95" t="s">
        <v>1760</v>
      </c>
      <c r="J2" s="95" t="s">
        <v>1761</v>
      </c>
      <c r="K2" s="130" t="s">
        <v>1762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V86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W70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1763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1764</v>
      </c>
      <c r="C4" s="321" t="s">
        <v>1765</v>
      </c>
      <c r="D4" s="321" t="s">
        <v>1766</v>
      </c>
      <c r="E4" s="321" t="s">
        <v>1767</v>
      </c>
      <c r="F4" s="321" t="s">
        <v>545</v>
      </c>
      <c r="G4" s="321" t="s">
        <v>1768</v>
      </c>
      <c r="H4" s="187"/>
    </row>
    <row r="5" spans="1:8" ht="43.5">
      <c r="A5" s="187"/>
      <c r="B5" s="322" t="s">
        <v>1769</v>
      </c>
      <c r="C5" s="322">
        <v>309525</v>
      </c>
      <c r="D5" s="322" t="s">
        <v>1770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1771</v>
      </c>
      <c r="C6" s="322">
        <v>256875</v>
      </c>
      <c r="D6" s="322" t="s">
        <v>1772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1773</v>
      </c>
      <c r="C7" s="322">
        <v>257278</v>
      </c>
      <c r="D7" s="322" t="s">
        <v>1774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1775</v>
      </c>
      <c r="C8" s="322">
        <v>261794</v>
      </c>
      <c r="D8" s="322" t="s">
        <v>1776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1777</v>
      </c>
      <c r="C9" s="322">
        <v>257033</v>
      </c>
      <c r="D9" s="322" t="s">
        <v>1778</v>
      </c>
      <c r="E9" s="322" t="s">
        <v>240</v>
      </c>
      <c r="F9" s="322" t="s">
        <v>732</v>
      </c>
      <c r="G9" s="322" t="s">
        <v>1779</v>
      </c>
      <c r="H9" s="187"/>
    </row>
    <row r="10" spans="1:8" ht="43.5">
      <c r="A10" s="187"/>
      <c r="B10" s="322" t="s">
        <v>1780</v>
      </c>
      <c r="C10" s="322">
        <v>396578</v>
      </c>
      <c r="D10" s="322" t="s">
        <v>1781</v>
      </c>
      <c r="E10" s="322" t="s">
        <v>240</v>
      </c>
      <c r="F10" s="322" t="s">
        <v>732</v>
      </c>
      <c r="G10" s="322" t="s">
        <v>1779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1782</v>
      </c>
      <c r="D5" s="401"/>
      <c r="E5" s="401"/>
      <c r="F5" s="401"/>
      <c r="G5" s="401"/>
      <c r="H5" s="401"/>
      <c r="I5" s="401"/>
      <c r="J5" s="402"/>
      <c r="K5" s="403" t="s">
        <v>1783</v>
      </c>
      <c r="L5" s="404"/>
      <c r="M5" s="404"/>
      <c r="N5" s="404"/>
      <c r="O5" s="405" t="s">
        <v>1784</v>
      </c>
      <c r="P5" s="406"/>
      <c r="Q5" s="407"/>
    </row>
    <row r="6" spans="1:17" s="93" customFormat="1" ht="15.75" customHeight="1">
      <c r="A6" s="87" t="s">
        <v>1752</v>
      </c>
      <c r="B6" s="94" t="s">
        <v>1751</v>
      </c>
      <c r="C6" s="95" t="s">
        <v>1177</v>
      </c>
      <c r="D6" s="96" t="s">
        <v>1178</v>
      </c>
      <c r="E6" s="95" t="s">
        <v>1785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1786</v>
      </c>
      <c r="M6" s="138" t="s">
        <v>30</v>
      </c>
      <c r="N6" s="139" t="s">
        <v>1172</v>
      </c>
      <c r="O6" s="241" t="s">
        <v>1215</v>
      </c>
      <c r="P6" s="152"/>
      <c r="Q6" s="188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V86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W70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