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606" documentId="8_{B6337239-1A00-434D-AAD0-422EA1FEB5AE}" xr6:coauthVersionLast="47" xr6:coauthVersionMax="47" xr10:uidLastSave="{44452822-8330-4B5B-A9C3-09730A8D5D2C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<sst xmlns="http://schemas.openxmlformats.org/spreadsheetml/2006/main" count="5296" uniqueCount="1505">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</sst>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G1" activePane="topRight" state="frozen"/>
      <selection pane="topRight" activeCell="I13" sqref="I1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1136</v>
      </c>
      <c r="BI1" s="234"/>
      <c r="BJ1" s="234"/>
      <c r="BK1" s="234"/>
      <c r="BL1" s="43"/>
      <c r="BM1" s="232" t="s">
        <v>1137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3" t="s">
        <v>1138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1141</v>
      </c>
      <c r="AT2" s="235"/>
      <c r="AU2" s="235"/>
      <c r="AV2" s="235"/>
      <c r="AW2" s="235"/>
      <c r="AX2" s="235"/>
      <c r="AY2" s="235"/>
      <c r="AZ2" s="4"/>
      <c r="BA2" s="231" t="s">
        <v>1142</v>
      </c>
      <c r="BB2" s="231"/>
      <c r="BC2" s="233" t="s">
        <v>1139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1" t="s">
        <v>1143</v>
      </c>
      <c r="AJ3" s="231"/>
      <c r="AK3" s="231" t="s">
        <v>1144</v>
      </c>
      <c r="AL3" s="231"/>
      <c r="AM3" s="231"/>
      <c r="AN3" s="231"/>
      <c r="AO3" s="231"/>
      <c r="AP3" s="231"/>
      <c r="AQ3" s="231"/>
      <c r="AR3" s="160"/>
      <c r="AS3" s="236" t="s">
        <v>1150</v>
      </c>
      <c r="AT3" s="236"/>
      <c r="AU3" s="236" t="s">
        <v>1151</v>
      </c>
      <c r="AV3" s="236"/>
      <c r="AW3" s="236" t="s">
        <v>1152</v>
      </c>
      <c r="AX3" s="236"/>
      <c r="AY3" s="57" t="s">
        <v>1153</v>
      </c>
      <c r="AZ3" s="57"/>
      <c r="BA3" s="231"/>
      <c r="BB3" s="231"/>
      <c r="BC3" s="231" t="s">
        <v>1146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1154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30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1446</v>
      </c>
      <c r="N111" s="149" t="s">
        <v>1447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1448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1449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1450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1451</v>
      </c>
      <c r="N126" s="149" t="s">
        <v>1452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1453</v>
      </c>
      <c r="X133" s="152" t="s">
        <v>373</v>
      </c>
      <c r="Y133" s="129"/>
      <c r="Z133" s="129"/>
      <c r="AA133" s="71" t="s">
        <v>1442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1454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1" operator="equal">
      <formula>"ERRO"</formula>
    </cfRule>
  </conditionalFormatting>
  <conditionalFormatting sqref="X4 Y1:Z778">
    <cfRule type="cellIs" dxfId="120" priority="18510" operator="equal">
      <formula>"OPORTUNIDADE"</formula>
    </cfRule>
  </conditionalFormatting>
  <conditionalFormatting sqref="AZ6:AZ778">
    <cfRule type="expression" dxfId="119" priority="18505">
      <formula>$BU6=1</formula>
    </cfRule>
  </conditionalFormatting>
  <conditionalFormatting sqref="BQ6:BQ778">
    <cfRule type="cellIs" dxfId="118" priority="18516" operator="equal">
      <formula>"Produção e Intervalo"</formula>
    </cfRule>
    <cfRule type="cellIs" dxfId="117" priority="18517" operator="equal">
      <formula>"Aderente"</formula>
    </cfRule>
    <cfRule type="cellIs" dxfId="116" priority="18518" operator="equal">
      <formula>"Intervalo"</formula>
    </cfRule>
    <cfRule type="cellIs" dxfId="115" priority="18519" operator="equal">
      <formula>"Produção"</formula>
    </cfRule>
    <cfRule type="cellIs" dxfId="114" priority="18520" operator="equal">
      <formula>"ERRO"</formula>
    </cfRule>
  </conditionalFormatting>
  <conditionalFormatting sqref="BR6:BS778">
    <cfRule type="cellIs" dxfId="113" priority="18498" operator="equal">
      <formula>"*"</formula>
    </cfRule>
    <cfRule type="cellIs" dxfId="112" priority="18499" operator="greaterThanOrEqual">
      <formula>1</formula>
    </cfRule>
    <cfRule type="cellIs" dxfId="111" priority="18500" operator="lessThan">
      <formula>1</formula>
    </cfRule>
  </conditionalFormatting>
  <conditionalFormatting sqref="Y6:Z778">
    <cfRule type="cellIs" dxfId="110" priority="18446" operator="equal">
      <formula>"NÃO"</formula>
    </cfRule>
    <cfRule type="cellIs" dxfId="109" priority="18447" operator="equal">
      <formula>"SIM"</formula>
    </cfRule>
  </conditionalFormatting>
  <conditionalFormatting sqref="Y1047841:Y1048576">
    <cfRule type="cellIs" dxfId="108" priority="18327" operator="equal">
      <formula>"OPORTUNIDADE"</formula>
    </cfRule>
  </conditionalFormatting>
  <conditionalFormatting sqref="Y1047841:Y1048576">
    <cfRule type="cellIs" dxfId="107" priority="18325" operator="equal">
      <formula>"NÃO"</formula>
    </cfRule>
    <cfRule type="cellIs" dxfId="106" priority="18326" operator="equal">
      <formula>"SIM"</formula>
    </cfRule>
  </conditionalFormatting>
  <conditionalFormatting sqref="BK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:BK778">
    <cfRule type="iconSet" priority="23059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9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89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3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05">
      <iconSet showValue="0">
        <cfvo type="percent" val="0"/>
        <cfvo type="num" val="1"/>
        <cfvo type="num" val="1" gte="0"/>
      </iconSet>
    </cfRule>
    <cfRule type="iconSet" priority="2310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1455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1456</v>
      </c>
      <c r="E3" s="186" t="s">
        <v>1457</v>
      </c>
      <c r="F3" s="186" t="s">
        <v>1458</v>
      </c>
      <c r="G3" s="186" t="s">
        <v>1459</v>
      </c>
      <c r="H3" s="186" t="s">
        <v>1460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1462</v>
      </c>
      <c r="D13" s="187">
        <v>9049</v>
      </c>
      <c r="E13" s="188">
        <v>46044</v>
      </c>
      <c r="F13" s="190" t="s">
        <v>1463</v>
      </c>
      <c r="G13" s="187" t="s">
        <v>1464</v>
      </c>
      <c r="H13" s="187"/>
    </row>
    <row r="14" spans="3:8">
      <c r="C14" s="187" t="s">
        <v>1462</v>
      </c>
      <c r="D14" s="187">
        <v>9044</v>
      </c>
      <c r="E14" s="188">
        <v>46044</v>
      </c>
      <c r="F14" s="190" t="s">
        <v>1465</v>
      </c>
      <c r="G14" s="187" t="s">
        <v>1466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1467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1467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1468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1469</v>
      </c>
      <c r="C4" s="191" t="s">
        <v>1470</v>
      </c>
      <c r="D4" s="191" t="s">
        <v>1471</v>
      </c>
      <c r="E4" s="191" t="s">
        <v>1472</v>
      </c>
      <c r="F4" s="191" t="s">
        <v>547</v>
      </c>
      <c r="G4" s="191" t="s">
        <v>1473</v>
      </c>
    </row>
    <row r="5" spans="2:7">
      <c r="B5" s="192" t="s">
        <v>1474</v>
      </c>
      <c r="C5" s="192">
        <v>309525</v>
      </c>
      <c r="D5" s="192" t="s">
        <v>1475</v>
      </c>
      <c r="E5" s="192" t="s">
        <v>249</v>
      </c>
      <c r="F5" s="192" t="s">
        <v>1476</v>
      </c>
      <c r="G5" s="193">
        <v>46296</v>
      </c>
    </row>
    <row r="6" spans="2:7">
      <c r="B6" s="192" t="s">
        <v>1477</v>
      </c>
      <c r="C6" s="192">
        <v>257410</v>
      </c>
      <c r="D6" s="192" t="s">
        <v>1478</v>
      </c>
      <c r="E6" s="192" t="s">
        <v>249</v>
      </c>
      <c r="F6" s="192" t="s">
        <v>1476</v>
      </c>
      <c r="G6" s="193"/>
    </row>
    <row r="7" spans="2:7">
      <c r="B7" s="192" t="s">
        <v>1259</v>
      </c>
      <c r="C7" s="192">
        <v>256875</v>
      </c>
      <c r="D7" s="192" t="s">
        <v>1479</v>
      </c>
      <c r="E7" s="192" t="s">
        <v>249</v>
      </c>
      <c r="F7" s="192" t="s">
        <v>1476</v>
      </c>
      <c r="G7" s="193">
        <v>46296</v>
      </c>
    </row>
    <row r="8" spans="2:7">
      <c r="B8" s="192" t="s">
        <v>1480</v>
      </c>
      <c r="C8" s="192">
        <v>257278</v>
      </c>
      <c r="D8" s="192" t="s">
        <v>1481</v>
      </c>
      <c r="E8" s="192" t="s">
        <v>240</v>
      </c>
      <c r="F8" s="192" t="s">
        <v>1482</v>
      </c>
      <c r="G8" s="193">
        <v>46235</v>
      </c>
    </row>
    <row r="9" spans="2:7">
      <c r="B9" s="192" t="s">
        <v>1483</v>
      </c>
      <c r="C9" s="192">
        <v>257033</v>
      </c>
      <c r="D9" s="192" t="s">
        <v>1484</v>
      </c>
      <c r="E9" s="192" t="s">
        <v>240</v>
      </c>
      <c r="F9" s="192" t="s">
        <v>564</v>
      </c>
      <c r="G9" s="192" t="s">
        <v>1485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A2" sqref="A2:T1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1223</v>
      </c>
      <c r="Q1" s="244"/>
      <c r="R1" s="88"/>
      <c r="S1" s="88"/>
      <c r="T1" s="89"/>
      <c r="U1" s="245" t="s">
        <v>1486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1487</v>
      </c>
      <c r="B2" s="91" t="s">
        <v>1488</v>
      </c>
      <c r="C2" s="91" t="s">
        <v>7</v>
      </c>
      <c r="D2" s="92" t="s">
        <v>1175</v>
      </c>
      <c r="E2" s="92" t="s">
        <v>547</v>
      </c>
      <c r="F2" s="92" t="s">
        <v>1489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1490</v>
      </c>
      <c r="T2" s="94" t="s">
        <v>1178</v>
      </c>
      <c r="U2" s="90">
        <f ca="1">TODAY()-1</f>
        <v>46087</v>
      </c>
      <c r="V2" s="90">
        <f ca="1">U2-1</f>
        <v>46086</v>
      </c>
      <c r="W2" s="90">
        <f ca="1">V2-1</f>
        <v>46085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17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210</v>
      </c>
      <c r="W14" s="98">
        <f ca="1">_xlfn.XLOOKUP(G14&amp;$W$2,BS_CONTROLE[CHAVE],BS_CONTROLE[Quantidade_11],"-")</f>
        <v>166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1207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936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80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17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1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1207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1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17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1500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1207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210</v>
      </c>
      <c r="W59" s="98">
        <f ca="1">_xlfn.XLOOKUP(G59&amp;$W$2,BS_CONTROLE[CHAVE],BS_CONTROLE[Quantidade_11],"-")</f>
        <v>166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210</v>
      </c>
      <c r="W65" s="98">
        <f ca="1">_xlfn.XLOOKUP(G65&amp;$W$2,BS_CONTROLE[CHAVE],BS_CONTROLE[Quantidade_11],"-")</f>
        <v>166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17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210</v>
      </c>
      <c r="W70" s="98">
        <f ca="1">_xlfn.XLOOKUP(G70&amp;$W$2,BS_CONTROLE[CHAVE],BS_CONTROLE[Quantidade_11],"-")</f>
        <v>166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1500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0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80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>
        <f ca="1">_xlfn.XLOOKUP(G86&amp;$U$2,BS_CONTROLE[CHAVE],BS_CONTROLE[Quantidade_11],"-")</f>
        <v>1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17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>
        <f ca="1">_xlfn.XLOOKUP(G91&amp;$U$2,BS_CONTROLE[CHAVE],BS_CONTROLE[Quantidade_11],"-")</f>
        <v>1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1500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1300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936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0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>
        <f ca="1">_xlfn.XLOOKUP(G108&amp;$U$2,BS_CONTROLE[CHAVE],BS_CONTROLE[Quantidade_11],"-")</f>
        <v>80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1500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1300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0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>
        <f ca="1">_xlfn.XLOOKUP(G118&amp;$U$2,BS_CONTROLE[CHAVE],BS_CONTROLE[Quantidade_11],"-")</f>
        <v>936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1500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1300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1500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17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1300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936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1491</v>
      </c>
      <c r="D5" s="247"/>
      <c r="E5" s="247"/>
      <c r="F5" s="247"/>
      <c r="G5" s="247"/>
      <c r="H5" s="247"/>
      <c r="I5" s="247"/>
      <c r="J5" s="248"/>
      <c r="K5" s="249" t="s">
        <v>1492</v>
      </c>
      <c r="L5" s="250"/>
      <c r="M5" s="250"/>
      <c r="N5" s="250"/>
      <c r="O5" s="251" t="s">
        <v>1493</v>
      </c>
      <c r="P5" s="252"/>
      <c r="Q5" s="253"/>
    </row>
    <row r="6" spans="1:17" s="81" customFormat="1" ht="15.75" customHeight="1">
      <c r="A6" s="75" t="s">
        <v>1489</v>
      </c>
      <c r="B6" s="82" t="s">
        <v>1488</v>
      </c>
      <c r="C6" s="83" t="s">
        <v>1175</v>
      </c>
      <c r="D6" s="84" t="s">
        <v>1176</v>
      </c>
      <c r="E6" s="83" t="s">
        <v>1494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1495</v>
      </c>
      <c r="M6" s="116" t="s">
        <v>29</v>
      </c>
      <c r="N6" s="117" t="s">
        <v>1170</v>
      </c>
      <c r="O6" s="165" t="s">
        <v>1213</v>
      </c>
      <c r="P6" s="128"/>
      <c r="Q6" s="139" t="s">
        <v>1496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1497</v>
      </c>
      <c r="C2" s="83" t="s">
        <v>1160</v>
      </c>
      <c r="D2" s="83" t="s">
        <v>1162</v>
      </c>
      <c r="E2" s="83" t="s">
        <v>1498</v>
      </c>
      <c r="F2" s="83" t="s">
        <v>1499</v>
      </c>
      <c r="G2" s="83" t="s">
        <v>1500</v>
      </c>
      <c r="H2" s="83" t="s">
        <v>1501</v>
      </c>
      <c r="I2" s="83" t="s">
        <v>1502</v>
      </c>
      <c r="J2" s="83" t="s">
        <v>1503</v>
      </c>
      <c r="K2" s="109" t="s">
        <v>1504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Camila Soares</cp:lastModifiedBy>
  <cp:revision/>
  <dcterms:created xsi:type="dcterms:W3CDTF">2025-05-05T12:15:43Z</dcterms:created>
  <dcterms:modified xsi:type="dcterms:W3CDTF">2026-03-08T00:34:54Z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