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25" documentId="8_{B6337239-1A00-434D-AAD0-422EA1FEB5AE}" xr6:coauthVersionLast="47" xr6:coauthVersionMax="47" xr10:uidLastSave="{8D5E24E8-504A-4D2A-8143-508451C61A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9" i="1" l="1" a="1"/>
  <c r="N519" i="1" s="1"/>
  <c r="M519" i="1" a="1"/>
  <c r="M519" i="1" s="1"/>
  <c r="N518" i="1" a="1"/>
  <c r="N518" i="1" s="1"/>
  <c r="M518" i="1" a="1"/>
  <c r="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5" i="1" a="1"/>
  <c r="N555" i="1" s="1"/>
  <c r="M555" i="1" a="1"/>
  <c r="M555" i="1" s="1"/>
  <c r="N554" i="1" a="1"/>
  <c r="N554" i="1" s="1"/>
  <c r="M554" i="1" a="1"/>
  <c r="M554" i="1" s="1"/>
  <c r="N553" i="1" a="1"/>
  <c r="N553" i="1" s="1"/>
  <c r="M553" i="1" a="1"/>
  <c r="M553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9" i="1" a="1"/>
  <c r="N549" i="1" s="1"/>
  <c r="M549" i="1" a="1"/>
  <c r="M549" i="1" s="1"/>
  <c r="N548" i="1" a="1"/>
  <c r="N548" i="1" s="1"/>
  <c r="M548" i="1" a="1"/>
  <c r="M548" i="1" s="1"/>
  <c r="N547" i="1" a="1"/>
  <c r="N547" i="1" s="1"/>
  <c r="M547" i="1" a="1"/>
  <c r="M547" i="1" s="1"/>
  <c r="N546" i="1" a="1"/>
  <c r="N546" i="1" s="1"/>
  <c r="M546" i="1" a="1"/>
  <c r="M546" i="1" s="1"/>
  <c r="N545" i="1" a="1"/>
  <c r="N545" i="1" s="1"/>
  <c r="M545" i="1" a="1"/>
  <c r="M545" i="1" s="1"/>
  <c r="N544" i="1" a="1"/>
  <c r="N544" i="1" s="1"/>
  <c r="M544" i="1" a="1"/>
  <c r="M544" i="1" s="1"/>
  <c r="N543" i="1" a="1"/>
  <c r="N543" i="1" s="1"/>
  <c r="M543" i="1" a="1"/>
  <c r="M543" i="1" s="1"/>
  <c r="N542" i="1" a="1"/>
  <c r="N542" i="1" s="1"/>
  <c r="M542" i="1" a="1"/>
  <c r="M542" i="1" s="1"/>
  <c r="N541" i="1" a="1"/>
  <c r="N541" i="1" s="1"/>
  <c r="M541" i="1" a="1"/>
  <c r="M541" i="1" s="1"/>
  <c r="N540" i="1" a="1"/>
  <c r="N540" i="1" s="1"/>
  <c r="M540" i="1" a="1"/>
  <c r="M540" i="1" s="1"/>
  <c r="N539" i="1" a="1"/>
  <c r="N539" i="1" s="1"/>
  <c r="M539" i="1" a="1"/>
  <c r="M539" i="1" s="1"/>
  <c r="N538" i="1" a="1"/>
  <c r="N538" i="1" s="1"/>
  <c r="M538" i="1" a="1"/>
  <c r="M538" i="1" s="1"/>
  <c r="N537" i="1" a="1"/>
  <c r="N537" i="1" s="1"/>
  <c r="M537" i="1" a="1"/>
  <c r="M537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2" i="1" a="1"/>
  <c r="N532" i="1" s="1"/>
  <c r="M532" i="1" a="1"/>
  <c r="M532" i="1" s="1"/>
  <c r="N531" i="1" a="1"/>
  <c r="N531" i="1" s="1"/>
  <c r="M531" i="1" a="1"/>
  <c r="M531" i="1" s="1"/>
  <c r="N530" i="1" a="1"/>
  <c r="N530" i="1" s="1"/>
  <c r="M530" i="1" a="1"/>
  <c r="M530" i="1" s="1"/>
  <c r="N529" i="1" a="1"/>
  <c r="N529" i="1" s="1"/>
  <c r="M529" i="1" a="1"/>
  <c r="M529" i="1" s="1"/>
  <c r="N528" i="1" a="1"/>
  <c r="N528" i="1" s="1"/>
  <c r="M528" i="1" a="1"/>
  <c r="M528" i="1" s="1"/>
  <c r="N527" i="1" a="1"/>
  <c r="N527" i="1" s="1"/>
  <c r="M527" i="1" a="1"/>
  <c r="M527" i="1" s="1"/>
  <c r="N526" i="1" a="1"/>
  <c r="N526" i="1" s="1"/>
  <c r="M526" i="1" a="1"/>
  <c r="M526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2" i="1" a="1"/>
  <c r="N522" i="1" s="1"/>
  <c r="M522" i="1" a="1"/>
  <c r="M522" i="1" s="1"/>
  <c r="N521" i="1" a="1"/>
  <c r="N521" i="1" s="1"/>
  <c r="M521" i="1" a="1"/>
  <c r="M521" i="1" s="1"/>
  <c r="N520" i="1" a="1"/>
  <c r="N520" i="1" s="1"/>
  <c r="M520" i="1" a="1"/>
  <c r="M520" i="1" s="1"/>
  <c r="N515" i="1" a="1"/>
  <c r="N515" i="1" s="1"/>
  <c r="M515" i="1" a="1"/>
  <c r="M515" i="1" s="1"/>
  <c r="N514" i="1" a="1"/>
  <c r="N514" i="1" s="1"/>
  <c r="M514" i="1" a="1"/>
  <c r="M514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M500" i="1" a="1"/>
  <c r="M500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3" i="1" a="1"/>
  <c r="N493" i="1" s="1"/>
  <c r="M493" i="1" a="1"/>
  <c r="M493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R491" i="1" s="1"/>
  <c r="BF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13" i="1" l="1"/>
  <c r="AJ519" i="1"/>
  <c r="AJ518" i="1"/>
  <c r="AJ517" i="1"/>
  <c r="AJ514" i="1"/>
  <c r="AJ516" i="1"/>
  <c r="AJ515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5" i="1"/>
  <c r="AJ494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<sst xmlns="http://schemas.openxmlformats.org/spreadsheetml/2006/main" count="11075" uniqueCount="1688">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</sst>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S504" activePane="bottomRight" state="frozen"/>
      <selection pane="bottomRight" activeCell="X513" sqref="X5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3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3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-</v>
      </c>
      <c r="AN455" s="279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3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1583</v>
      </c>
      <c r="BK458" s="283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1583</v>
      </c>
      <c r="BK459" s="283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1583</v>
      </c>
      <c r="BK460" s="283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1589</v>
      </c>
      <c r="BK464" s="283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1592</v>
      </c>
      <c r="BK465" s="283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1592</v>
      </c>
      <c r="BK466" s="283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1592</v>
      </c>
      <c r="BK467" s="283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1594</v>
      </c>
      <c r="BK468" s="283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1595</v>
      </c>
      <c r="BK469" s="283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1595</v>
      </c>
      <c r="BK470" s="283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3" t="s">
        <v>1598</v>
      </c>
      <c r="BK471" s="283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61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1603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1604</v>
      </c>
      <c r="N490" s="204" t="s">
        <v>1605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1603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2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0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79" t="str">
        <f>IF(BS_CONTROLE[[#This Row],[Local - Partida]]=0, "-", BS_CONTROLE[[#This Row],[Local - Partida]])</f>
        <v>-</v>
      </c>
      <c r="AL493" s="279" t="str">
        <f>IF(BS_CONTROLE[[#This Row],[Local - Encerramento]]=0, "-", BS_CONTROLE[[#This Row],[Local - Encerramento]])</f>
        <v>-</v>
      </c>
      <c r="AM493" s="279" t="str">
        <f>IF(BS_CONTROLE[[#This Row],[Entre - Estações]]=0, "-", BS_CONTROLE[[#This Row],[Entre - Estações]])</f>
        <v>-</v>
      </c>
      <c r="AN493" s="279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1606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38">
        <v>56</v>
      </c>
      <c r="K497" s="38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43">
        <v>0.41666666666666669</v>
      </c>
      <c r="P497" s="14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52" t="s">
        <v>667</v>
      </c>
      <c r="Y497" s="158"/>
      <c r="Z497" s="158"/>
      <c r="AA497" s="14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1607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43"/>
      <c r="J501" s="38">
        <v>55</v>
      </c>
      <c r="K501" s="38">
        <v>98.16</v>
      </c>
      <c r="L501" s="38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1608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38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1609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38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1610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38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1611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38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1612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1613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1614</v>
      </c>
      <c r="W512" s="173" t="s">
        <v>1615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1616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1617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1618</v>
      </c>
      <c r="W515" s="173" t="s">
        <v>1619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 O487:Q487 O494:Q494 P495:Q495 O496:Q496 O519:Q51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 V496:Y496 V500:Y500 W501:X505 W507:X508 X510 X516:Y518 V519:W519 X513:X51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 Z486:AD486 Z491:AD491 Z496 Z500 AA500:AD505 AA507:AD508 AA510 AD510 Z516:AD516 Z517 AA514:AD515 Z518:AD518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484 Y481:Z483 Y487:Y489 Y485:Z487 Y492:Y493 Y490:Z491 Y494:Z497 Y498:Y499 Y500:Z500 Y520:Y551 Y501:Y515 Y516:Z519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484 Y481:Z483 X488:X489 Y487:Y489 Y485:Z487 X492:Y493 Y490:Z491 X499 Y494:Z497 Y498:Y499 X506 Y500:Z500 X509 X511:X512 Y520:Y551 X517 Y501:Y515 X520:X523 Y516:Z519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8:X489 X492:X493 X499 X506 X509 X511:X512 X517 X520:X523">
    <cfRule type="cellIs" dxfId="128" priority="18429" operator="equal">
      <formula>"OPORTUNIDADE"</formula>
    </cfRule>
  </conditionalFormatting>
  <conditionalFormatting sqref="Z476:Z480 Z487:Z489 Z483:Z484 Z492:Z493 Z496:Z499 Z517 Z501:Z515 Z519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7:Z489 Z483:Z484 Z492:Z493 Z496:Z499 Z517 Z501:Z515 Z519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1620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1621</v>
      </c>
      <c r="C4" s="329" t="s">
        <v>1622</v>
      </c>
      <c r="D4" s="329" t="s">
        <v>1623</v>
      </c>
      <c r="E4" s="329" t="s">
        <v>1624</v>
      </c>
      <c r="F4" s="329" t="s">
        <v>8</v>
      </c>
      <c r="G4" s="329" t="s">
        <v>1625</v>
      </c>
    </row>
    <row r="5" spans="2:8">
      <c r="B5" s="332" t="s">
        <v>1153</v>
      </c>
      <c r="C5" s="332">
        <v>314978</v>
      </c>
      <c r="D5" s="332" t="s">
        <v>1626</v>
      </c>
      <c r="E5" s="332" t="s">
        <v>541</v>
      </c>
      <c r="F5" s="332" t="s">
        <v>101</v>
      </c>
      <c r="G5" s="333">
        <v>46143</v>
      </c>
    </row>
    <row r="6" spans="2:8">
      <c r="B6" s="332" t="s">
        <v>1627</v>
      </c>
      <c r="C6" s="332">
        <v>256790</v>
      </c>
      <c r="D6" s="332" t="s">
        <v>1628</v>
      </c>
      <c r="E6" s="332" t="s">
        <v>541</v>
      </c>
      <c r="F6" s="332" t="s">
        <v>1629</v>
      </c>
      <c r="G6" s="333">
        <v>45992</v>
      </c>
    </row>
    <row r="7" spans="2:8">
      <c r="B7" s="332" t="s">
        <v>1630</v>
      </c>
      <c r="C7" s="332">
        <v>265193</v>
      </c>
      <c r="D7" s="332" t="s">
        <v>1631</v>
      </c>
      <c r="E7" s="332" t="s">
        <v>542</v>
      </c>
      <c r="F7" s="332" t="s">
        <v>1500</v>
      </c>
      <c r="G7" s="332" t="s">
        <v>1632</v>
      </c>
    </row>
    <row r="8" spans="2:8">
      <c r="B8" s="332" t="s">
        <v>1633</v>
      </c>
      <c r="C8" s="332">
        <v>293716</v>
      </c>
      <c r="D8" s="332" t="s">
        <v>1634</v>
      </c>
      <c r="E8" s="332" t="s">
        <v>542</v>
      </c>
      <c r="F8" s="332" t="s">
        <v>1500</v>
      </c>
      <c r="G8" s="333">
        <v>46204</v>
      </c>
    </row>
    <row r="9" spans="2:8">
      <c r="B9" s="332" t="s">
        <v>1635</v>
      </c>
      <c r="C9" s="332">
        <v>257258</v>
      </c>
      <c r="D9" s="332" t="s">
        <v>1636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1637</v>
      </c>
      <c r="C10" s="332">
        <v>371147</v>
      </c>
      <c r="D10" s="332" t="s">
        <v>1638</v>
      </c>
      <c r="E10" s="332" t="s">
        <v>543</v>
      </c>
      <c r="F10" s="332" t="s">
        <v>144</v>
      </c>
      <c r="G10" s="332" t="s">
        <v>1632</v>
      </c>
    </row>
    <row r="11" spans="2:8">
      <c r="B11" s="332" t="s">
        <v>1639</v>
      </c>
      <c r="C11" s="332">
        <v>259230</v>
      </c>
      <c r="D11" s="332" t="s">
        <v>1640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1641</v>
      </c>
      <c r="C12" s="332">
        <v>370705</v>
      </c>
      <c r="D12" s="332"/>
      <c r="E12" s="332" t="s">
        <v>543</v>
      </c>
      <c r="F12" s="332" t="s">
        <v>144</v>
      </c>
      <c r="G12" s="332" t="s">
        <v>1632</v>
      </c>
    </row>
    <row r="13" spans="2:8">
      <c r="B13" s="332" t="s">
        <v>1642</v>
      </c>
      <c r="C13" s="332">
        <v>258542</v>
      </c>
      <c r="D13" s="332" t="s">
        <v>1643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1644</v>
      </c>
      <c r="C14" s="332">
        <v>257050</v>
      </c>
      <c r="D14" s="332" t="s">
        <v>1645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1646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1647</v>
      </c>
      <c r="E3" s="324" t="s">
        <v>1648</v>
      </c>
      <c r="F3" s="324" t="s">
        <v>1649</v>
      </c>
      <c r="G3" s="329" t="s">
        <v>1650</v>
      </c>
      <c r="H3" s="324" t="s">
        <v>1651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1652</v>
      </c>
      <c r="H4" s="327"/>
    </row>
    <row r="5" spans="3:8" ht="29.25">
      <c r="C5" s="325" t="s">
        <v>541</v>
      </c>
      <c r="D5" s="325" t="s">
        <v>1653</v>
      </c>
      <c r="E5" s="326">
        <v>46000</v>
      </c>
      <c r="F5" s="325">
        <v>9000</v>
      </c>
      <c r="G5" s="330" t="s">
        <v>1654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1655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1656</v>
      </c>
      <c r="G7" s="331" t="s">
        <v>1657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1658</v>
      </c>
      <c r="G8" s="330" t="s">
        <v>1659</v>
      </c>
      <c r="H8" s="325" t="s">
        <v>1660</v>
      </c>
    </row>
    <row r="9" spans="3:8">
      <c r="C9" s="325" t="s">
        <v>463</v>
      </c>
      <c r="D9" s="325" t="s">
        <v>1661</v>
      </c>
      <c r="E9" s="326">
        <v>45993</v>
      </c>
      <c r="F9" s="325">
        <v>12000</v>
      </c>
      <c r="G9" s="330" t="s">
        <v>1662</v>
      </c>
      <c r="H9" s="325"/>
    </row>
    <row r="10" spans="3:8" ht="29.25">
      <c r="C10" s="325" t="s">
        <v>463</v>
      </c>
      <c r="D10" s="325" t="s">
        <v>1663</v>
      </c>
      <c r="E10" s="326">
        <v>45993</v>
      </c>
      <c r="F10" s="325">
        <v>9000</v>
      </c>
      <c r="G10" s="330" t="s">
        <v>1664</v>
      </c>
      <c r="H10" s="325"/>
    </row>
    <row r="11" spans="3:8" ht="29.25">
      <c r="C11" s="325" t="s">
        <v>463</v>
      </c>
      <c r="D11" s="325" t="s">
        <v>1665</v>
      </c>
      <c r="E11" s="326">
        <v>45993</v>
      </c>
      <c r="F11" s="325">
        <v>10000</v>
      </c>
      <c r="G11" s="330" t="s">
        <v>1664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1666</v>
      </c>
      <c r="H12" s="325" t="s">
        <v>1667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1668</v>
      </c>
      <c r="W1" s="395"/>
      <c r="X1" s="395"/>
      <c r="Y1" s="104"/>
    </row>
    <row r="2" spans="1:25" s="101" customFormat="1" ht="11.25" customHeight="1">
      <c r="A2" s="105" t="s">
        <v>1669</v>
      </c>
      <c r="B2" s="105" t="s">
        <v>1670</v>
      </c>
      <c r="C2" s="105" t="s">
        <v>313</v>
      </c>
      <c r="D2" s="106" t="s">
        <v>874</v>
      </c>
      <c r="E2" s="106" t="s">
        <v>875</v>
      </c>
      <c r="F2" s="106" t="s">
        <v>1671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1672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7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7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1673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1674</v>
      </c>
      <c r="D5" s="397"/>
      <c r="E5" s="397"/>
      <c r="F5" s="397"/>
      <c r="G5" s="397"/>
      <c r="H5" s="397"/>
      <c r="I5" s="397"/>
      <c r="J5" s="398"/>
      <c r="K5" s="399" t="s">
        <v>1675</v>
      </c>
      <c r="L5" s="400"/>
      <c r="M5" s="400"/>
      <c r="N5" s="400"/>
      <c r="O5" s="401" t="s">
        <v>1676</v>
      </c>
      <c r="P5" s="402"/>
      <c r="Q5" s="403"/>
    </row>
    <row r="6" spans="1:17" s="94" customFormat="1" ht="15.75" customHeight="1">
      <c r="A6" s="88" t="s">
        <v>1671</v>
      </c>
      <c r="B6" s="95" t="s">
        <v>1670</v>
      </c>
      <c r="C6" s="96" t="s">
        <v>874</v>
      </c>
      <c r="D6" s="97" t="s">
        <v>875</v>
      </c>
      <c r="E6" s="96" t="s">
        <v>1677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1678</v>
      </c>
      <c r="M6" s="139" t="s">
        <v>335</v>
      </c>
      <c r="N6" s="140" t="s">
        <v>869</v>
      </c>
      <c r="O6" s="246" t="s">
        <v>912</v>
      </c>
      <c r="P6" s="157"/>
      <c r="Q6" s="193" t="s">
        <v>1679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1680</v>
      </c>
      <c r="C2" s="96" t="s">
        <v>859</v>
      </c>
      <c r="D2" s="96" t="s">
        <v>861</v>
      </c>
      <c r="E2" s="96" t="s">
        <v>1681</v>
      </c>
      <c r="F2" s="96" t="s">
        <v>1682</v>
      </c>
      <c r="G2" s="96" t="s">
        <v>1683</v>
      </c>
      <c r="H2" s="96" t="s">
        <v>1684</v>
      </c>
      <c r="I2" s="96" t="s">
        <v>1685</v>
      </c>
      <c r="J2" s="96" t="s">
        <v>1686</v>
      </c>
      <c r="K2" s="131" t="s">
        <v>1687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2025-12-19T18:45:27Z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