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03" documentId="120_S{118792C3-22EF-5104-A093-F22BFE3913F3}" xr6:coauthVersionLast="47" xr6:coauthVersionMax="47" xr10:uidLastSave="{37458772-F23F-4C91-BD0F-DA5FB785EB0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AM49" i="1"/>
  <c r="L46" i="15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AM52" i="1"/>
  <c r="L49" i="15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M68" i="1" a="1"/>
  <c r="M68" i="1" s="1"/>
  <c r="AM68" i="1" s="1"/>
  <c r="N68" i="1" a="1"/>
  <c r="N68" i="1"/>
  <c r="L65" i="15" s="1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AY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AN782" i="1" l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<sst xmlns="http://schemas.openxmlformats.org/spreadsheetml/2006/main" count="3435" uniqueCount="1160">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</sst>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3" headerRowBorderDxfId="191" tableBorderDxfId="192" totalsRowBorderDxfId="19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9"/>
    <tableColumn id="4" xr3:uid="{062C67FE-0D06-4582-BA9C-B087681F34EC}" name="SUB" dataDxfId="188"/>
    <tableColumn id="5" xr3:uid="{1DF130D1-4D15-4DFF-8266-F1B81CAA897E}" name="KM Inicio" dataDxfId="187"/>
    <tableColumn id="6" xr3:uid="{A344A0E9-F964-4FE5-9EB0-2661309404E9}" name="KM Fim" dataDxfId="186"/>
    <tableColumn id="7" xr3:uid="{B0ED4DF3-274E-46B6-A2D1-0985F47224C1}" name="Trecho" dataDxfId="185"/>
    <tableColumn id="8" xr3:uid="{1DE44FFC-B2F5-4DE5-A7E5-915DA69A16F8}" name="SB" dataDxfId="184"/>
    <tableColumn id="9" xr3:uid="{7841069B-E29E-4A5E-B561-931B24D14782}" name="NOME SUB" dataDxfId="183"/>
    <tableColumn id="10" xr3:uid="{01B251F8-5EA1-4C87-81E3-9BD14100B544}" name="Trecho Coordenação" dataDxfId="1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1"/>
    <tableColumn id="8" xr3:uid="{98E82858-1ECA-4DB3-8AE4-BBB972FC487D}" name="CORRELATO" dataDxfId="18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9" dataDxfId="178" headerRowBorderDxfId="176" tableBorderDxfId="177">
  <autoFilter ref="A1:A215" xr:uid="{0436727B-5FB8-4B0E-A1C6-DFB9231E4B16}"/>
  <tableColumns count="1">
    <tableColumn id="1" xr3:uid="{D0196BA9-8675-415E-BBE0-E5D0002285D2}" name="BLOCO" dataDxfId="1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W42" activePane="topRight" state="frozen"/>
      <selection pane="topRight" activeCell="AH63" sqref="AH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915</v>
      </c>
      <c r="C1" s="181"/>
      <c r="D1" s="181"/>
      <c r="E1" s="3"/>
      <c r="F1" s="180" t="s">
        <v>916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87" t="s">
        <v>917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918</v>
      </c>
      <c r="BI1" s="193"/>
      <c r="BJ1" s="193"/>
      <c r="BK1" s="194"/>
      <c r="BL1" s="5"/>
      <c r="BM1" s="184" t="s">
        <v>919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7" t="s">
        <v>920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923</v>
      </c>
      <c r="AT2" s="188"/>
      <c r="AU2" s="188"/>
      <c r="AV2" s="188"/>
      <c r="AW2" s="188"/>
      <c r="AX2" s="188"/>
      <c r="AY2" s="191"/>
      <c r="AZ2" s="6"/>
      <c r="BA2" s="173" t="s">
        <v>924</v>
      </c>
      <c r="BB2" s="177"/>
      <c r="BC2" s="187" t="s">
        <v>921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3" t="s">
        <v>925</v>
      </c>
      <c r="AJ3" s="177"/>
      <c r="AK3" s="173" t="s">
        <v>926</v>
      </c>
      <c r="AL3" s="174"/>
      <c r="AM3" s="175"/>
      <c r="AN3" s="176"/>
      <c r="AO3" s="174"/>
      <c r="AP3" s="174"/>
      <c r="AQ3" s="177"/>
      <c r="AR3" s="63"/>
      <c r="AS3" s="178" t="s">
        <v>932</v>
      </c>
      <c r="AT3" s="179"/>
      <c r="AU3" s="178" t="s">
        <v>933</v>
      </c>
      <c r="AV3" s="179"/>
      <c r="AW3" s="178" t="s">
        <v>934</v>
      </c>
      <c r="AX3" s="179"/>
      <c r="AY3" s="63" t="s">
        <v>935</v>
      </c>
      <c r="AZ3" s="63"/>
      <c r="BA3" s="201"/>
      <c r="BB3" s="202"/>
      <c r="BC3" s="173" t="s">
        <v>928</v>
      </c>
      <c r="BD3" s="174"/>
      <c r="BE3" s="174"/>
      <c r="BF3" s="177"/>
      <c r="BG3" s="62"/>
      <c r="BH3" s="195"/>
      <c r="BI3" s="196"/>
      <c r="BJ3" s="196"/>
      <c r="BK3" s="197"/>
      <c r="BL3" s="62"/>
      <c r="BM3" s="184" t="s">
        <v>936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>
        <v>0</v>
      </c>
      <c r="BI13" s="17"/>
      <c r="BJ13" s="17" t="s">
        <v>1028</v>
      </c>
      <c r="BK13" s="17" t="s">
        <v>1029</v>
      </c>
      <c r="BL13" s="16"/>
      <c r="BM13" s="130" t="s">
        <v>406</v>
      </c>
      <c r="BN13" s="130" t="s">
        <v>435</v>
      </c>
      <c r="BO13" s="130" t="s">
        <v>497</v>
      </c>
      <c r="BP13" s="18" t="s">
        <v>1030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1031</v>
      </c>
      <c r="W14" s="151" t="s">
        <v>1017</v>
      </c>
      <c r="X14" s="104" t="s">
        <v>381</v>
      </c>
      <c r="Y14" s="129"/>
      <c r="Z14" s="104"/>
      <c r="AA14" s="105" t="s">
        <v>1032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1031</v>
      </c>
      <c r="BG14" s="16"/>
      <c r="BH14" s="17">
        <v>1</v>
      </c>
      <c r="BI14" s="17"/>
      <c r="BJ14" s="17" t="s">
        <v>1033</v>
      </c>
      <c r="BK14" s="17" t="s">
        <v>1033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1034</v>
      </c>
      <c r="W15" s="151" t="s">
        <v>1035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1034</v>
      </c>
      <c r="BG15" s="16"/>
      <c r="BH15" s="17">
        <v>1</v>
      </c>
      <c r="BI15" s="17"/>
      <c r="BJ15" s="17" t="s">
        <v>1036</v>
      </c>
      <c r="BK15" s="17" t="s">
        <v>1036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1034</v>
      </c>
      <c r="W16" s="151" t="s">
        <v>1037</v>
      </c>
      <c r="X16" s="104" t="s">
        <v>386</v>
      </c>
      <c r="Y16" s="129"/>
      <c r="Z16" s="104"/>
      <c r="AA16" s="105" t="s">
        <v>1038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1034</v>
      </c>
      <c r="BG16" s="16"/>
      <c r="BH16" s="17">
        <v>0</v>
      </c>
      <c r="BI16" s="17"/>
      <c r="BJ16" s="17" t="s">
        <v>1039</v>
      </c>
      <c r="BK16" s="17" t="s">
        <v>1039</v>
      </c>
      <c r="BL16" s="16"/>
      <c r="BM16" s="130" t="s">
        <v>406</v>
      </c>
      <c r="BN16" s="130" t="s">
        <v>435</v>
      </c>
      <c r="BO16" s="130" t="s">
        <v>497</v>
      </c>
      <c r="BP16" s="18" t="s">
        <v>1040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1041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1042</v>
      </c>
      <c r="W17" s="151" t="s">
        <v>1043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1042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1041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1044</v>
      </c>
      <c r="W18" s="151" t="s">
        <v>1043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1044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1045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1045</v>
      </c>
      <c r="BG19" s="16"/>
      <c r="BH19" s="17">
        <v>0</v>
      </c>
      <c r="BI19" s="17"/>
      <c r="BJ19" s="17" t="s">
        <v>1046</v>
      </c>
      <c r="BK19" s="17" t="s">
        <v>1046</v>
      </c>
      <c r="BL19" s="16"/>
      <c r="BM19" s="130" t="s">
        <v>396</v>
      </c>
      <c r="BN19" s="130" t="s">
        <v>430</v>
      </c>
      <c r="BO19" s="130" t="s">
        <v>430</v>
      </c>
      <c r="BP19" s="18" t="s">
        <v>1047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1045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1045</v>
      </c>
      <c r="BG20" s="16"/>
      <c r="BH20" s="17">
        <v>0</v>
      </c>
      <c r="BI20" s="17"/>
      <c r="BJ20" s="17" t="s">
        <v>1046</v>
      </c>
      <c r="BK20" s="17" t="s">
        <v>1046</v>
      </c>
      <c r="BL20" s="16"/>
      <c r="BM20" s="130" t="s">
        <v>396</v>
      </c>
      <c r="BN20" s="130" t="s">
        <v>430</v>
      </c>
      <c r="BO20" s="130" t="s">
        <v>430</v>
      </c>
      <c r="BP20" s="18" t="s">
        <v>1047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1048</v>
      </c>
      <c r="BK21" s="17" t="s">
        <v>1048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1045</v>
      </c>
      <c r="W22" s="151" t="s">
        <v>1049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1045</v>
      </c>
      <c r="BG22" s="16"/>
      <c r="BH22" s="17">
        <v>0</v>
      </c>
      <c r="BI22" s="17"/>
      <c r="BJ22" s="17" t="s">
        <v>1050</v>
      </c>
      <c r="BK22" s="17" t="s">
        <v>1050</v>
      </c>
      <c r="BL22" s="16"/>
      <c r="BM22" s="130" t="s">
        <v>396</v>
      </c>
      <c r="BN22" s="130" t="s">
        <v>430</v>
      </c>
      <c r="BO22" s="130" t="s">
        <v>430</v>
      </c>
      <c r="BP22" s="18" t="s">
        <v>1050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1051</v>
      </c>
      <c r="I23" s="106" t="s">
        <v>1051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1052</v>
      </c>
      <c r="W23" s="151" t="s">
        <v>1053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1052</v>
      </c>
      <c r="BG23" s="16"/>
      <c r="BH23" s="17">
        <v>0</v>
      </c>
      <c r="BI23" s="17"/>
      <c r="BJ23" s="17" t="s">
        <v>1050</v>
      </c>
      <c r="BK23" s="17" t="s">
        <v>1050</v>
      </c>
      <c r="BL23" s="16"/>
      <c r="BM23" s="130" t="s">
        <v>396</v>
      </c>
      <c r="BN23" s="130" t="s">
        <v>430</v>
      </c>
      <c r="BO23" s="130" t="s">
        <v>430</v>
      </c>
      <c r="BP23" s="18" t="s">
        <v>1050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1054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1055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1055</v>
      </c>
      <c r="BG24" s="16"/>
      <c r="BH24" s="17">
        <v>0</v>
      </c>
      <c r="BI24" s="17"/>
      <c r="BJ24" s="17" t="s">
        <v>1056</v>
      </c>
      <c r="BK24" s="17" t="s">
        <v>1056</v>
      </c>
      <c r="BL24" s="16"/>
      <c r="BM24" s="130" t="s">
        <v>396</v>
      </c>
      <c r="BN24" s="130" t="s">
        <v>430</v>
      </c>
      <c r="BO24" s="130" t="s">
        <v>430</v>
      </c>
      <c r="BP24" s="18" t="s">
        <v>1050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1057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1057</v>
      </c>
      <c r="BG25" s="16"/>
      <c r="BH25" s="17">
        <v>0</v>
      </c>
      <c r="BI25" s="17"/>
      <c r="BJ25" s="17" t="s">
        <v>1058</v>
      </c>
      <c r="BK25" s="17" t="s">
        <v>1058</v>
      </c>
      <c r="BL25" s="16"/>
      <c r="BM25" s="130" t="s">
        <v>396</v>
      </c>
      <c r="BN25" s="130" t="s">
        <v>430</v>
      </c>
      <c r="BO25" s="130" t="s">
        <v>430</v>
      </c>
      <c r="BP25" s="18" t="s">
        <v>1059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1057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1057</v>
      </c>
      <c r="BG26" s="16"/>
      <c r="BH26" s="17">
        <v>0</v>
      </c>
      <c r="BI26" s="17"/>
      <c r="BJ26" s="17" t="s">
        <v>1058</v>
      </c>
      <c r="BK26" s="17" t="s">
        <v>1058</v>
      </c>
      <c r="BL26" s="16"/>
      <c r="BM26" s="130" t="s">
        <v>396</v>
      </c>
      <c r="BN26" s="130" t="s">
        <v>430</v>
      </c>
      <c r="BO26" s="130" t="s">
        <v>430</v>
      </c>
      <c r="BP26" s="18" t="s">
        <v>1059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1057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1057</v>
      </c>
      <c r="BG27" s="16"/>
      <c r="BH27" s="17">
        <v>0</v>
      </c>
      <c r="BI27" s="17"/>
      <c r="BJ27" s="17" t="s">
        <v>1058</v>
      </c>
      <c r="BK27" s="17" t="s">
        <v>1058</v>
      </c>
      <c r="BL27" s="16"/>
      <c r="BM27" s="130" t="s">
        <v>396</v>
      </c>
      <c r="BN27" s="130" t="s">
        <v>430</v>
      </c>
      <c r="BO27" s="130" t="s">
        <v>430</v>
      </c>
      <c r="BP27" s="18" t="s">
        <v>1059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1057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1057</v>
      </c>
      <c r="BG28" s="16"/>
      <c r="BH28" s="17">
        <v>0</v>
      </c>
      <c r="BI28" s="17"/>
      <c r="BJ28" s="17" t="s">
        <v>1058</v>
      </c>
      <c r="BK28" s="17" t="s">
        <v>1058</v>
      </c>
      <c r="BL28" s="16"/>
      <c r="BM28" s="130" t="s">
        <v>396</v>
      </c>
      <c r="BN28" s="130" t="s">
        <v>430</v>
      </c>
      <c r="BO28" s="130" t="s">
        <v>430</v>
      </c>
      <c r="BP28" s="18" t="s">
        <v>1059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1060</v>
      </c>
      <c r="N29" s="105" t="s">
        <v>1061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1062</v>
      </c>
      <c r="W29" s="151" t="s">
        <v>1063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1062</v>
      </c>
      <c r="BG29" s="16"/>
      <c r="BH29" s="17">
        <v>1</v>
      </c>
      <c r="BI29" s="17"/>
      <c r="BJ29" s="17" t="s">
        <v>1064</v>
      </c>
      <c r="BK29" s="17" t="s">
        <v>1064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1065</v>
      </c>
      <c r="BK31" s="17" t="s">
        <v>1065</v>
      </c>
      <c r="BL31" s="16"/>
      <c r="BM31" s="130" t="s">
        <v>396</v>
      </c>
      <c r="BN31" s="130" t="s">
        <v>430</v>
      </c>
      <c r="BO31" s="130" t="s">
        <v>430</v>
      </c>
      <c r="BP31" s="18" t="s">
        <v>1059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1031</v>
      </c>
      <c r="W32" s="151" t="s">
        <v>1066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1031</v>
      </c>
      <c r="BG32" s="16"/>
      <c r="BH32" s="17">
        <v>1</v>
      </c>
      <c r="BI32" s="17"/>
      <c r="BJ32" s="17" t="s">
        <v>1067</v>
      </c>
      <c r="BK32" s="17" t="s">
        <v>1067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1068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1069</v>
      </c>
      <c r="W33" s="151" t="s">
        <v>1070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1069</v>
      </c>
      <c r="BG33" s="16"/>
      <c r="BH33" s="17">
        <v>1</v>
      </c>
      <c r="BI33" s="17"/>
      <c r="BJ33" s="17" t="s">
        <v>1071</v>
      </c>
      <c r="BK33" s="17" t="s">
        <v>1071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1072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1073</v>
      </c>
      <c r="N34" s="105" t="s">
        <v>1074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1069</v>
      </c>
      <c r="W34" s="151" t="s">
        <v>1075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1069</v>
      </c>
      <c r="BG34" s="16"/>
      <c r="BH34" s="17"/>
      <c r="BI34" s="17"/>
      <c r="BJ34" s="17" t="s">
        <v>1076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1069</v>
      </c>
      <c r="W35" s="151" t="s">
        <v>1077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1069</v>
      </c>
      <c r="BG35" s="16"/>
      <c r="BH35" s="17"/>
      <c r="BI35" s="17"/>
      <c r="BJ35" s="17" t="s">
        <v>1076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1078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1078</v>
      </c>
      <c r="BG36" s="16"/>
      <c r="BH36" s="17"/>
      <c r="BI36" s="17"/>
      <c r="BJ36" s="17" t="s">
        <v>1076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1079</v>
      </c>
      <c r="BK37" s="17" t="s">
        <v>1079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1080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1081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1081</v>
      </c>
      <c r="BG38" s="16"/>
      <c r="BH38" s="17">
        <v>0</v>
      </c>
      <c r="BI38" s="17"/>
      <c r="BJ38" s="17" t="s">
        <v>1082</v>
      </c>
      <c r="BK38" s="110" t="s">
        <v>1082</v>
      </c>
      <c r="BL38" s="16"/>
      <c r="BM38" s="130" t="s">
        <v>407</v>
      </c>
      <c r="BN38" s="130" t="s">
        <v>435</v>
      </c>
      <c r="BO38" s="130" t="s">
        <v>486</v>
      </c>
      <c r="BP38" s="18" t="s">
        <v>1083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1069</v>
      </c>
      <c r="W39" s="151" t="s">
        <v>1035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1069</v>
      </c>
      <c r="BG39" s="16"/>
      <c r="BH39" s="17"/>
      <c r="BI39" s="17"/>
      <c r="BJ39" s="17" t="s">
        <v>1076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1019</v>
      </c>
      <c r="I41" s="106" t="s">
        <v>1019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1084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>EXPANSÃO TURMA 146084</v>
      </c>
      <c r="B42" s="102">
        <v>46084</v>
      </c>
      <c r="C42" s="135">
        <f>IF(BS_CONTROLE[[#This Row],[DATA]]="","",WEEKNUM(BS_CONTROLE[[#This Row],[DATA]]))</f>
        <v>10</v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Produção e Intervalo</v>
      </c>
      <c r="BR42" s="19">
        <f t="shared" si="5"/>
        <v>0</v>
      </c>
      <c r="BS42" s="19">
        <f t="shared" si="6"/>
        <v>0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1085</v>
      </c>
      <c r="I44" s="106" t="s">
        <v>1085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1086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1020</v>
      </c>
      <c r="W44" s="151" t="s">
        <v>1087</v>
      </c>
      <c r="X44" s="104" t="s">
        <v>381</v>
      </c>
      <c r="Y44" s="129"/>
      <c r="Z44" s="104"/>
      <c r="AA44" s="105" t="s">
        <v>1088</v>
      </c>
      <c r="AB44" s="103" t="s">
        <v>388</v>
      </c>
      <c r="AC44" s="152" t="s">
        <v>371</v>
      </c>
      <c r="AD44" s="107">
        <v>0.33333333333333331</v>
      </c>
      <c r="AE44" s="172" t="s">
        <v>1089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1090</v>
      </c>
      <c r="W46" s="151" t="s">
        <v>1043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3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1026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1027</v>
      </c>
      <c r="W48" s="151" t="s">
        <v>1024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3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0.33333333333333331</v>
      </c>
      <c r="P49" s="106">
        <v>0.125</v>
      </c>
      <c r="Q49" s="105">
        <v>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1031</v>
      </c>
      <c r="W49" s="151" t="s">
        <v>1017</v>
      </c>
      <c r="X49" s="104" t="s">
        <v>386</v>
      </c>
      <c r="Y49" s="129"/>
      <c r="Z49" s="104"/>
      <c r="AA49" s="105" t="s">
        <v>1032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3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1034</v>
      </c>
      <c r="W50" s="151" t="s">
        <v>1035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1034</v>
      </c>
      <c r="W51" s="151" t="s">
        <v>1037</v>
      </c>
      <c r="X51" s="104" t="s">
        <v>386</v>
      </c>
      <c r="Y51" s="129"/>
      <c r="Z51" s="104"/>
      <c r="AA51" s="105" t="s">
        <v>1038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3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1041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1042</v>
      </c>
      <c r="W52" s="151" t="s">
        <v>1043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3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1090</v>
      </c>
      <c r="W54" s="151" t="s">
        <v>1091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 t="shared" si="3"/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1008</v>
      </c>
      <c r="W55" s="151" t="s">
        <v>1009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Produção e Intervalo</v>
      </c>
      <c r="BR55" s="19">
        <f t="shared" si="5"/>
        <v>0</v>
      </c>
      <c r="BS55" s="19">
        <f t="shared" si="6"/>
        <v>0</v>
      </c>
      <c r="BT55" s="8" t="str">
        <f t="shared" si="7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1092</v>
      </c>
      <c r="W57" s="151" t="s">
        <v>1093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 t="shared" si="3"/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1020</v>
      </c>
      <c r="W58" s="151" t="s">
        <v>1093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 t="shared" si="3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1094</v>
      </c>
      <c r="I61" s="106" t="s">
        <v>1094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1057</v>
      </c>
      <c r="W61" s="151" t="s">
        <v>1095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 t="shared" si="3"/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Produção e Intervalo</v>
      </c>
      <c r="BR61" s="19">
        <f t="shared" si="5"/>
        <v>0</v>
      </c>
      <c r="BS61" s="19">
        <f t="shared" si="6"/>
        <v>0</v>
      </c>
      <c r="BT61" s="8" t="str">
        <f t="shared" si="7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1094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1096</v>
      </c>
      <c r="W62" s="151" t="s">
        <v>1097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 t="shared" si="3"/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1096</v>
      </c>
      <c r="W63" s="151" t="s">
        <v>1098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 t="shared" si="3"/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/>
      </c>
    </row>
    <row r="64" spans="1:72">
      <c r="A64" s="47" t="str">
        <f t="shared" si="2"/>
        <v>46084</v>
      </c>
      <c r="B64" s="102">
        <v>46084</v>
      </c>
      <c r="C64" s="135">
        <f>IF(BS_CONTROLE[[#This Row],[DATA]]="","",WEEKNUM(BS_CONTROLE[[#This Row],[DATA]]))</f>
        <v>10</v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>
      <c r="A65" s="47" t="str">
        <f t="shared" si="2"/>
        <v>46084</v>
      </c>
      <c r="B65" s="102">
        <v>46084</v>
      </c>
      <c r="C65" s="135">
        <f>IF(BS_CONTROLE[[#This Row],[DATA]]="","",WEEKNUM(BS_CONTROLE[[#This Row],[DATA]]))</f>
        <v>10</v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>
      <c r="A66" s="47" t="str">
        <f t="shared" si="2"/>
        <v>46084</v>
      </c>
      <c r="B66" s="102">
        <v>46084</v>
      </c>
      <c r="C66" s="135">
        <f>IF(BS_CONTROLE[[#This Row],[DATA]]="","",WEEKNUM(BS_CONTROLE[[#This Row],[DATA]]))</f>
        <v>10</v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>
      <c r="A67" s="47" t="str">
        <f t="shared" si="2"/>
        <v>46084</v>
      </c>
      <c r="B67" s="102">
        <v>46084</v>
      </c>
      <c r="C67" s="135">
        <f>IF(BS_CONTROLE[[#This Row],[DATA]]="","",WEEKNUM(BS_CONTROLE[[#This Row],[DATA]]))</f>
        <v>10</v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>
      <c r="A68" s="47" t="str">
        <f t="shared" si="2"/>
        <v>46084</v>
      </c>
      <c r="B68" s="102">
        <v>46084</v>
      </c>
      <c r="C68" s="135">
        <f>IF(BS_CONTROLE[[#This Row],[DATA]]="","",WEEKNUM(BS_CONTROLE[[#This Row],[DATA]]))</f>
        <v>10</v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>
      <c r="A69" s="47" t="str">
        <f t="shared" si="2"/>
        <v>46084</v>
      </c>
      <c r="B69" s="102">
        <v>46084</v>
      </c>
      <c r="C69" s="135">
        <f>IF(BS_CONTROLE[[#This Row],[DATA]]="","",WEEKNUM(BS_CONTROLE[[#This Row],[DATA]]))</f>
        <v>10</v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1000">
    <cfRule type="cellIs" dxfId="174" priority="53909" operator="equal">
      <formula>"OPORTUNIDADE"</formula>
    </cfRule>
  </conditionalFormatting>
  <conditionalFormatting sqref="Y40:Z43 Y45:Z47 Y53:Z1000">
    <cfRule type="cellIs" dxfId="173" priority="11495" operator="equal">
      <formula>"NÃO"</formula>
    </cfRule>
    <cfRule type="cellIs" dxfId="172" priority="11496" operator="equal">
      <formula>"SIM"</formula>
    </cfRule>
  </conditionalFormatting>
  <conditionalFormatting sqref="AZ6:AZ1000">
    <cfRule type="expression" dxfId="171" priority="53951">
      <formula>#REF!=1</formula>
    </cfRule>
  </conditionalFormatting>
  <conditionalFormatting sqref="U6:U1000 AY6:AY1000 BE6:BE1000">
    <cfRule type="cellIs" dxfId="170" priority="53935" operator="equal">
      <formula>"ERRO"</formula>
    </cfRule>
  </conditionalFormatting>
  <conditionalFormatting sqref="BQ6:BQ1000">
    <cfRule type="cellIs" dxfId="169" priority="53930" operator="equal">
      <formula>"Produção e Intervalo"</formula>
    </cfRule>
    <cfRule type="cellIs" dxfId="168" priority="53931" operator="equal">
      <formula>"Aderente"</formula>
    </cfRule>
    <cfRule type="cellIs" dxfId="167" priority="53932" operator="equal">
      <formula>"Intervalo"</formula>
    </cfRule>
    <cfRule type="cellIs" dxfId="166" priority="53933" operator="equal">
      <formula>"Produção"</formula>
    </cfRule>
    <cfRule type="cellIs" dxfId="165" priority="53934" operator="equal">
      <formula>"ERRO"</formula>
    </cfRule>
  </conditionalFormatting>
  <conditionalFormatting sqref="BR6:BS1000">
    <cfRule type="cellIs" dxfId="164" priority="53912" operator="equal">
      <formula>"*"</formula>
    </cfRule>
    <cfRule type="cellIs" dxfId="163" priority="53913" operator="greaterThanOrEqual">
      <formula>1</formula>
    </cfRule>
    <cfRule type="cellIs" dxfId="162" priority="53914" operator="lessThan">
      <formula>1</formula>
    </cfRule>
  </conditionalFormatting>
  <conditionalFormatting sqref="BH9:BH1000">
    <cfRule type="iconSet" priority="60696">
      <iconSet showValue="0">
        <cfvo type="percent" val="0"/>
        <cfvo type="num" val="1"/>
        <cfvo type="num" val="1" gte="0"/>
      </iconSet>
    </cfRule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1" priority="38" operator="equal">
      <formula>"OPORTUNIDADE"</formula>
    </cfRule>
  </conditionalFormatting>
  <conditionalFormatting sqref="Y6:Z39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H6:BH8">
    <cfRule type="iconSet" priority="34">
      <iconSet showValue="0">
        <cfvo type="percent" val="0"/>
        <cfvo type="num" val="1"/>
        <cfvo type="num" val="1" gte="0"/>
      </iconSet>
    </cfRule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58" priority="6" operator="equal">
      <formula>"OPORTUNIDADE"</formula>
    </cfRule>
  </conditionalFormatting>
  <conditionalFormatting sqref="Y44:Z44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48:Z52">
    <cfRule type="cellIs" dxfId="155" priority="3" operator="equal">
      <formula>"OPORTUNIDADE"</formula>
    </cfRule>
  </conditionalFormatting>
  <conditionalFormatting sqref="Y48:Z5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1099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1100</v>
      </c>
      <c r="C4" s="160" t="s">
        <v>1101</v>
      </c>
      <c r="D4" s="160" t="s">
        <v>1102</v>
      </c>
      <c r="E4" s="160" t="s">
        <v>1103</v>
      </c>
      <c r="F4" s="160" t="s">
        <v>4</v>
      </c>
      <c r="G4" s="160" t="s">
        <v>1104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1105</v>
      </c>
      <c r="C6" s="161">
        <v>407867</v>
      </c>
      <c r="D6" s="161" t="s">
        <v>1106</v>
      </c>
      <c r="E6" s="161" t="s">
        <v>789</v>
      </c>
      <c r="F6" s="161" t="s">
        <v>1107</v>
      </c>
      <c r="G6" s="162"/>
    </row>
    <row r="7" spans="2:7">
      <c r="B7" s="161" t="s">
        <v>1108</v>
      </c>
      <c r="C7" s="161">
        <v>293644</v>
      </c>
      <c r="D7" s="161" t="s">
        <v>1109</v>
      </c>
      <c r="E7" s="161" t="s">
        <v>789</v>
      </c>
      <c r="F7" s="161" t="s">
        <v>1107</v>
      </c>
      <c r="G7" s="162"/>
    </row>
    <row r="8" spans="2:7">
      <c r="B8" s="161" t="s">
        <v>1110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1111</v>
      </c>
      <c r="C9" s="161">
        <v>256790</v>
      </c>
      <c r="D9" s="161" t="s">
        <v>1112</v>
      </c>
      <c r="E9" s="161" t="s">
        <v>790</v>
      </c>
      <c r="F9" s="161" t="s">
        <v>1113</v>
      </c>
      <c r="G9" s="162">
        <v>46357</v>
      </c>
    </row>
    <row r="10" spans="2:7">
      <c r="B10" s="161" t="s">
        <v>1114</v>
      </c>
      <c r="C10" s="161">
        <v>265193</v>
      </c>
      <c r="D10" s="161" t="s">
        <v>1115</v>
      </c>
      <c r="E10" s="161" t="s">
        <v>791</v>
      </c>
      <c r="F10" s="161" t="s">
        <v>1054</v>
      </c>
      <c r="G10" s="161" t="s">
        <v>1116</v>
      </c>
    </row>
    <row r="11" spans="2:7">
      <c r="B11" s="161" t="s">
        <v>1117</v>
      </c>
      <c r="C11" s="161">
        <v>293716</v>
      </c>
      <c r="D11" s="161" t="s">
        <v>1118</v>
      </c>
      <c r="E11" s="161" t="s">
        <v>791</v>
      </c>
      <c r="F11" s="161" t="s">
        <v>1054</v>
      </c>
      <c r="G11" s="162">
        <v>46204</v>
      </c>
    </row>
    <row r="12" spans="2:7">
      <c r="B12" s="161" t="s">
        <v>1119</v>
      </c>
      <c r="C12" s="161">
        <v>257258</v>
      </c>
      <c r="D12" s="161" t="s">
        <v>1120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1121</v>
      </c>
      <c r="C13" s="161">
        <v>371147</v>
      </c>
      <c r="D13" s="161" t="s">
        <v>1122</v>
      </c>
      <c r="E13" s="161" t="s">
        <v>792</v>
      </c>
      <c r="F13" s="161" t="s">
        <v>128</v>
      </c>
      <c r="G13" s="161" t="s">
        <v>1116</v>
      </c>
    </row>
    <row r="14" spans="2:7">
      <c r="B14" s="161" t="s">
        <v>1123</v>
      </c>
      <c r="C14" s="161">
        <v>259230</v>
      </c>
      <c r="D14" s="161" t="s">
        <v>1124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1125</v>
      </c>
      <c r="C15" s="161">
        <v>370705</v>
      </c>
      <c r="D15" s="161"/>
      <c r="E15" s="161" t="s">
        <v>792</v>
      </c>
      <c r="F15" s="161" t="s">
        <v>128</v>
      </c>
      <c r="G15" s="161" t="s">
        <v>1116</v>
      </c>
    </row>
    <row r="16" spans="2:7">
      <c r="B16" s="161" t="s">
        <v>1126</v>
      </c>
      <c r="C16" s="161">
        <v>258542</v>
      </c>
      <c r="D16" s="161" t="s">
        <v>1127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1128</v>
      </c>
      <c r="C17" s="161">
        <v>257050</v>
      </c>
      <c r="D17" s="161" t="s">
        <v>1129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1130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1131</v>
      </c>
      <c r="D4" s="163" t="s">
        <v>1132</v>
      </c>
      <c r="E4" s="163" t="s">
        <v>1133</v>
      </c>
      <c r="F4" s="160" t="s">
        <v>1134</v>
      </c>
      <c r="G4" s="163" t="s">
        <v>1135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1136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1137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1138</v>
      </c>
      <c r="D11" s="168"/>
      <c r="E11" s="167"/>
      <c r="F11" s="169"/>
      <c r="G11" s="167"/>
    </row>
    <row r="12" spans="2:7">
      <c r="B12" s="167" t="s">
        <v>709</v>
      </c>
      <c r="C12" s="167" t="s">
        <v>1139</v>
      </c>
      <c r="D12" s="168"/>
      <c r="E12" s="167"/>
      <c r="F12" s="169"/>
      <c r="G12" s="167"/>
    </row>
    <row r="13" spans="2:7">
      <c r="B13" s="167" t="s">
        <v>709</v>
      </c>
      <c r="C13" s="167" t="s">
        <v>1140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1005</v>
      </c>
      <c r="Q1" s="210"/>
      <c r="R1" s="111"/>
      <c r="S1" s="84"/>
      <c r="T1" s="86"/>
      <c r="U1" s="211" t="s">
        <v>1141</v>
      </c>
      <c r="V1" s="211"/>
      <c r="W1" s="211"/>
    </row>
    <row r="2" spans="1:23" ht="15" customHeight="1">
      <c r="A2" s="87" t="s">
        <v>1142</v>
      </c>
      <c r="B2" s="87" t="s">
        <v>1143</v>
      </c>
      <c r="C2" s="87" t="s">
        <v>376</v>
      </c>
      <c r="D2" s="88" t="s">
        <v>957</v>
      </c>
      <c r="E2" s="88" t="s">
        <v>4</v>
      </c>
      <c r="F2" s="88" t="s">
        <v>1144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1145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>
        <f>IF(SP_SUL!B42="","*",SP_SUL!B42)</f>
        <v>46084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0.33333333333333331</v>
      </c>
      <c r="Q46" s="143">
        <f>IF(SP_SUL!P49="","*",SP_SUL!P49)</f>
        <v>0.125</v>
      </c>
      <c r="R46" s="145" t="str">
        <f>IF(SP_SUL!Q49="","*",CONCATENATE(SP_SUL!Q49," ",SP_SUL!R49))</f>
        <v>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>
        <f>IF(SP_SUL!B64="","*",SP_SUL!B64)</f>
        <v>46084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>
        <f>IF(SP_SUL!B65="","*",SP_SUL!B65)</f>
        <v>46084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>
        <f>IF(SP_SUL!B66="","*",SP_SUL!B66)</f>
        <v>46084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>
        <f>IF(SP_SUL!B67="","*",SP_SUL!B67)</f>
        <v>46084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>
        <f>IF(SP_SUL!B68="","*",SP_SUL!B68)</f>
        <v>46084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>
        <f>IF(SP_SUL!B69="","*",SP_SUL!B69)</f>
        <v>46084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1146</v>
      </c>
      <c r="D5" s="213"/>
      <c r="E5" s="213"/>
      <c r="F5" s="213"/>
      <c r="G5" s="213"/>
      <c r="H5" s="213"/>
      <c r="I5" s="213"/>
      <c r="J5" s="214"/>
      <c r="K5" s="215" t="s">
        <v>1147</v>
      </c>
      <c r="L5" s="216"/>
      <c r="M5" s="216"/>
      <c r="N5" s="216"/>
      <c r="O5" s="217" t="s">
        <v>1148</v>
      </c>
      <c r="P5" s="218"/>
    </row>
    <row r="6" spans="1:16" s="74" customFormat="1" ht="15" customHeight="1">
      <c r="A6" s="66" t="s">
        <v>1144</v>
      </c>
      <c r="B6" s="75" t="s">
        <v>1143</v>
      </c>
      <c r="C6" s="76" t="s">
        <v>957</v>
      </c>
      <c r="D6" s="77" t="s">
        <v>958</v>
      </c>
      <c r="E6" s="76" t="s">
        <v>1149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1150</v>
      </c>
      <c r="M6" s="80" t="s">
        <v>576</v>
      </c>
      <c r="N6" s="81" t="s">
        <v>952</v>
      </c>
      <c r="O6" s="158" t="s">
        <v>995</v>
      </c>
      <c r="P6" s="133" t="s">
        <v>1151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>
        <f>IF(SP_SUL!B42="","*",SP_SUL!B42)</f>
        <v>46084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Oportunidade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0.33333333333333331</v>
      </c>
      <c r="J50" s="113">
        <f>IF(SP_SUL!P49="","*",SP_SUL!P49)</f>
        <v>0.125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1152</v>
      </c>
      <c r="C2" s="121" t="s">
        <v>942</v>
      </c>
      <c r="D2" s="76" t="s">
        <v>944</v>
      </c>
      <c r="E2" s="76" t="s">
        <v>1153</v>
      </c>
      <c r="F2" s="99" t="s">
        <v>1154</v>
      </c>
      <c r="G2" s="76" t="s">
        <v>1155</v>
      </c>
      <c r="H2" s="76" t="s">
        <v>1156</v>
      </c>
      <c r="I2" s="76" t="s">
        <v>1157</v>
      </c>
      <c r="J2" s="76" t="s">
        <v>1158</v>
      </c>
      <c r="K2" s="78" t="s">
        <v>1159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>
        <f>IF(SP_SUL!B42="","*",SP_SUL!B42)</f>
        <v>46084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2026-03-02T16:38:44Z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