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99" documentId="8_{B6337239-1A00-434D-AAD0-422EA1FEB5AE}" xr6:coauthVersionLast="47" xr6:coauthVersionMax="47" xr10:uidLastSave="{DD9AE7ED-1B3E-42AB-A27C-063E3AC83D1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6" i="1" l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<sst xmlns="http://schemas.openxmlformats.org/spreadsheetml/2006/main" count="5989" uniqueCount="1605">
  <si>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</si>
  <si>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</si>
  <si>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</si>
  <si>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</si>
  <si>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</si>
  <si>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</si>
  <si>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</si>
  <si>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</si>
  <si>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</si>
  <si>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</si>
  <si>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</si>
  <si>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</si>
  <si>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</si>
  <si>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</si>
  <si>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</si>
  <si>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</si>
  <si>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</si>
  <si>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</si>
  <si>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</si>
  <si>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</si>
  <si>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</si>
  <si>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</si>
  <si>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</si>
  <si>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</si>
  <si>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</si>
  <si>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</si>
  <si>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</si>
  <si>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</si>
  <si>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</si>
  <si>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</si>
  <si>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</si>
  <si>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</si>
  <si>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</si>
  <si>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</si>
  <si>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</si>
  <si>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</si>
  <si>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</si>
  <si>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</si>
  <si>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</si>
  <si>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</si>
  <si>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</si>
  <si>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</si>
  <si>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</si>
  <si>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</si>
  <si>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</si>
  <si>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</si>
  <si>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</si>
  <si>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</si>
  <si>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</si>
  <si>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</si>
  <si>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</si>
  <si>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</si>
  <si>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</si>
  <si>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</si>
  <si>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</si>
  <si>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</si>
  <si>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</si>
  <si>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</si>
  <si>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</si>
  <si>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</si>
  <si>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</si>
  <si>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</si>
  <si>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</si>
  <si>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</si>
  <si>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</si>
  <si>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</si>
  <si>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</si>
  <si>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</si>
  <si>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</si>
  <si>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</si>
  <si>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</si>
  <si>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</si>
  <si>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</si>
  <si>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</si>
  <si>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</si>
  <si>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</si>
  <si>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</si>
  <si>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</si>
  <si>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</si>
  <si>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</si>
  <si>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</si>
  <si>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</si>
  <si>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</si>
  <si>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</si>
  <si>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</si>
  <si>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</si>
  <si>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</si>
  <si>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</si>
  <si>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</si>
  <si>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</si>
  <si>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</si>
  <si>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</si>
  <si>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</si>
  <si>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</si>
  <si>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</si>
  <si>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</si>
  <si>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</si>
  <si>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</si>
  <si>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</si>
  <si>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</si>
  <si>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</si>
  <si>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</si>
  <si>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</si>
  <si>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</si>
  <si>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</si>
  <si>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</si>
  <si>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</si>
  <si>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</si>
  <si>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</si>
  <si>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</si>
  <si>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</si>
  <si>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</si>
  <si>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</si>
  <si>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</si>
  <si>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</si>
  <si>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</si>
  <si>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</si>
  <si>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</si>
  <si>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</si>
  <si>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</si>
  <si>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</si>
  <si>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</si>
  <si>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</si>
  <si>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</si>
  <si>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</si>
  <si>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</si>
  <si>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</si>
  <si>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</si>
  <si>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</si>
  <si>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</si>
  <si>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</si>
  <si>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</si>
  <si>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</si>
  <si>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</si>
  <si>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</si>
  <si>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</si>
  <si>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</si>
  <si>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</si>
  <si>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</si>
  <si>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</si>
  <si>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</si>
  <si>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</si>
  <si>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</si>
  <si>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</si>
  <si>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</si>
  <si>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</si>
  <si>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</si>
  <si>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</si>
  <si>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</si>
  <si>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</si>
  <si>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</si>
  <si>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</si>
  <si>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</si>
  <si>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</si>
  <si>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</si>
  <si>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</si>
  <si>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</si>
  <si>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</si>
  <si>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</si>
  <si>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</si>
  <si>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</si>
  <si>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</si>
  <si>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</si>
  <si>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</si>
  <si>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</si>
  <si>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</si>
  <si>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</si>
  <si>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</si>
  <si>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</si>
  <si>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</si>
  <si>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</si>
  <si>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</si>
  <si>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</si>
  <si>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</si>
  <si>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</si>
  <si>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</si>
  <si>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</si>
  <si>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</si>
  <si>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</si>
  <si>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</si>
  <si>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</si>
  <si>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</si>
  <si>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</si>
  <si>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</si>
  <si>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</si>
  <si>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</si>
  <si>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</si>
  <si>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</si>
  <si>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</si>
  <si>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</si>
  <si>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</si>
  <si>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</si>
  <si>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</si>
  <si>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</si>
  <si>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</si>
  <si>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</si>
  <si>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</si>
  <si>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</si>
  <si>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</si>
  <si>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</si>
  <si>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</si>
  <si>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</si>
  <si>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</si>
  <si>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</si>
  <si>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</si>
  <si>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</si>
  <si>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</si>
  <si>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</si>
  <si>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</si>
  <si>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</si>
  <si>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</si>
  <si>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</si>
  <si>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</si>
  <si>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</si>
  <si>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</si>
  <si>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</si>
  <si>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</si>
  <si>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</si>
  <si>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</si>
  <si>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</si>
  <si>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</si>
  <si>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</si>
  <si>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</si>
  <si>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</si>
  <si>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</si>
  <si>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</si>
  <si>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</si>
  <si>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</si>
  <si>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</si>
  <si>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</si>
  <si>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</si>
  <si>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</si>
  <si>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</si>
  <si>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</si>
  <si>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</si>
  <si>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</si>
  <si>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</si>
  <si>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</si>
  <si>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</si>
  <si>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</si>
  <si>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</si>
  <si>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</si>
  <si>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</si>
  <si>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</si>
  <si>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</si>
  <si>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</si>
  <si>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</si>
  <si>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</si>
  <si>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</si>
  <si>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</si>
  <si>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</si>
  <si>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</si>
  <si>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</si>
  <si>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</si>
  <si>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</si>
  <si>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</si>
  <si>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</si>
  <si>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</si>
  <si>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</si>
  <si>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</si>
  <si>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</si>
  <si>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</si>
  <si>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</si>
  <si>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</si>
  <si>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</si>
  <si>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</si>
  <si>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</si>
  <si>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</si>
  <si>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</si>
  <si>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</si>
  <si>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</si>
  <si>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</si>
  <si>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</si>
  <si>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</si>
  <si>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</si>
  <si>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</si>
  <si>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</si>
  <si>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</si>
  <si>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</si>
  <si>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</si>
  <si>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</si>
  <si>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</si>
  <si>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</si>
  <si>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</si>
  <si>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</si>
  <si>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</si>
  <si>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</si>
  <si>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</si>
  <si>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</si>
  <si>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</si>
  <si>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</si>
  <si>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</si>
  <si>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</si>
  <si>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</si>
  <si>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</si>
  <si>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</si>
  <si>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</si>
  <si>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</si>
  <si>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</si>
  <si>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</si>
  <si>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</si>
  <si>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</si>
  <si>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</si>
  <si>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</si>
  <si>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</si>
  <si>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</si>
  <si>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</si>
  <si>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</si>
  <si>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</si>
  <si>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</si>
  <si>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</si>
  <si>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</si>
  <si>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</si>
  <si>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</si>
  <si>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</si>
  <si>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</si>
  <si>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</si>
  <si>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</si>
  <si>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</si>
  <si>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</si>
  <si>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</si>
  <si>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</si>
  <si>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</si>
  <si>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</si>
  <si>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</si>
  <si>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</si>
  <si>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</si>
  <si>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</si>
  <si>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</si>
  <si>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</si>
  <si>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</si>
  <si>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</si>
  <si>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</si>
  <si>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</si>
  <si>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</si>
  <si>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</si>
  <si>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</si>
  <si>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</si>
  <si>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</si>
  <si>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</si>
  <si>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</si>
  <si>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</si>
  <si>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</si>
  <si>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</si>
  <si>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</si>
  <si>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</si>
  <si>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</si>
  <si>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</si>
  <si>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</si>
  <si>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</si>
  <si>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</si>
  <si>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</si>
  <si>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</si>
  <si>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</si>
  <si>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</si>
  <si>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</si>
  <si>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</si>
  <si>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</si>
  <si>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</si>
  <si>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</si>
  <si>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</si>
  <si>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</si>
  <si>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</si>
  <si>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</si>
  <si>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</si>
  <si>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</si>
  <si>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</si>
  <si>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</si>
  <si>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</si>
  <si>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</si>
  <si>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</si>
  <si>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</si>
  <si>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</si>
  <si>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</si>
  <si>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</si>
  <si>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</si>
  <si>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</si>
  <si>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</si>
  <si>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</si>
  <si>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</si>
  <si>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</si>
  <si>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</si>
  <si>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</si>
  <si>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</si>
  <si>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</si>
  <si>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</si>
  <si>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</si>
  <si>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</si>
  <si>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</si>
  <si>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</si>
  <si>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</si>
  <si>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</si>
  <si>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</si>
  <si>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</si>
  <si>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</si>
  <si>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</si>
  <si>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</si>
  <si>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</si>
  <si>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</si>
  <si>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</si>
  <si>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</si>
  <si>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</si>
  <si>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</si>
  <si>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</si>
  <si>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</si>
  <si>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</si>
  <si>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</si>
  <si>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</si>
  <si>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</si>
  <si>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</si>
  <si>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</si>
  <si>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</si>
  <si>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</si>
  <si>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</si>
  <si>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</si>
  <si>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</si>
  <si>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</si>
  <si>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</si>
  <si>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</si>
  <si>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</si>
  <si>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</si>
  <si>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</si>
  <si>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</si>
  <si>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</si>
  <si>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</si>
  <si>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</si>
  <si>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</si>
  <si>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</si>
  <si>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</si>
  <si>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</si>
  <si>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</si>
  <si>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</si>
  <si>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</si>
  <si>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</si>
  <si>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</si>
  <si>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</si>
  <si>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</si>
  <si>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</si>
  <si>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</si>
  <si>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</si>
  <si>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</si>
  <si>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</si>
  <si>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</si>
  <si>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</si>
  <si>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</si>
  <si>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</si>
  <si>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</si>
  <si>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</si>
  <si>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</si>
  <si>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</si>
  <si>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</si>
  <si>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</si>
  <si>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</si>
  <si>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</si>
  <si>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</si>
  <si>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</si>
  <si>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</si>
  <si>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</si>
  <si>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</si>
  <si>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</si>
  <si>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</si>
  <si>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</si>
  <si>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</si>
  <si>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</si>
  <si>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</si>
  <si>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</si>
  <si>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</si>
  <si>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</si>
  <si>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</si>
  <si>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</si>
  <si>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</si>
  <si>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</si>
  <si>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</si>
  <si>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</si>
  <si>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</si>
  <si>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</si>
  <si>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</si>
  <si>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</si>
  <si>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</si>
  <si>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</si>
  <si>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</si>
  <si>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</si>
  <si>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</si>
  <si>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</si>
  <si>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</si>
  <si>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</si>
  <si>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</si>
  <si>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</si>
  <si>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</si>
  <si>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</si>
  <si>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</si>
  <si>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</si>
  <si>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</si>
  <si>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</si>
  <si>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</si>
  <si>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</si>
  <si>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</si>
  <si>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</si>
  <si>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</si>
  <si>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</si>
  <si>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</si>
  <si>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</si>
  <si>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</si>
  <si>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</si>
  <si>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</si>
  <si>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</si>
  <si>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</si>
  <si>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</si>
  <si>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</si>
  <si>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</si>
  <si>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</si>
  <si>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</si>
  <si>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</si>
  <si>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</si>
  <si>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</si>
  <si>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</si>
  <si>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</si>
  <si>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</si>
  <si>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</si>
  <si>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</si>
  <si>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</si>
  <si>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</si>
  <si>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</si>
  <si>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</si>
  <si>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</si>
  <si>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</si>
  <si>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</si>
  <si>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</si>
  <si>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</si>
  <si>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</si>
  <si>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</si>
  <si>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</si>
  <si>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</si>
  <si>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</si>
  <si>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</si>
  <si>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</si>
  <si>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</si>
  <si>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</si>
  <si>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</si>
  <si>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</si>
  <si>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</si>
  <si>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</si>
  <si>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</si>
  <si>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</si>
  <si>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</si>
  <si>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</si>
  <si>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</si>
  <si>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</si>
  <si>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</si>
  <si>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</si>
  <si>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</si>
  <si>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</si>
  <si>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</si>
  <si>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</si>
  <si>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</si>
  <si>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</si>
  <si>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</si>
  <si>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</si>
  <si>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</si>
  <si>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</si>
  <si>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</si>
  <si>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</si>
  <si>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</si>
  <si>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</si>
  <si>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</si>
  <si>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</si>
  <si>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</si>
  <si>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</si>
  <si>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</si>
  <si>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</si>
  <si>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</si>
  <si>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</si>
  <si>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</si>
  <si>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</si>
  <si>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</si>
  <si>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</si>
  <si>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</si>
  <si>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</si>
  <si>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</si>
  <si>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</si>
  <si>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</si>
  <si>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</si>
  <si>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</si>
  <si>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</si>
  <si>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</si>
  <si>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</si>
  <si>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</si>
  <si>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</si>
  <si>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</si>
  <si>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</si>
  <si>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</si>
  <si>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</si>
  <si>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</si>
  <si>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</si>
  <si>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</si>
  <si>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</si>
  <si>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</si>
  <si>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</si>
  <si>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</si>
  <si>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</si>
  <si>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</si>
  <si>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</si>
  <si>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</si>
  <si>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</si>
  <si>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</si>
  <si>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</si>
  <si>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</si>
  <si>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</si>
  <si>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</si>
  <si>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</si>
  <si>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</si>
  <si>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</si>
  <si>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</si>
  <si>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</si>
  <si>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</si>
  <si>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</si>
  <si>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</si>
  <si>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</si>
  <si>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</si>
  <si>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</si>
  <si>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</si>
  <si>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</si>
  <si>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</si>
  <si>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</si>
  <si>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</si>
  <si>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</si>
  <si>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</si>
  <si>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</si>
  <si>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</si>
  <si>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</si>
  <si>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</si>
  <si>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</si>
  <si>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</si>
  <si>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</si>
  <si>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</si>
  <si>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</si>
  <si>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</si>
  <si>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</si>
  <si>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</si>
  <si>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</si>
  <si>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</si>
  <si>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</si>
  <si>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</si>
  <si>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</si>
  <si>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</si>
  <si>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</si>
  <si>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</si>
  <si>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</si>
  <si>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</si>
  <si>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</si>
  <si>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</si>
  <si>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</si>
  <si>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</si>
  <si>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</si>
  <si>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</si>
  <si>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</si>
  <si>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</si>
  <si>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</si>
  <si>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</si>
  <si>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</si>
  <si>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</si>
  <si>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</si>
  <si>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</si>
  <si>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</si>
  <si>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</si>
  <si>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</si>
  <si>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</si>
  <si>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</si>
  <si>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</si>
  <si>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</si>
  <si>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</si>
  <si>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</si>
  <si>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</si>
  <si>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</si>
  <si>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</si>
  <si>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</si>
  <si>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</si>
  <si>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</si>
  <si>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</si>
  <si>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</si>
  <si>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</si>
  <si>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</si>
  <si>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</si>
  <si>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</si>
  <si>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</si>
  <si>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</si>
  <si>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</si>
  <si>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</si>
  <si>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</si>
  <si>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</si>
  <si>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</si>
  <si>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</si>
  <si>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</si>
  <si>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</si>
  <si>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</si>
  <si>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</si>
  <si>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</si>
  <si>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</si>
  <si>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</si>
  <si>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</si>
  <si>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</si>
  <si>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</si>
  <si>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</si>
  <si>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</si>
  <si>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</si>
  <si>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</si>
  <si>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</si>
  <si>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</si>
  <si>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</si>
  <si>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</si>
  <si>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</si>
  <si>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</si>
  <si>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</si>
  <si>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</si>
  <si>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</si>
  <si>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</si>
  <si>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</si>
  <si>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</si>
  <si>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</si>
  <si>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</si>
  <si>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</si>
  <si>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</si>
  <si>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</si>
  <si>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</si>
  <si>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</si>
  <si>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</si>
  <si>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</si>
  <si>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</si>
  <si>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</si>
  <si>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</si>
  <si>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</si>
  <si>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</si>
  <si>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</si>
  <si>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</si>
  <si>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</si>
  <si>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</si>
  <si>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</si>
  <si>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</si>
  <si>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</si>
  <si>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</si>
  <si>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</si>
  <si>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</si>
  <si>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</si>
  <si>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</si>
  <si>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</si>
  <si>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</si>
  <si>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</si>
  <si>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</si>
  <si>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</si>
  <si>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</si>
  <si>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</si>
  <si>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</si>
  <si>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</si>
  <si>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</si>
  <si>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</si>
  <si>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</si>
  <si>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</si>
  <si>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</si>
  <si>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</si>
  <si>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</si>
  <si>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</si>
  <si>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</si>
  <si>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</si>
  <si>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</si>
  <si>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</si>
  <si>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</si>
  <si>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</si>
  <si>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</si>
  <si>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</si>
  <si>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</si>
  <si>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</si>
  <si>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</si>
  <si>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</si>
  <si>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</si>
  <si>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</si>
  <si>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</si>
  <si>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</si>
  <si>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</si>
  <si>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</si>
  <si>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</si>
  <si>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</si>
  <si>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</si>
  <si>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</si>
  <si>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</si>
  <si>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</si>
  <si>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</si>
  <si>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</si>
  <si>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</si>
  <si>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</si>
  <si>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</si>
  <si>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</si>
  <si>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</si>
  <si>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</si>
  <si>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</si>
  <si>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</si>
  <si>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</si>
  <si>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</si>
  <si>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</si>
  <si>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</si>
  <si>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</si>
  <si>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</si>
  <si>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</si>
  <si>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</si>
  <si>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</si>
  <si>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</si>
  <si>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</si>
  <si>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</si>
  <si>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</si>
  <si>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</si>
  <si>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</si>
  <si>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</si>
  <si>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</si>
  <si>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</si>
  <si>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</si>
  <si>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</si>
  <si>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</si>
  <si>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</si>
  <si>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</si>
  <si>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</si>
  <si>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</si>
  <si>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</si>
  <si>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</si>
  <si>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</si>
  <si>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</si>
  <si>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</si>
  <si>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</si>
  <si>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</si>
  <si>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</si>
  <si>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</si>
  <si>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</si>
  <si>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</si>
  <si>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</si>
  <si>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</si>
  <si>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</si>
  <si>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</si>
  <si>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</si>
  <si>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</si>
  <si>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</si>
  <si>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</si>
  <si>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</si>
  <si>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</si>
  <si>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</si>
  <si>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</si>
  <si>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</si>
  <si>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</si>
  <si>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</si>
  <si>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</si>
  <si>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</si>
  <si>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</si>
  <si>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</si>
  <si>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</si>
  <si>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</si>
  <si>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</si>
  <si>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</si>
  <si>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</si>
  <si>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</si>
  <si>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</si>
  <si>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</si>
  <si>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</si>
  <si>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</si>
  <si>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</si>
  <si>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</si>
  <si>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</si>
  <si>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</si>
  <si>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</si>
  <si>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</si>
  <si>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</si>
  <si>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</si>
  <si>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</si>
  <si>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</si>
  <si>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</si>
  <si>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</si>
  <si>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</si>
  <si>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</si>
  <si>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</si>
  <si>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</si>
  <si>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</si>
  <si>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</si>
  <si>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</si>
  <si>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</si>
  <si>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</si>
  <si>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</si>
  <si>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</si>
  <si>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</si>
  <si>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</si>
  <si>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</si>
  <si>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</si>
  <si>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</si>
  <si>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</si>
  <si>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</si>
  <si>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</si>
  <si>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</si>
  <si>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</si>
  <si>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</si>
  <si>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</si>
  <si>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</si>
  <si>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</si>
  <si>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</si>
  <si>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</si>
  <si>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</si>
  <si>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</si>
  <si>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</si>
  <si>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</si>
  <si>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</si>
  <si>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</si>
  <si>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</si>
  <si>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</si>
  <si>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</si>
  <si>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</si>
  <si>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</si>
  <si>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</si>
  <si>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</si>
  <si>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</si>
  <si>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</si>
  <si>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</si>
  <si>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</si>
  <si>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</si>
  <si>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</si>
  <si>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</si>
  <si>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</si>
  <si>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</si>
  <si>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</si>
  <si>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</si>
  <si>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</si>
  <si>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</si>
  <si>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</si>
  <si>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</si>
  <si>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</si>
  <si>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</si>
  <si>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</si>
  <si>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</si>
  <si>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</si>
  <si>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</si>
  <si>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</si>
  <si>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</si>
  <si>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</si>
  <si>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</si>
  <si>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</si>
  <si>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</si>
  <si>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</si>
  <si>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</si>
  <si>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</si>
  <si>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</si>
  <si>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</si>
  <si>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</si>
  <si>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</si>
  <si>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</si>
  <si>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</si>
  <si>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</si>
  <si>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</si>
  <si>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</si>
  <si>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</si>
  <si>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</si>
  <si>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</si>
  <si>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</si>
  <si>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</si>
  <si>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</si>
  <si>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</si>
  <si>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</si>
  <si>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</si>
  <si>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</si>
  <si>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</si>
  <si>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</si>
  <si>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</si>
  <si>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</si>
  <si>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</si>
  <si>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</si>
  <si>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</si>
  <si>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</si>
  <si>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</si>
  <si>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</si>
  <si>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</si>
  <si>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</si>
  <si>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</si>
  <si>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</si>
  <si>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</si>
  <si>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</si>
  <si>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</si>
  <si>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</si>
  <si>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</si>
  <si>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</si>
  <si>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</si>
  <si>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</si>
  <si>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</si>
  <si>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</si>
  <si>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</si>
  <si>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</si>
  <si>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</si>
  <si>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</si>
  <si>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</si>
  <si>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</si>
  <si>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</si>
  <si>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</si>
  <si>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</si>
  <si>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</si>
  <si>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</si>
  <si>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</si>
  <si>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</si>
  <si>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</si>
  <si>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</si>
  <si>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</si>
  <si>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</si>
  <si>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</si>
  <si>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</si>
  <si>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</si>
  <si>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</si>
  <si>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</si>
  <si>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</si>
  <si>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</si>
  <si>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</si>
  <si>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</si>
  <si>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</si>
  <si>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</si>
  <si>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</si>
  <si>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</si>
  <si>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</si>
  <si>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</si>
  <si>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</si>
  <si>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</si>
  <si>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</si>
  <si>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</si>
  <si>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</si>
  <si>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</si>
  <si>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</si>
  <si>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</si>
  <si>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</si>
  <si>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</si>
  <si>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</si>
  <si>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</si>
  <si>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</si>
  <si>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</si>
  <si>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</si>
  <si>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</si>
  <si>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</si>
  <si>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</si>
  <si>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</si>
  <si>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</si>
  <si>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</si>
  <si>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</si>
  <si>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</si>
  <si>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</si>
  <si>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</si>
  <si>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</si>
  <si>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</si>
  <si>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</si>
  <si>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</si>
  <si>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</si>
  <si>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</si>
  <si>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</si>
  <si>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</si>
  <si>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</si>
  <si>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</si>
  <si>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</si>
  <si>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</si>
  <si>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</si>
  <si>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</si>
  <si>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</si>
  <si>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</si>
  <si>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</si>
  <si>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</si>
  <si>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</si>
  <si>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</si>
  <si>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</si>
  <si>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</si>
  <si>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</si>
  <si>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</si>
  <si>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</si>
  <si>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</si>
  <si>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</si>
  <si>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</si>
  <si>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</si>
  <si>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</si>
  <si>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</si>
  <si>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</si>
  <si>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</si>
  <si>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</si>
  <si>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</si>
  <si>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</si>
  <si>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</si>
  <si>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</si>
  <si>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</si>
  <si>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</si>
  <si>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</si>
  <si>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</si>
  <si>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</si>
  <si>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</si>
  <si>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</si>
  <si>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</si>
  <si>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</si>
  <si>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</si>
  <si>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</si>
  <si>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</si>
  <si>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</si>
  <si>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</si>
  <si>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</si>
  <si>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</si>
  <si>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</si>
  <si>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</si>
  <si>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</si>
  <si>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</si>
  <si>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</si>
  <si>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</si>
  <si>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</si>
  <si>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</si>
  <si>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</si>
  <si>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</si>
  <si>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</si>
  <si>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</si>
  <si>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</si>
  <si>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</si>
  <si>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</si>
  <si>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</si>
  <si>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</si>
  <si>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</si>
  <si>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</si>
  <si>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</si>
  <si>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</si>
  <si>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</si>
  <si>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</si>
  <si>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</si>
  <si>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</si>
  <si>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</si>
  <si>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</si>
  <si>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</si>
  <si>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</si>
  <si>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</si>
  <si>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</si>
  <si>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</si>
  <si>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</si>
  <si>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</si>
  <si>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</si>
  <si>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</si>
  <si>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</si>
  <si>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</si>
  <si>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</si>
  <si>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</si>
  <si>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</si>
  <si>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</si>
  <si>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</si>
  <si>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</si>
  <si>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</si>
  <si>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</si>
  <si>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</si>
  <si>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</si>
  <si>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</si>
  <si>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</si>
  <si>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</si>
  <si>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</si>
  <si>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</si>
  <si>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</si>
  <si>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</si>
  <si>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</si>
  <si>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</si>
  <si>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</si>
  <si>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</si>
  <si>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</si>
  <si>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</si>
  <si>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</si>
  <si>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</si>
  <si>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</si>
  <si>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</si>
  <si>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</si>
  <si>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</si>
  <si>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</si>
  <si>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</si>
  <si>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</si>
  <si>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</si>
  <si>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</si>
  <si>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</si>
  <si>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</si>
  <si>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</si>
  <si>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</si>
  <si>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</si>
  <si>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</si>
  <si>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</si>
  <si>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</si>
  <si>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</si>
  <si>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</si>
  <si>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</si>
  <si>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</si>
  <si>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</si>
  <si>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</si>
  <si>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</si>
  <si>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</si>
  <si>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</si>
  <si>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</si>
  <si>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</si>
  <si>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</si>
  <si>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</si>
  <si>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</si>
  <si>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</si>
  <si>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</si>
  <si>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</si>
  <si>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</si>
  <si>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</si>
  <si>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</si>
  <si>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</si>
  <si>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</si>
  <si>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</si>
  <si>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</si>
  <si>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</si>
  <si>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</si>
  <si>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</si>
  <si>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</si>
  <si>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</si>
  <si>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</si>
  <si>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</si>
  <si>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</si>
  <si>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</si>
  <si>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</si>
  <si>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</si>
  <si>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</si>
  <si>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</si>
  <si>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</si>
  <si>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</si>
  <si>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</si>
  <si>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</si>
  <si>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</si>
  <si>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</si>
  <si>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</si>
  <si>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</si>
  <si>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</si>
  <si>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</si>
  <si>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</si>
  <si>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</si>
  <si>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</si>
  <si>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</si>
  <si>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</si>
  <si>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</si>
  <si>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</si>
  <si>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</si>
  <si>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</si>
  <si>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</si>
  <si>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</si>
  <si>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</si>
  <si>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</si>
  <si>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</si>
  <si>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</si>
  <si>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</si>
  <si>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</si>
  <si>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</si>
  <si>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</si>
  <si>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</si>
  <si>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</si>
  <si>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</si>
  <si>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</si>
  <si>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</si>
  <si>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</si>
  <si>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</si>
  <si>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</si>
  <si>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</si>
  <si>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</si>
  <si>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</si>
  <si>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</si>
  <si>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</si>
  <si>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</si>
  <si>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</si>
  <si>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</si>
  <si>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</si>
  <si>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</si>
  <si>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</si>
  <si>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</si>
  <si>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</si>
  <si>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</si>
  <si>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</si>
  <si>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</si>
  <si>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</si>
  <si>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</si>
  <si>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</si>
  <si>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</si>
  <si>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</si>
  <si>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</si>
  <si>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</si>
  <si>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</si>
  <si>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</si>
  <si>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</si>
  <si>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</si>
  <si>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</si>
  <si>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</si>
  <si>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</si>
  <si>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</si>
  <si>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</si>
  <si>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</si>
  <si>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</si>
  <si>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</si>
  <si>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</si>
  <si>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</si>
  <si>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</si>
  <si>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</si>
  <si>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</si>
  <si>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</si>
  <si>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</si>
  <si>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</si>
  <si>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</si>
  <si>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</si>
  <si>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</si>
  <si>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</si>
  <si>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</si>
  <si>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</si>
  <si>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</si>
  <si>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</si>
  <si>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</si>
  <si>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</si>
  <si>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</si>
  <si>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</si>
  <si>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</si>
  <si>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</si>
  <si>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</si>
  <si>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</si>
  <si>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</si>
  <si>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</si>
  <si>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</si>
  <si>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</si>
  <si>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</si>
  <si>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</si>
  <si>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</si>
  <si>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</si>
  <si>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</si>
  <si>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</si>
  <si>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</si>
  <si>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</si>
  <si>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</si>
  <si>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</si>
  <si>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</si>
  <si>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</si>
  <si>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</si>
  <si>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</si>
  <si>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</si>
  <si>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</si>
  <si>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</si>
  <si>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</si>
  <si>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</si>
  <si>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</si>
  <si>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</si>
  <si>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</si>
  <si>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</si>
  <si>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</si>
  <si>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</si>
  <si>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</si>
  <si>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</si>
  <si>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</si>
  <si>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</si>
  <si>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</si>
  <si>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</si>
  <si>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</si>
  <si>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</si>
  <si>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</si>
  <si>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</si>
  <si>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</si>
  <si>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</si>
  <si>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</si>
  <si>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</si>
  <si>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</si>
  <si>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</si>
  <si>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</si>
  <si>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</si>
  <si>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</si>
  <si>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</si>
  <si>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</si>
  <si>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</si>
  <si>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</si>
  <si>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</si>
  <si>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</si>
  <si>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</si>
  <si>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</si>
  <si>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</si>
  <si>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</si>
  <si>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</si>
  <si>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</si>
  <si>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</si>
  <si>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</si>
  <si>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</si>
  <si>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</si>
  <si>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</si>
  <si>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</si>
  <si>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</si>
  <si>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</si>
  <si>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</si>
  <si>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</si>
  <si>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</si>
  <si>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</si>
  <si>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</si>
  <si>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</si>
  <si>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</si>
  <si>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</si>
  <si>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</si>
  <si>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</si>
  <si>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</si>
  <si>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</si>
  <si>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</si>
  <si>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</si>
  <si>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</si>
  <si>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</si>
  <si>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</si>
  <si>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</si>
  <si>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</si>
  <si>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</si>
  <si>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</si>
  <si>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</si>
  <si>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</si>
  <si>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</si>
  <si>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</si>
  <si>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</si>
  <si>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</si>
  <si>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</si>
  <si>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</si>
  <si>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</si>
  <si>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</si>
  <si>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</si>
  <si>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</si>
  <si>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</si>
  <si>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</si>
  <si>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</si>
  <si>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</si>
  <si>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</si>
  <si>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</si>
  <si>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</si>
  <si>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</si>
  <si>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</si>
  <si>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</si>
  <si>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</si>
  <si>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</si>
  <si>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</si>
  <si>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</si>
  <si>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</si>
  <si>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</si>
  <si>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</si>
  <si>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</si>
  <si>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</si>
  <si>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</si>
  <si>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</si>
  <si>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</si>
  <si>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</si>
  <si>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</si>
  <si>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</si>
  <si>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</si>
  <si>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</si>
  <si>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</si>
  <si>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</si>
  <si>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</si>
  <si>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</si>
  <si>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</si>
  <si>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</si>
  <si>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</si>
  <si>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</si>
  <si>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</si>
  <si>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</si>
  <si>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</si>
  <si>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</si>
  <si>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</si>
  <si>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</si>
  <si>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</si>
  <si>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</si>
  <si>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</si>
  <si>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</si>
  <si>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</si>
  <si>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</si>
  <si>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</si>
  <si>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</si>
  <si>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</si>
  <si>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</si>
  <si>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</si>
  <si>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</si>
  <si>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</si>
  <si>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</si>
  <si>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</si>
  <si>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</si>
  <si>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</si>
  <si>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</si>
  <si>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</si>
  <si>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</si>
  <si>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</si>
  <si>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</si>
  <si>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</si>
  <si>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</si>
  <si>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</si>
  <si>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</si>
  <si>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</si>
  <si>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</si>
  <si>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</si>
  <si>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</si>
  <si>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</si>
  <si>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</si>
  <si>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</si>
  <si>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</si>
  <si>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</si>
  <si>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</si>
  <si>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</si>
  <si>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</si>
  <si>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</si>
  <si>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</si>
  <si>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</si>
  <si>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</si>
  <si>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</si>
  <si>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</si>
  <si>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</si>
  <si>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</si>
  <si>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</si>
  <si>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</si>
  <si>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</si>
  <si>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</si>
  <si>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</si>
  <si>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</si>
  <si>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</si>
  <si>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</si>
  <si>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</si>
  <si>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</si>
  <si>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</si>
  <si>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</si>
  <si>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</si>
  <si>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</si>
  <si>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</si>
  <si>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</si>
  <si>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</si>
  <si>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</si>
  <si>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</si>
  <si>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</si>
  <si>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</si>
  <si>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</si>
  <si>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</si>
  <si>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</si>
  <si>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</si>
  <si>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</si>
  <si>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</si>
  <si>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</si>
  <si>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</si>
  <si>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</si>
  <si>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</si>
  <si>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</si>
  <si>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</si>
  <si>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</si>
  <si>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</si>
  <si>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</si>
  <si>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Deslocando para local do intervalo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</si>
  <si>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</si>
  <si>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</si>
  <si>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</si>
  <si>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</si>
  <si>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</si>
  <si>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</si>
  <si>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</si>
  <si>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</si>
  <si>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</si>
  <si>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</si>
  <si>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</si>
  <si>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</si>
  <si>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</si>
  <si>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Em intervalo as 10:34h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</si>
  <si>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</si>
  <si>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</si>
  <si>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</si>
  <si>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</si>
  <si>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</si>
  <si>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</si>
  <si>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ZIQ</t>
  </si>
  <si>
    <t>Paulo</t>
  </si>
  <si>
    <t>Posicionamento de trilho no km 181,4 - 30minutos</t>
  </si>
  <si>
    <t>MC1 as 09:53h - licença as 10:04h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</si>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</sst>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BG265" activePane="bottomRight" state="frozen"/>
      <selection pane="bottomRight" activeCell="H289" sqref="H2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1544</v>
      </c>
      <c r="BK273" s="16" t="s">
        <v>1545</v>
      </c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1</v>
      </c>
      <c r="BI286" s="16"/>
      <c r="BJ286" s="16" t="s">
        <v>1552</v>
      </c>
      <c r="BK286" s="16" t="s">
        <v>1553</v>
      </c>
      <c r="BL286" s="15"/>
      <c r="BM286" s="14"/>
      <c r="BN286" s="14"/>
      <c r="BO286" s="160"/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1554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1555</v>
      </c>
      <c r="W289" s="168" t="s">
        <v>1556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1557</v>
      </c>
      <c r="BK289" s="16" t="s">
        <v>1557</v>
      </c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</v>
      </c>
      <c r="B295" s="166"/>
      <c r="C295" s="8" t="str">
        <f>IF(BS_CONTROLE[[#This Row],[DATA]]="","",WEEKNUM(BS_CONTROLE[[#This Row],[DATA]]))</f>
        <v/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744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95" s="352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>
        <f>IF(BS_CONTROLE[[#This Row],[SB]]=0, "-", BS_CONTROLE[[#This Row],[SB]])</f>
        <v>732744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744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166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</v>
      </c>
      <c r="B301" s="166"/>
      <c r="C301" s="8" t="str">
        <f>IF(BS_CONTROLE[[#This Row],[DATA]]="","",WEEKNUM(BS_CONTROLE[[#This Row],[DATA]]))</f>
        <v/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1135</v>
      </c>
      <c r="I301" s="352" t="s">
        <v>618</v>
      </c>
      <c r="J301" s="212">
        <v>98</v>
      </c>
      <c r="K301" s="212">
        <v>722.3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01" s="168"/>
      <c r="P301" s="168"/>
      <c r="Q301" s="83"/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TSF-TRO</v>
      </c>
      <c r="AN301" s="279" t="str">
        <f>IF(BS_CONTROLE[[#This Row],[SB]]=0, "-", BS_CONTROLE[[#This Row],[SB]])</f>
        <v>TSF732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722.3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</v>
      </c>
      <c r="B305" s="166"/>
      <c r="C305" s="8" t="str">
        <f>IF(BS_CONTROLE[[#This Row],[DATA]]="","",WEEKNUM(BS_CONTROLE[[#This Row],[DATA]]))</f>
        <v/>
      </c>
      <c r="D305" s="51" t="s">
        <v>300</v>
      </c>
      <c r="E305" s="314">
        <v>307</v>
      </c>
      <c r="F305" s="167"/>
      <c r="G305" s="9" t="e">
        <f>IF(D305="","*",VLOOKUP(F305,BS_ATIVIDADE[#All],3,FALSE))</f>
        <v>#N/A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e">
        <f>IF(D305="","*",VLOOKUP(AI305,BS_ATIVIDADE[#Data],3,FALSE))</f>
        <v>#N/A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</v>
      </c>
      <c r="B309" s="166"/>
      <c r="C309" s="8" t="str">
        <f>IF(BS_CONTROLE[[#This Row],[DATA]]="","",WEEKNUM(BS_CONTROLE[[#This Row],[DATA]]))</f>
        <v/>
      </c>
      <c r="D309" s="51" t="s">
        <v>190</v>
      </c>
      <c r="E309" s="314">
        <v>311</v>
      </c>
      <c r="F309" s="167"/>
      <c r="G309" s="9" t="e">
        <f>IF(D309="","*",VLOOKUP(F309,BS_ATIVIDADE[#All],3,FALSE))</f>
        <v>#N/A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e">
        <f>IF(D309="","*",VLOOKUP(AI309,BS_ATIVIDADE[#Data],3,FALSE))</f>
        <v>#N/A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</v>
      </c>
      <c r="B312" s="166"/>
      <c r="C312" s="8" t="str">
        <f>IF(BS_CONTROLE[[#This Row],[DATA]]="","",WEEKNUM(BS_CONTROLE[[#This Row],[DATA]]))</f>
        <v/>
      </c>
      <c r="D312" s="51" t="s">
        <v>330</v>
      </c>
      <c r="E312" s="314">
        <v>314</v>
      </c>
      <c r="F312" s="167"/>
      <c r="G312" s="9" t="e">
        <f>IF(D312="","*",VLOOKUP(F312,BS_ATIVIDADE[#All],3,FALSE))</f>
        <v>#N/A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e">
        <f>IF(D312="","*",VLOOKUP(AI312,BS_ATIVIDADE[#Data],3,FALSE))</f>
        <v>#N/A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63 BK286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1558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1559</v>
      </c>
      <c r="E3" s="316" t="s">
        <v>1560</v>
      </c>
      <c r="F3" s="316" t="s">
        <v>1561</v>
      </c>
      <c r="G3" s="316" t="s">
        <v>1562</v>
      </c>
      <c r="H3" s="316" t="s">
        <v>1563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1564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1565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1566</v>
      </c>
      <c r="W1" s="386"/>
      <c r="X1" s="386"/>
      <c r="Y1" s="103"/>
    </row>
    <row r="2" spans="1:25" s="100" customFormat="1" ht="11.25" customHeight="1">
      <c r="A2" s="104" t="s">
        <v>1567</v>
      </c>
      <c r="B2" s="104" t="s">
        <v>1568</v>
      </c>
      <c r="C2" s="104" t="s">
        <v>7</v>
      </c>
      <c r="D2" s="105" t="s">
        <v>1177</v>
      </c>
      <c r="E2" s="105" t="s">
        <v>1178</v>
      </c>
      <c r="F2" s="105" t="s">
        <v>1569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1570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 t="str">
        <f>IF(FN_MC!B295="","*",FN_MC!B295)</f>
        <v>*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>
        <f>IF(FN_MC!N295="","*",FN_MC!N295)</f>
        <v>732744</v>
      </c>
      <c r="M296" s="110">
        <f>IF(FN_MC!J295="","*",FN_MC!J295)</f>
        <v>98</v>
      </c>
      <c r="N296" s="291">
        <f>IF(FN_MC!K295="","*",FN_MC!K295)</f>
        <v>744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*</v>
      </c>
      <c r="V296" s="111">
        <f ca="1">_xlfn.XLOOKUP(G296&amp;$V$2,BS_CONTROLE[CHAVE],BS_CONTROLE[Quantidade_11],"-")</f>
        <v>5098</v>
      </c>
      <c r="W296" s="111">
        <f ca="1">_xlfn.XLOOKUP(G296&amp;$W$2,BS_CONTROLE[CHAVE],BS_CONTROLE[Quantidade_11],"-")</f>
        <v>3800</v>
      </c>
      <c r="X296" s="111">
        <f ca="1">_xlfn.XLOOKUP(G296&amp;$X$2,BS_CONTROLE[CHAVE],BS_CONTROLE[Quantidade_11],"-")</f>
        <v>2784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*</v>
      </c>
      <c r="U299" s="109" t="str">
        <f>IF(FN_MC!W298="","*",FN_MC!W298)</f>
        <v>*</v>
      </c>
      <c r="V299" s="111">
        <f ca="1">_xlfn.XLOOKUP(G299&amp;$V$2,BS_CONTROLE[CHAVE],BS_CONTROLE[Quantidade_11],"-")</f>
        <v>936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 t="str">
        <f>IF(FN_MC!B301="","*",FN_MC!B301)</f>
        <v>*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TGR2</v>
      </c>
      <c r="J302" s="109" t="str">
        <f>IF(FN_MC!I301="","*",FN_MC!I301)</f>
        <v>TRO</v>
      </c>
      <c r="K302" s="109" t="str">
        <f>IF(FN_MC!M301="","*",FN_MC!M301)</f>
        <v>TSF-TRO</v>
      </c>
      <c r="L302" s="328" t="str">
        <f>IF(FN_MC!N301="","*",FN_MC!N301)</f>
        <v>TSF732</v>
      </c>
      <c r="M302" s="110">
        <f>IF(FN_MC!J301="","*",FN_MC!J301)</f>
        <v>98</v>
      </c>
      <c r="N302" s="291">
        <f>IF(FN_MC!K301="","*",FN_MC!K301)</f>
        <v>722.3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ELSON (TF-526)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V66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1050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MARCOS (TF-520)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1571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1572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1573</v>
      </c>
      <c r="C4" s="321" t="s">
        <v>1574</v>
      </c>
      <c r="D4" s="321" t="s">
        <v>1575</v>
      </c>
      <c r="E4" s="321" t="s">
        <v>1576</v>
      </c>
      <c r="F4" s="321" t="s">
        <v>545</v>
      </c>
      <c r="G4" s="321" t="s">
        <v>1577</v>
      </c>
      <c r="H4" s="187"/>
    </row>
    <row r="5" spans="1:8" ht="43.5">
      <c r="A5" s="187"/>
      <c r="B5" s="322" t="s">
        <v>1578</v>
      </c>
      <c r="C5" s="322">
        <v>309525</v>
      </c>
      <c r="D5" s="322" t="s">
        <v>1579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1580</v>
      </c>
      <c r="C6" s="322">
        <v>256875</v>
      </c>
      <c r="D6" s="322" t="s">
        <v>1581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1582</v>
      </c>
      <c r="C7" s="322">
        <v>257278</v>
      </c>
      <c r="D7" s="322" t="s">
        <v>1583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1584</v>
      </c>
      <c r="C8" s="322">
        <v>261794</v>
      </c>
      <c r="D8" s="322" t="s">
        <v>1585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1586</v>
      </c>
      <c r="C9" s="322">
        <v>257033</v>
      </c>
      <c r="D9" s="322" t="s">
        <v>1587</v>
      </c>
      <c r="E9" s="322" t="s">
        <v>240</v>
      </c>
      <c r="F9" s="322" t="s">
        <v>732</v>
      </c>
      <c r="G9" s="322" t="s">
        <v>1588</v>
      </c>
      <c r="H9" s="187"/>
    </row>
    <row r="10" spans="1:8" ht="43.5">
      <c r="A10" s="187"/>
      <c r="B10" s="322" t="s">
        <v>1589</v>
      </c>
      <c r="C10" s="322">
        <v>396578</v>
      </c>
      <c r="D10" s="322" t="s">
        <v>1590</v>
      </c>
      <c r="E10" s="322" t="s">
        <v>240</v>
      </c>
      <c r="F10" s="322" t="s">
        <v>732</v>
      </c>
      <c r="G10" s="322" t="s">
        <v>1588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1591</v>
      </c>
      <c r="C2" s="95" t="s">
        <v>1162</v>
      </c>
      <c r="D2" s="95" t="s">
        <v>1164</v>
      </c>
      <c r="E2" s="95" t="s">
        <v>1592</v>
      </c>
      <c r="F2" s="95" t="s">
        <v>1593</v>
      </c>
      <c r="G2" s="95" t="s">
        <v>1594</v>
      </c>
      <c r="H2" s="95" t="s">
        <v>1595</v>
      </c>
      <c r="I2" s="95" t="s">
        <v>1596</v>
      </c>
      <c r="J2" s="95" t="s">
        <v>1597</v>
      </c>
      <c r="K2" s="130" t="s">
        <v>1598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W70</v>
      </c>
      <c r="E307" s="120" t="str">
        <f>IF(FN_MC!H301="","*",FN_MC!H301)</f>
        <v>TGR2</v>
      </c>
      <c r="F307" s="136" t="str">
        <f>IF(FN_MC!M301="","*",FN_MC!M301)</f>
        <v>TSF-TRO</v>
      </c>
      <c r="G307" s="120" t="str">
        <f>IF(FN_MC!I301="","*",FN_MC!I301)</f>
        <v>TRO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ELSON (TF-526)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V66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MARCOS (TF-520)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1599</v>
      </c>
      <c r="D5" s="390"/>
      <c r="E5" s="390"/>
      <c r="F5" s="390"/>
      <c r="G5" s="390"/>
      <c r="H5" s="390"/>
      <c r="I5" s="390"/>
      <c r="J5" s="391"/>
      <c r="K5" s="392" t="s">
        <v>1600</v>
      </c>
      <c r="L5" s="393"/>
      <c r="M5" s="393"/>
      <c r="N5" s="393"/>
      <c r="O5" s="394" t="s">
        <v>1601</v>
      </c>
      <c r="P5" s="395"/>
      <c r="Q5" s="396"/>
    </row>
    <row r="6" spans="1:17" s="93" customFormat="1" ht="15.75" customHeight="1">
      <c r="A6" s="87" t="s">
        <v>1569</v>
      </c>
      <c r="B6" s="94" t="s">
        <v>1568</v>
      </c>
      <c r="C6" s="95" t="s">
        <v>1177</v>
      </c>
      <c r="D6" s="96" t="s">
        <v>1178</v>
      </c>
      <c r="E6" s="95" t="s">
        <v>1602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1603</v>
      </c>
      <c r="M6" s="138" t="s">
        <v>30</v>
      </c>
      <c r="N6" s="139" t="s">
        <v>1172</v>
      </c>
      <c r="O6" s="241" t="s">
        <v>1215</v>
      </c>
      <c r="P6" s="152"/>
      <c r="Q6" s="188" t="s">
        <v>1604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Deslocando para local do intervalo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0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Em intervalo as 10:34h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1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744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744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TGR2</v>
      </c>
      <c r="G303" s="99" t="str">
        <f>IF(FN_MC!M301="","*",FN_MC!M301)</f>
        <v>TSF-TRO</v>
      </c>
      <c r="H303" s="149">
        <f>IF(FN_MC!K301="","*",FN_MC!K301)</f>
        <v>722.3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TGR2</v>
      </c>
      <c r="L303" s="140" t="str">
        <f>IF(FN_MC!AM301="","*",FN_MC!AM301)</f>
        <v>TSF-TRO</v>
      </c>
      <c r="M303" s="140">
        <f>IF(FN_MC!AP301="","*",FN_MC!AP301)</f>
        <v>722.3</v>
      </c>
      <c r="N303" s="140" t="str">
        <f>IF(FN_MC!AM301="","*",FN_MC!AM301)</f>
        <v>TSF-TRO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ELSON (TF-526)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V66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MARCOS (TF-520)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1604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2026-01-14T17:49:24Z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