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65" documentId="120_S{118792C3-22EF-5104-A093-F22BFE3913F3}" xr6:coauthVersionLast="47" xr6:coauthVersionMax="47" xr10:uidLastSave="{D67A383D-C269-4716-9E0C-01527455FC6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F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U131" i="1" a="1"/>
  <c r="U131" i="1" s="1"/>
  <c r="AI131" i="1"/>
  <c r="AJ131" i="1"/>
  <c r="AK131" i="1"/>
  <c r="K131" i="10" s="1"/>
  <c r="AL131" i="1"/>
  <c r="AO131" i="1"/>
  <c r="AP131" i="1"/>
  <c r="M131" i="10" s="1"/>
  <c r="AQ131" i="1"/>
  <c r="AY131" i="1"/>
  <c r="BB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9" i="15" s="1"/>
  <c r="R133" i="1"/>
  <c r="S133" i="1" a="1"/>
  <c r="S133" i="1" s="1"/>
  <c r="T133" i="1" a="1"/>
  <c r="T133" i="1" s="1"/>
  <c r="U133" i="1" a="1"/>
  <c r="U133" i="1" s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 s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E134" i="1" a="1"/>
  <c r="BE134" i="1" s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AP136" i="1"/>
  <c r="M136" i="10" s="1"/>
  <c r="AQ136" i="1"/>
  <c r="AY136" i="1"/>
  <c r="BB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AY137" i="1"/>
  <c r="BD137" i="1" a="1"/>
  <c r="BD137" i="1" s="1"/>
  <c r="BE137" i="1" a="1"/>
  <c r="BE137" i="1" s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C139" i="1" a="1"/>
  <c r="BC139" i="1" s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34" i="1" l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<sst xmlns="http://schemas.openxmlformats.org/spreadsheetml/2006/main" count="3212" uniqueCount="1141">
  <si>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</si>
  <si>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</si>
  <si>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</si>
  <si>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</si>
  <si>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</si>
  <si>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</si>
  <si>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</si>
  <si>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</si>
  <si>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</si>
  <si>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</si>
  <si>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</si>
  <si>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</si>
  <si>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</si>
  <si>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</si>
  <si>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</si>
  <si>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</si>
  <si>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</si>
  <si>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</si>
  <si>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</si>
  <si>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</si>
  <si>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</si>
  <si>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</si>
  <si>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</si>
  <si>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</si>
  <si>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</si>
  <si>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</si>
  <si>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</si>
  <si>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</si>
  <si>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</si>
  <si>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</si>
  <si>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</si>
  <si>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</si>
  <si>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</si>
  <si>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</si>
  <si>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</si>
  <si>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</si>
  <si>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</si>
  <si>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</si>
  <si>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</si>
  <si>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</si>
  <si>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</si>
  <si>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</si>
  <si>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</si>
  <si>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</si>
  <si>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</si>
  <si>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</si>
  <si>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</si>
  <si>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</si>
  <si>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</si>
  <si>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</si>
  <si>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</si>
  <si>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</si>
  <si>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</si>
  <si>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</si>
  <si>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</si>
  <si>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</si>
  <si>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</si>
  <si>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</si>
  <si>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</si>
  <si>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</si>
  <si>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</si>
  <si>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</si>
  <si>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</si>
  <si>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</si>
  <si>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</si>
  <si>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</si>
  <si>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</si>
  <si>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</si>
  <si>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</si>
  <si>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</si>
  <si>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</si>
  <si>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</si>
  <si>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</si>
  <si>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</si>
  <si>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</si>
  <si>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</si>
  <si>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</si>
  <si>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</si>
  <si>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</si>
  <si>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</si>
  <si>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</si>
  <si>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</si>
  <si>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</si>
  <si>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</si>
  <si>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</si>
  <si>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</si>
  <si>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</si>
  <si>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</si>
  <si>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</si>
  <si>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</si>
  <si>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</si>
  <si>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</si>
  <si>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</si>
  <si>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</si>
  <si>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</si>
  <si>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</si>
  <si>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</si>
  <si>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</si>
  <si>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</si>
  <si>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</si>
  <si>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</si>
  <si>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</si>
  <si>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</si>
  <si>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</si>
  <si>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</si>
  <si>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</si>
  <si>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</si>
  <si>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</si>
  <si>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</si>
  <si>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</si>
  <si>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</si>
  <si>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</si>
  <si>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</si>
  <si>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</si>
  <si>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</si>
  <si>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</si>
  <si>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</si>
  <si>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</si>
  <si>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</si>
  <si>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</si>
  <si>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</si>
  <si>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</si>
  <si>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</si>
  <si>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</si>
  <si>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</si>
  <si>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</si>
  <si>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</si>
  <si>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</si>
  <si>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</si>
  <si>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</si>
  <si>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</si>
  <si>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</si>
  <si>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</si>
  <si>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</si>
  <si>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</si>
  <si>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</si>
  <si>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</si>
  <si>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</si>
  <si>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</si>
  <si>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</si>
  <si>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</si>
  <si>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</si>
  <si>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</si>
  <si>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</si>
  <si>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</si>
  <si>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</si>
  <si>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</si>
  <si>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</si>
  <si>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</si>
  <si>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</si>
  <si>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</si>
  <si>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</si>
  <si>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</si>
  <si>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</si>
  <si>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</si>
  <si>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</si>
  <si>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</si>
  <si>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</si>
  <si>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</si>
  <si>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</si>
  <si>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</si>
  <si>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</si>
  <si>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</si>
  <si>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</si>
  <si>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</si>
  <si>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</si>
  <si>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</si>
  <si>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</si>
  <si>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</si>
  <si>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</si>
  <si>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</si>
  <si>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</si>
  <si>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</si>
  <si>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</si>
  <si>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</si>
  <si>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</si>
  <si>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</si>
  <si>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</si>
  <si>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</si>
  <si>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</si>
  <si>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</si>
  <si>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</si>
  <si>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</si>
  <si>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</si>
  <si>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</si>
  <si>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</si>
  <si>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</si>
  <si>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</si>
  <si>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</si>
  <si>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</si>
  <si>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</si>
  <si>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</si>
  <si>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</si>
  <si>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</si>
  <si>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</si>
  <si>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</si>
  <si>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</si>
  <si>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</si>
  <si>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</si>
  <si>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</si>
  <si>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</si>
  <si>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</si>
  <si>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</si>
  <si>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</si>
  <si>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</si>
  <si>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</si>
  <si>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</si>
  <si>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</si>
  <si>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</si>
  <si>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</si>
  <si>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</si>
  <si>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</si>
  <si>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</si>
  <si>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</si>
  <si>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</si>
  <si>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</si>
  <si>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</si>
  <si>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</si>
  <si>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</si>
  <si>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</si>
  <si>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</si>
  <si>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</si>
  <si>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</si>
  <si>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</si>
  <si>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</si>
  <si>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</si>
  <si>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</si>
  <si>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</si>
  <si>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</si>
  <si>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</si>
  <si>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</si>
  <si>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</si>
  <si>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</si>
  <si>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</si>
  <si>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</si>
  <si>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</si>
  <si>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</si>
  <si>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</si>
  <si>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</si>
  <si>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</si>
  <si>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</si>
  <si>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</si>
  <si>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</si>
  <si>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</si>
  <si>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</si>
  <si>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</si>
  <si>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</si>
  <si>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</si>
  <si>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</si>
  <si>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</si>
  <si>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</si>
  <si>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</si>
  <si>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</si>
  <si>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</si>
  <si>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</si>
  <si>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</si>
  <si>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</si>
  <si>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</si>
  <si>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</si>
  <si>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</si>
  <si>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</si>
  <si>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</si>
  <si>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</si>
  <si>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</si>
  <si>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</si>
  <si>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</si>
  <si>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</si>
  <si>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</si>
  <si>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</si>
  <si>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</si>
  <si>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</si>
  <si>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</si>
  <si>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</si>
  <si>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</si>
  <si>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</si>
  <si>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</si>
  <si>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</si>
  <si>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</si>
  <si>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</si>
  <si>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</si>
  <si>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</si>
  <si>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</si>
  <si>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</si>
  <si>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</si>
  <si>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</si>
  <si>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</si>
  <si>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</si>
  <si>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</si>
  <si>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</si>
  <si>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</si>
  <si>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</si>
  <si>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</si>
  <si>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</si>
  <si>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</si>
  <si>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</si>
  <si>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</si>
  <si>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</si>
  <si>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</si>
  <si>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</si>
  <si>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</si>
  <si>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</si>
  <si>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</si>
  <si>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</si>
  <si>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</si>
  <si>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</si>
  <si>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</si>
  <si>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</si>
  <si>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</si>
  <si>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</si>
  <si>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</si>
  <si>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</si>
  <si>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</si>
  <si>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</si>
  <si>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</si>
  <si>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</si>
  <si>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</si>
  <si>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</si>
  <si>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</si>
  <si>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</si>
  <si>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</si>
  <si>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</si>
  <si>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</si>
  <si>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</si>
  <si>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</si>
  <si>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</si>
  <si>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</si>
  <si>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</si>
  <si>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</si>
  <si>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</si>
  <si>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</si>
  <si>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</si>
  <si>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</si>
  <si>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</si>
  <si>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</si>
  <si>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</si>
  <si>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</si>
  <si>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</si>
  <si>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</si>
  <si>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</si>
  <si>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</si>
  <si>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</si>
  <si>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</si>
  <si>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</si>
  <si>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</si>
  <si>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</si>
  <si>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</si>
  <si>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</si>
  <si>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</si>
  <si>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</si>
  <si>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</si>
  <si>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</si>
  <si>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</si>
  <si>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</si>
  <si>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</si>
  <si>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</si>
  <si>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</si>
  <si>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</si>
  <si>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</si>
  <si>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</si>
  <si>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</si>
  <si>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</si>
  <si>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</si>
  <si>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</si>
  <si>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</si>
  <si>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</si>
  <si>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</si>
  <si>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</si>
  <si>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</si>
  <si>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</si>
  <si>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</si>
  <si>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</si>
  <si>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</si>
  <si>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</si>
  <si>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</si>
  <si>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</si>
  <si>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</si>
  <si>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</si>
  <si>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</si>
  <si>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</si>
  <si>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</si>
  <si>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</si>
  <si>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</si>
  <si>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</si>
  <si>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</si>
  <si>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</si>
  <si>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</si>
  <si>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</si>
  <si>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</si>
  <si>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</si>
  <si>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</si>
  <si>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</si>
  <si>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</si>
  <si>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</si>
  <si>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</si>
  <si>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</si>
  <si>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</si>
  <si>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</si>
  <si>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</si>
  <si>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</si>
  <si>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</si>
  <si>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</si>
  <si>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</si>
  <si>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</si>
  <si>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</si>
  <si>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</si>
  <si>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</si>
  <si>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</si>
  <si>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</si>
  <si>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</si>
  <si>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</si>
  <si>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</si>
  <si>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</si>
  <si>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</si>
  <si>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</si>
  <si>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</si>
  <si>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</si>
  <si>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</si>
  <si>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</si>
  <si>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</si>
  <si>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</si>
  <si>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</si>
  <si>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</si>
  <si>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</si>
  <si>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</si>
  <si>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</si>
  <si>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</si>
  <si>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</si>
  <si>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</si>
  <si>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</si>
  <si>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</si>
  <si>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</si>
  <si>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</si>
  <si>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</si>
  <si>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</si>
  <si>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</si>
  <si>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</si>
  <si>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</si>
  <si>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</si>
  <si>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</si>
  <si>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</si>
  <si>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</si>
  <si>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</si>
  <si>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</si>
  <si>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</si>
  <si>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</si>
  <si>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</si>
  <si>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</si>
  <si>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</si>
  <si>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</si>
  <si>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</si>
  <si>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</si>
  <si>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</si>
  <si>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</si>
  <si>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</si>
  <si>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</si>
  <si>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</si>
  <si>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</si>
  <si>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</si>
  <si>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</si>
  <si>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</si>
  <si>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</si>
  <si>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</si>
  <si>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</si>
  <si>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</si>
  <si>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</si>
  <si>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</si>
  <si>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</si>
  <si>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</si>
  <si>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</si>
  <si>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</si>
  <si>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</si>
  <si>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</si>
  <si>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</si>
  <si>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</si>
  <si>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</si>
  <si>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</si>
  <si>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</si>
  <si>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</si>
  <si>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</si>
  <si>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</si>
  <si>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</si>
  <si>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</si>
  <si>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</si>
  <si>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</si>
  <si>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</si>
  <si>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</si>
  <si>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</si>
  <si>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</si>
  <si>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</si>
  <si>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</si>
  <si>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</si>
  <si>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</si>
  <si>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</si>
  <si>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</si>
  <si>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</si>
  <si>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</si>
  <si>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</si>
  <si>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</si>
  <si>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</si>
  <si>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</si>
  <si>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</si>
  <si>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</si>
  <si>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</si>
  <si>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</si>
  <si>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</si>
  <si>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</si>
  <si>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</si>
  <si>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</si>
  <si>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</si>
  <si>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</si>
  <si>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</si>
  <si>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</si>
  <si>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</si>
  <si>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</si>
  <si>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</si>
  <si>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</si>
  <si>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</si>
  <si>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</si>
  <si>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</si>
  <si>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</si>
  <si>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</si>
  <si>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</si>
  <si>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</si>
  <si>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</si>
  <si>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</si>
  <si>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</si>
  <si>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</si>
  <si>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</si>
  <si>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</si>
  <si>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</si>
  <si>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</si>
  <si>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</si>
  <si>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</si>
  <si>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</si>
  <si>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</si>
  <si>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</si>
  <si>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</si>
  <si>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</si>
  <si>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</si>
  <si>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</si>
  <si>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</si>
  <si>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</si>
  <si>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</si>
  <si>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</si>
  <si>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</si>
  <si>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</si>
  <si>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</si>
  <si>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</si>
  <si>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</si>
  <si>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</si>
  <si>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</si>
  <si>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</si>
  <si>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</si>
  <si>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</si>
  <si>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</si>
  <si>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</si>
  <si>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</si>
  <si>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</si>
  <si>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</si>
  <si>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</si>
  <si>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</si>
  <si>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</si>
  <si>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</si>
  <si>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</si>
  <si>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</si>
  <si>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</si>
  <si>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</si>
  <si>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</si>
  <si>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</si>
  <si>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</si>
  <si>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</si>
  <si>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</si>
  <si>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</si>
  <si>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</si>
  <si>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</si>
  <si>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</si>
  <si>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</si>
  <si>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</si>
  <si>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</si>
  <si>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</si>
  <si>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</si>
  <si>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</si>
  <si>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</si>
  <si>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</si>
  <si>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</si>
  <si>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</si>
  <si>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</si>
  <si>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</si>
  <si>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</si>
  <si>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</si>
  <si>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</si>
  <si>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</si>
  <si>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</si>
  <si>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</si>
  <si>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</si>
  <si>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</si>
  <si>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</si>
  <si>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</si>
  <si>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</si>
  <si>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</si>
  <si>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</si>
  <si>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</si>
  <si>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</si>
  <si>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</si>
  <si>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</si>
  <si>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</si>
  <si>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</si>
  <si>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</si>
  <si>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</si>
  <si>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</si>
  <si>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</si>
  <si>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</si>
  <si>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</si>
  <si>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</si>
  <si>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</si>
  <si>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</si>
  <si>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</si>
  <si>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</si>
  <si>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</si>
  <si>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</si>
  <si>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</si>
  <si>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</si>
  <si>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</si>
  <si>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</si>
  <si>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</si>
  <si>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</si>
  <si>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</si>
  <si>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</si>
  <si>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</si>
  <si>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</si>
  <si>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</si>
  <si>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</si>
  <si>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</si>
  <si>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</si>
  <si>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</si>
  <si>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</si>
  <si>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</si>
  <si>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</si>
  <si>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</si>
  <si>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</si>
  <si>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</si>
  <si>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</si>
  <si>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</si>
  <si>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</si>
  <si>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</si>
  <si>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</si>
  <si>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</si>
  <si>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</si>
  <si>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</si>
  <si>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</si>
  <si>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</si>
  <si>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</si>
  <si>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</si>
  <si>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</si>
  <si>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</si>
  <si>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</si>
  <si>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</si>
  <si>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</si>
  <si>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</si>
  <si>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</si>
  <si>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</si>
  <si>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</si>
  <si>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</si>
  <si>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</si>
  <si>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</si>
  <si>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</si>
  <si>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</si>
  <si>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</si>
  <si>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</si>
  <si>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</si>
  <si>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</si>
  <si>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</si>
  <si>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</si>
  <si>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</si>
  <si>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</si>
  <si>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</si>
  <si>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</si>
  <si>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</si>
  <si>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</si>
  <si>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</si>
  <si>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</si>
  <si>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</si>
  <si>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</si>
  <si>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</si>
  <si>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</si>
  <si>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</si>
  <si>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</si>
  <si>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</si>
  <si>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</si>
  <si>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</si>
  <si>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</si>
  <si>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</si>
  <si>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</si>
  <si>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</si>
  <si>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</si>
  <si>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</si>
  <si>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</si>
  <si>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</si>
  <si>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</si>
  <si>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</si>
  <si>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</si>
  <si>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</si>
  <si>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</si>
  <si>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</si>
  <si>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</si>
  <si>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</si>
  <si>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</si>
  <si>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</si>
  <si>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</si>
  <si>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</si>
  <si>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</si>
  <si>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</si>
  <si>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</si>
  <si>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</si>
  <si>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</si>
  <si>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</si>
  <si>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</si>
  <si>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</si>
  <si>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</si>
  <si>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</si>
  <si>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</si>
  <si>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</si>
  <si>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</si>
  <si>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</si>
  <si>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</si>
  <si>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</si>
  <si>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</si>
  <si>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</si>
  <si>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</si>
  <si>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</si>
  <si>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</si>
  <si>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</si>
  <si>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</si>
  <si>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</si>
  <si>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</si>
  <si>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</si>
  <si>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</si>
  <si>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</si>
  <si>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</si>
  <si>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</si>
  <si>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</si>
  <si>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</si>
  <si>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</si>
  <si>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</si>
  <si>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</si>
  <si>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</si>
  <si>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</si>
  <si>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</si>
  <si>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</si>
  <si>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</si>
  <si>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</si>
  <si>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</si>
  <si>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</si>
  <si>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</si>
  <si>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</si>
  <si>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</si>
  <si>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</si>
  <si>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</si>
  <si>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</si>
  <si>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</si>
  <si>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</si>
  <si>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</si>
  <si>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</si>
  <si>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</si>
  <si>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</si>
  <si>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</si>
  <si>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</si>
  <si>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</si>
  <si>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</si>
  <si>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</si>
  <si>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</si>
  <si>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</si>
  <si>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</si>
  <si>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</si>
  <si>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</si>
  <si>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</si>
  <si>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</si>
  <si>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</si>
  <si>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</si>
  <si>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</si>
  <si>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</si>
  <si>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</si>
  <si>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</si>
  <si>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</si>
  <si>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</si>
  <si>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</si>
  <si>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</si>
  <si>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</si>
  <si>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</si>
  <si>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</si>
  <si>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</si>
  <si>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</si>
  <si>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</si>
  <si>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</si>
  <si>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</si>
  <si>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</si>
  <si>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</si>
  <si>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</si>
  <si>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</si>
  <si>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</si>
  <si>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</si>
  <si>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</si>
  <si>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</si>
  <si>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</si>
  <si>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</si>
  <si>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</si>
  <si>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</si>
  <si>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</si>
  <si>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</si>
  <si>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</si>
  <si>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</si>
  <si>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</si>
  <si>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</si>
  <si>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</si>
  <si>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</si>
  <si>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</si>
  <si>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</si>
  <si>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</si>
  <si>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</si>
  <si>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</si>
  <si>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</si>
  <si>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</si>
  <si>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</si>
  <si>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</si>
  <si>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</si>
  <si>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</si>
  <si>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</si>
  <si>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</si>
  <si>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</si>
  <si>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</si>
  <si>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</si>
  <si>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</si>
  <si>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</si>
  <si>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</si>
  <si>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</si>
  <si>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</si>
  <si>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</si>
  <si>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</si>
  <si>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</si>
  <si>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</si>
  <si>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</si>
  <si>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</si>
  <si>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</si>
  <si>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</si>
  <si>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</si>
  <si>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</si>
  <si>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</si>
  <si>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</si>
  <si>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</si>
  <si>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</si>
  <si>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</si>
  <si>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</si>
  <si>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</si>
  <si>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</si>
  <si>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</si>
  <si>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</si>
  <si>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</si>
  <si>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</si>
  <si>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</si>
  <si>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</si>
  <si>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</si>
  <si>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</si>
  <si>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</si>
  <si>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</si>
  <si>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</si>
  <si>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</si>
  <si>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</si>
  <si>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</si>
  <si>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</si>
  <si>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</si>
  <si>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</si>
  <si>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</si>
  <si>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</si>
  <si>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</si>
  <si>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</si>
  <si>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</si>
  <si>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</si>
  <si>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</si>
  <si>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</si>
  <si>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</si>
  <si>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</si>
  <si>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</si>
  <si>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</si>
  <si>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</si>
  <si>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</si>
  <si>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</si>
  <si>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</si>
  <si>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</si>
  <si>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</si>
  <si>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</si>
  <si>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</si>
  <si>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</si>
  <si>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</si>
  <si>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</si>
  <si>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</si>
  <si>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</si>
  <si>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</si>
  <si>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</si>
  <si>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</si>
  <si>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</si>
  <si>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</si>
  <si>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</si>
  <si>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</si>
  <si>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</si>
  <si>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</si>
  <si>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</si>
  <si>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</si>
  <si>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</si>
  <si>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</si>
  <si>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</si>
  <si>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</si>
  <si>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</si>
  <si>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</si>
  <si>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</si>
  <si>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</si>
  <si>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</si>
  <si>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</si>
  <si>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</si>
  <si>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</si>
  <si>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</si>
  <si>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</si>
  <si>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</si>
  <si>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</si>
  <si>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</si>
  <si>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</si>
  <si>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</si>
  <si>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</si>
  <si>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</si>
  <si>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</si>
  <si>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</si>
  <si>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</si>
  <si>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</si>
  <si>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</si>
  <si>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</si>
  <si>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</si>
  <si>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</si>
  <si>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</si>
  <si>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</si>
  <si>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</si>
  <si>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</si>
  <si>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</si>
  <si>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</si>
  <si>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</si>
  <si>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</si>
  <si>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</si>
  <si>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</si>
  <si>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</si>
  <si>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</si>
  <si>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</si>
  <si>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</si>
  <si>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</si>
  <si>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</si>
  <si>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</si>
  <si>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</si>
  <si>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</si>
  <si>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</si>
  <si>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</si>
  <si>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</si>
  <si>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</si>
  <si>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</si>
  <si>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</si>
  <si>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</si>
  <si>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</si>
  <si>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</si>
  <si>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</si>
  <si>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</si>
  <si>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</si>
  <si>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</si>
  <si>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</si>
  <si>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</si>
  <si>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</si>
  <si>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</si>
  <si>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</si>
  <si>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</si>
  <si>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</si>
  <si>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</si>
  <si>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</si>
  <si>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</si>
  <si>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</si>
  <si>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</si>
  <si>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</si>
  <si>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</si>
  <si>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</si>
  <si>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</si>
  <si>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</si>
  <si>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</si>
  <si>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</si>
  <si>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</si>
  <si>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</si>
  <si>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</si>
  <si>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</si>
  <si>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</si>
  <si>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</si>
  <si>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</si>
  <si>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</si>
  <si>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</si>
  <si>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</si>
  <si>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</si>
  <si>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</si>
  <si>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</si>
  <si>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</si>
  <si>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</si>
  <si>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</si>
  <si>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</si>
  <si>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</si>
  <si>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</si>
  <si>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</si>
  <si>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</si>
  <si>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</si>
  <si>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</si>
  <si>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</si>
  <si>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</si>
  <si>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</si>
  <si>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</si>
  <si>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</si>
  <si>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</si>
  <si>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</si>
  <si>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</si>
  <si>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</si>
  <si>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</si>
  <si>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</si>
  <si>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</si>
  <si>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</si>
  <si>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</si>
  <si>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</si>
  <si>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</si>
  <si>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</si>
  <si>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</si>
  <si>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</si>
  <si>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</si>
  <si>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</si>
  <si>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</si>
  <si>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</si>
  <si>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</si>
  <si>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Antonioni</t>
  </si>
  <si>
    <t>ZIQ-2</t>
  </si>
  <si>
    <t>Aguardando solicitar MC1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</si>
  <si>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</si>
  <si>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</si>
  <si>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</si>
  <si>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</si>
  <si>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</si>
  <si>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</si>
  <si>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</si>
  <si>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</si>
  <si>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</si>
  <si>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</si>
  <si>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</si>
  <si>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</si>
  <si>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Robson </t>
  </si>
  <si>
    <t>Limpeza na ponte</t>
  </si>
  <si>
    <t>TP em preparação</t>
  </si>
  <si>
    <t>Osmar</t>
  </si>
  <si>
    <t>Substituição de meia chave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</si>
  <si>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</si>
  <si>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</si>
  <si>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</si>
  <si>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</si>
  <si>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</si>
  <si>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</si>
  <si>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</si>
  <si>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</si>
  <si>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</si>
  <si>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</si>
  <si>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</si>
  <si>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</si>
  <si>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</si>
  <si>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ZPTZDR</t>
  </si>
  <si>
    <t>PDM - Substituição de meia chave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</si>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</sst>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U1" activePane="topRight" state="frozen"/>
      <selection pane="topRight" activeCell="BJ19" sqref="BJ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/>
      <c r="AS13" s="108"/>
      <c r="AT13" s="108"/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/>
      <c r="BI13" s="17"/>
      <c r="BJ13" s="17" t="s">
        <v>1032</v>
      </c>
      <c r="BK13" s="18"/>
      <c r="BL13" s="16"/>
      <c r="BM13" s="130"/>
      <c r="BN13" s="130"/>
      <c r="BO13" s="130"/>
      <c r="BP13" s="18"/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/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/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0"/>
      <c r="BG14" s="16"/>
      <c r="BH14" s="17"/>
      <c r="BI14" s="17"/>
      <c r="BJ14" s="17" t="s">
        <v>1036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/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0"/>
      <c r="BG15" s="16"/>
      <c r="BH15" s="17"/>
      <c r="BI15" s="17"/>
      <c r="BJ15" s="17" t="s">
        <v>1036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0"/>
      <c r="BG16" s="16"/>
      <c r="BH16" s="17"/>
      <c r="BI16" s="17"/>
      <c r="BJ16" s="17" t="s">
        <v>1039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0"/>
      <c r="BG17" s="16"/>
      <c r="BH17" s="17"/>
      <c r="BI17" s="17"/>
      <c r="BJ17" s="17" t="s">
        <v>1039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0"/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0"/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0"/>
      <c r="BG21" s="16"/>
      <c r="BH21" s="17"/>
      <c r="BI21" s="17"/>
      <c r="BJ21" s="17" t="s">
        <v>1036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1049</v>
      </c>
      <c r="W22" s="151" t="s">
        <v>1050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0"/>
      <c r="BG22" s="16"/>
      <c r="BH22" s="17"/>
      <c r="BI22" s="17"/>
      <c r="BJ22" s="17" t="s">
        <v>1051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1052</v>
      </c>
      <c r="W23" s="151" t="s">
        <v>1053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/>
      <c r="AS23" s="108"/>
      <c r="AT23" s="108"/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0"/>
      <c r="BG23" s="16"/>
      <c r="BH23" s="17"/>
      <c r="BI23" s="17"/>
      <c r="BJ23" s="17" t="s">
        <v>1051</v>
      </c>
      <c r="BK23" s="18"/>
      <c r="BL23" s="16"/>
      <c r="BM23" s="130"/>
      <c r="BN23" s="130"/>
      <c r="BO23" s="130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1054</v>
      </c>
      <c r="W26" s="151" t="s">
        <v>1055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50"/>
      <c r="BG26" s="16"/>
      <c r="BH26" s="17"/>
      <c r="BI26" s="17"/>
      <c r="BJ26" s="17" t="s">
        <v>1036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0"/>
      <c r="BG27" s="16"/>
      <c r="BH27" s="17"/>
      <c r="BI27" s="17"/>
      <c r="BJ27" s="17" t="s">
        <v>1036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1056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1057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1058</v>
      </c>
      <c r="W28" s="151" t="s">
        <v>1059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0" t="str">
        <f>BS_CONTROLE[[#This Row],[Responsavel pelo boletim]]</f>
        <v xml:space="preserve">Felipe 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1060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1061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0"/>
      <c r="BG30" s="16"/>
      <c r="BH30" s="17"/>
      <c r="BI30" s="17"/>
      <c r="BJ30" s="17" t="s">
        <v>1051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1058</v>
      </c>
      <c r="W33" s="151" t="s">
        <v>1062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0"/>
      <c r="BG33" s="16"/>
      <c r="BH33" s="17"/>
      <c r="BI33" s="17"/>
      <c r="BJ33" s="17" t="s">
        <v>1036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1058</v>
      </c>
      <c r="W34" s="151" t="s">
        <v>1063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0"/>
      <c r="BG34" s="16"/>
      <c r="BH34" s="17"/>
      <c r="BI34" s="17"/>
      <c r="BJ34" s="17" t="s">
        <v>1036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1064</v>
      </c>
      <c r="W35" s="151" t="s">
        <v>1063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0"/>
      <c r="BG35" s="16"/>
      <c r="BH35" s="17"/>
      <c r="BI35" s="17"/>
      <c r="BJ35" s="17" t="s">
        <v>1036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1065</v>
      </c>
      <c r="W36" s="151" t="s">
        <v>1066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/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0"/>
      <c r="BG36" s="16"/>
      <c r="BH36" s="17"/>
      <c r="BI36" s="17"/>
      <c r="BJ36" s="17" t="s">
        <v>1036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1067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1065</v>
      </c>
      <c r="W37" s="151" t="s">
        <v>1066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0"/>
      <c r="BG37" s="16"/>
      <c r="BH37" s="17"/>
      <c r="BI37" s="17"/>
      <c r="BJ37" s="17" t="s">
        <v>1036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1065</v>
      </c>
      <c r="W38" s="151" t="s">
        <v>1068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0"/>
      <c r="BG38" s="16"/>
      <c r="BH38" s="17"/>
      <c r="BI38" s="17"/>
      <c r="BJ38" s="17" t="s">
        <v>1051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1065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0"/>
      <c r="BG39" s="16"/>
      <c r="BH39" s="17"/>
      <c r="BI39" s="17"/>
      <c r="BJ39" s="17" t="s">
        <v>1051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</v>
      </c>
      <c r="B40" s="102"/>
      <c r="C40" s="135" t="str">
        <f>IF(BS_CONTROLE[[#This Row],[DATA]]="","",WEEKNUM(BS_CONTROLE[[#This Row],[DATA]]))</f>
        <v/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123.82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121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1069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ZPGRUM1</v>
      </c>
      <c r="AO40" s="105">
        <f>IF(BS_CONTROLE[[#This Row],[SUB]]=0, "-", BS_CONTROLE[[#This Row],[SUB]])</f>
        <v>53</v>
      </c>
      <c r="AP40" s="105">
        <f>BS_CONTROLE[[#This Row],[KM - Inicio]]</f>
        <v>123.82</v>
      </c>
      <c r="AQ40" s="105">
        <f>BS_CONTROLE[[#This Row],[KM - Inicio]]</f>
        <v>123.82</v>
      </c>
      <c r="AR40" s="108"/>
      <c r="AS40" s="108"/>
      <c r="AT40" s="108"/>
      <c r="AU40" s="136"/>
      <c r="AV40" s="136"/>
      <c r="AW40" s="14"/>
      <c r="AX40" s="14"/>
      <c r="AY40" s="164">
        <f t="shared" si="7"/>
        <v>0</v>
      </c>
      <c r="AZ40" s="153"/>
      <c r="BA40" s="109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1070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1071</v>
      </c>
      <c r="C4" s="160" t="s">
        <v>1072</v>
      </c>
      <c r="D4" s="160" t="s">
        <v>1073</v>
      </c>
      <c r="E4" s="160" t="s">
        <v>1074</v>
      </c>
      <c r="F4" s="160" t="s">
        <v>4</v>
      </c>
      <c r="G4" s="160" t="s">
        <v>1075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1076</v>
      </c>
      <c r="C6" s="161">
        <v>407867</v>
      </c>
      <c r="D6" s="161" t="s">
        <v>1077</v>
      </c>
      <c r="E6" s="161" t="s">
        <v>799</v>
      </c>
      <c r="F6" s="161" t="s">
        <v>1078</v>
      </c>
      <c r="G6" s="162"/>
    </row>
    <row r="7" spans="2:7">
      <c r="B7" s="161" t="s">
        <v>1079</v>
      </c>
      <c r="C7" s="161">
        <v>293644</v>
      </c>
      <c r="D7" s="161" t="s">
        <v>1080</v>
      </c>
      <c r="E7" s="161" t="s">
        <v>799</v>
      </c>
      <c r="F7" s="161" t="s">
        <v>1078</v>
      </c>
      <c r="G7" s="162"/>
    </row>
    <row r="8" spans="2:7">
      <c r="B8" s="161" t="s">
        <v>1081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1082</v>
      </c>
      <c r="C9" s="161">
        <v>256790</v>
      </c>
      <c r="D9" s="161" t="s">
        <v>1083</v>
      </c>
      <c r="E9" s="161" t="s">
        <v>800</v>
      </c>
      <c r="F9" s="161" t="s">
        <v>1084</v>
      </c>
      <c r="G9" s="162">
        <v>46357</v>
      </c>
    </row>
    <row r="10" spans="2:7">
      <c r="B10" s="161" t="s">
        <v>1085</v>
      </c>
      <c r="C10" s="161">
        <v>265193</v>
      </c>
      <c r="D10" s="161" t="s">
        <v>1086</v>
      </c>
      <c r="E10" s="161" t="s">
        <v>801</v>
      </c>
      <c r="F10" s="161" t="s">
        <v>1087</v>
      </c>
      <c r="G10" s="161" t="s">
        <v>1088</v>
      </c>
    </row>
    <row r="11" spans="2:7">
      <c r="B11" s="161" t="s">
        <v>1089</v>
      </c>
      <c r="C11" s="161">
        <v>293716</v>
      </c>
      <c r="D11" s="161" t="s">
        <v>1090</v>
      </c>
      <c r="E11" s="161" t="s">
        <v>801</v>
      </c>
      <c r="F11" s="161" t="s">
        <v>1087</v>
      </c>
      <c r="G11" s="162">
        <v>46204</v>
      </c>
    </row>
    <row r="12" spans="2:7">
      <c r="B12" s="161" t="s">
        <v>1091</v>
      </c>
      <c r="C12" s="161">
        <v>257258</v>
      </c>
      <c r="D12" s="161" t="s">
        <v>1092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1093</v>
      </c>
      <c r="C13" s="161">
        <v>371147</v>
      </c>
      <c r="D13" s="161" t="s">
        <v>1094</v>
      </c>
      <c r="E13" s="161" t="s">
        <v>802</v>
      </c>
      <c r="F13" s="161" t="s">
        <v>128</v>
      </c>
      <c r="G13" s="161" t="s">
        <v>1088</v>
      </c>
    </row>
    <row r="14" spans="2:7">
      <c r="B14" s="161" t="s">
        <v>1095</v>
      </c>
      <c r="C14" s="161">
        <v>259230</v>
      </c>
      <c r="D14" s="161" t="s">
        <v>1096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1097</v>
      </c>
      <c r="C15" s="161">
        <v>370705</v>
      </c>
      <c r="D15" s="161"/>
      <c r="E15" s="161" t="s">
        <v>802</v>
      </c>
      <c r="F15" s="161" t="s">
        <v>128</v>
      </c>
      <c r="G15" s="161" t="s">
        <v>1088</v>
      </c>
    </row>
    <row r="16" spans="2:7">
      <c r="B16" s="161" t="s">
        <v>1098</v>
      </c>
      <c r="C16" s="161">
        <v>258542</v>
      </c>
      <c r="D16" s="161" t="s">
        <v>1099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1100</v>
      </c>
      <c r="C17" s="161">
        <v>257050</v>
      </c>
      <c r="D17" s="161" t="s">
        <v>1101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4" sqref="D14:G14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1102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1103</v>
      </c>
      <c r="D4" s="163" t="s">
        <v>1104</v>
      </c>
      <c r="E4" s="163" t="s">
        <v>1105</v>
      </c>
      <c r="F4" s="160" t="s">
        <v>1106</v>
      </c>
      <c r="G4" s="163" t="s">
        <v>1107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46048</v>
      </c>
      <c r="E6" s="167">
        <v>9.5</v>
      </c>
      <c r="F6" s="169" t="s">
        <v>1108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1109</v>
      </c>
      <c r="G7" s="167" t="s">
        <v>1110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1108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1108</v>
      </c>
      <c r="G9" s="167" t="s">
        <v>1111</v>
      </c>
    </row>
    <row r="10" spans="2:7" ht="19.5" customHeight="1">
      <c r="B10" s="167" t="s">
        <v>1112</v>
      </c>
      <c r="C10" s="167">
        <v>9038</v>
      </c>
      <c r="D10" s="168">
        <v>46049</v>
      </c>
      <c r="E10" s="167">
        <v>15098</v>
      </c>
      <c r="F10" s="169" t="s">
        <v>1113</v>
      </c>
      <c r="G10" s="167" t="s">
        <v>1114</v>
      </c>
    </row>
    <row r="11" spans="2:7" ht="19.5" customHeight="1">
      <c r="B11" s="167" t="s">
        <v>719</v>
      </c>
      <c r="C11" s="167" t="s">
        <v>1115</v>
      </c>
      <c r="D11" s="168">
        <v>46048</v>
      </c>
      <c r="E11" s="167">
        <v>11300</v>
      </c>
      <c r="F11" s="169" t="s">
        <v>1116</v>
      </c>
      <c r="G11" s="167" t="s">
        <v>1117</v>
      </c>
    </row>
    <row r="12" spans="2:7" ht="19.5" customHeight="1">
      <c r="B12" s="167" t="s">
        <v>719</v>
      </c>
      <c r="C12" s="167" t="s">
        <v>1118</v>
      </c>
      <c r="D12" s="168">
        <v>46048</v>
      </c>
      <c r="E12" s="167">
        <v>13300</v>
      </c>
      <c r="F12" s="169" t="s">
        <v>1116</v>
      </c>
      <c r="G12" s="167" t="s">
        <v>1119</v>
      </c>
    </row>
    <row r="13" spans="2:7" ht="19.5" customHeight="1">
      <c r="B13" s="167" t="s">
        <v>719</v>
      </c>
      <c r="C13" s="167" t="s">
        <v>1120</v>
      </c>
      <c r="D13" s="168">
        <v>46048</v>
      </c>
      <c r="E13" s="167">
        <v>10500</v>
      </c>
      <c r="F13" s="169" t="s">
        <v>1116</v>
      </c>
      <c r="G13" s="167"/>
    </row>
    <row r="14" spans="2:7" ht="19.5" customHeight="1">
      <c r="B14" s="167" t="s">
        <v>719</v>
      </c>
      <c r="C14" s="167" t="s">
        <v>1121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1122</v>
      </c>
      <c r="V1" s="215"/>
      <c r="W1" s="215"/>
    </row>
    <row r="2" spans="1:23" ht="15" customHeight="1">
      <c r="A2" s="87" t="s">
        <v>1123</v>
      </c>
      <c r="B2" s="87" t="s">
        <v>1124</v>
      </c>
      <c r="C2" s="87" t="s">
        <v>386</v>
      </c>
      <c r="D2" s="88" t="s">
        <v>967</v>
      </c>
      <c r="E2" s="88" t="s">
        <v>4</v>
      </c>
      <c r="F2" s="88" t="s">
        <v>1125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1126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 t="str">
        <f>IF(SP_SUL!B40="","*",SP_SUL!B40)</f>
        <v>*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ZPGRUM1</v>
      </c>
      <c r="M37" s="140">
        <f>IF(SP_SUL!J40="","*",SP_SUL!J40)</f>
        <v>53</v>
      </c>
      <c r="N37" s="144">
        <f>IF(SP_SUL!K40="","*",SP_SUL!K40)</f>
        <v>123.82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1127</v>
      </c>
      <c r="D5" s="217"/>
      <c r="E5" s="217"/>
      <c r="F5" s="217"/>
      <c r="G5" s="217"/>
      <c r="H5" s="217"/>
      <c r="I5" s="217"/>
      <c r="J5" s="218"/>
      <c r="K5" s="219" t="s">
        <v>1128</v>
      </c>
      <c r="L5" s="220"/>
      <c r="M5" s="220"/>
      <c r="N5" s="220"/>
      <c r="O5" s="221" t="s">
        <v>1129</v>
      </c>
      <c r="P5" s="222"/>
    </row>
    <row r="6" spans="1:16" s="74" customFormat="1" ht="15" customHeight="1">
      <c r="A6" s="66" t="s">
        <v>1125</v>
      </c>
      <c r="B6" s="75" t="s">
        <v>1124</v>
      </c>
      <c r="C6" s="76" t="s">
        <v>967</v>
      </c>
      <c r="D6" s="77" t="s">
        <v>968</v>
      </c>
      <c r="E6" s="76" t="s">
        <v>1130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1131</v>
      </c>
      <c r="M6" s="80" t="s">
        <v>586</v>
      </c>
      <c r="N6" s="81" t="s">
        <v>962</v>
      </c>
      <c r="O6" s="158" t="s">
        <v>1005</v>
      </c>
      <c r="P6" s="133" t="s">
        <v>1132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 t="str">
        <f>IF(SP_SUL!B40="","*",SP_SUL!B40)</f>
        <v>*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123.82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123.82</v>
      </c>
      <c r="N40" s="83" t="str">
        <f>IF(SP_SUL!AM40="","*",SP_SUL!AM40)</f>
        <v>ZPG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1133</v>
      </c>
      <c r="C2" s="121" t="s">
        <v>952</v>
      </c>
      <c r="D2" s="76" t="s">
        <v>954</v>
      </c>
      <c r="E2" s="76" t="s">
        <v>1134</v>
      </c>
      <c r="F2" s="99" t="s">
        <v>1135</v>
      </c>
      <c r="G2" s="76" t="s">
        <v>1136</v>
      </c>
      <c r="H2" s="76" t="s">
        <v>1137</v>
      </c>
      <c r="I2" s="76" t="s">
        <v>1138</v>
      </c>
      <c r="J2" s="76" t="s">
        <v>1139</v>
      </c>
      <c r="K2" s="78" t="s">
        <v>1140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 t="str">
        <f>IF(SP_SUL!B40="","*",SP_SUL!B40)</f>
        <v>*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