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556" documentId="8_{B6337239-1A00-434D-AAD0-422EA1FEB5AE}" xr6:coauthVersionLast="47" xr6:coauthVersionMax="47" xr10:uidLastSave="{1EA369C1-669B-407F-A459-161DC11E77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 a="1"/>
  <c r="N6" i="1" s="1"/>
  <c r="M6" i="1" a="1"/>
  <c r="M6" i="1" s="1"/>
  <c r="N250" i="1" a="1"/>
  <c r="N250" i="1" s="1"/>
  <c r="M250" i="1" a="1"/>
  <c r="M250" i="1" s="1"/>
  <c r="N249" i="1" a="1"/>
  <c r="N249" i="1" s="1"/>
  <c r="M249" i="1" a="1"/>
  <c r="M249" i="1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M245" i="1" a="1"/>
  <c r="M245" i="1" s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R128" i="1"/>
  <c r="BS128" i="1"/>
  <c r="BS129" i="1"/>
  <c r="BS130" i="1"/>
  <c r="BS132" i="1"/>
  <c r="BS133" i="1"/>
  <c r="BS134" i="1"/>
  <c r="BS135" i="1"/>
  <c r="BS136" i="1"/>
  <c r="BS137" i="1"/>
  <c r="BS138" i="1"/>
  <c r="BS139" i="1"/>
  <c r="BS141" i="1"/>
  <c r="BS142" i="1"/>
  <c r="BS143" i="1"/>
  <c r="BS144" i="1"/>
  <c r="BS145" i="1"/>
  <c r="BS146" i="1"/>
  <c r="BS147" i="1"/>
  <c r="BS148" i="1"/>
  <c r="BS149" i="1"/>
  <c r="BS150" i="1"/>
  <c r="BR151" i="1"/>
  <c r="BS151" i="1"/>
  <c r="BS153" i="1"/>
  <c r="BS154" i="1"/>
  <c r="BR156" i="1"/>
  <c r="BS156" i="1"/>
  <c r="BS157" i="1"/>
  <c r="BS158" i="1"/>
  <c r="BS159" i="1"/>
  <c r="BS160" i="1"/>
  <c r="BS161" i="1"/>
  <c r="BR162" i="1"/>
  <c r="BS162" i="1"/>
  <c r="BS163" i="1"/>
  <c r="BS164" i="1"/>
  <c r="BS165" i="1"/>
  <c r="BS166" i="1"/>
  <c r="BS169" i="1"/>
  <c r="BS170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R190" i="1"/>
  <c r="BS190" i="1"/>
  <c r="BS191" i="1"/>
  <c r="BS192" i="1"/>
  <c r="BS193" i="1"/>
  <c r="BS194" i="1"/>
  <c r="BS195" i="1"/>
  <c r="BS196" i="1"/>
  <c r="BS202" i="1"/>
  <c r="BR203" i="1"/>
  <c r="BS203" i="1"/>
  <c r="BS204" i="1"/>
  <c r="BS205" i="1"/>
  <c r="BS206" i="1"/>
  <c r="BS207" i="1"/>
  <c r="BS208" i="1"/>
  <c r="BS209" i="1"/>
  <c r="BS210" i="1"/>
  <c r="BS211" i="1"/>
  <c r="BS212" i="1"/>
  <c r="BS213" i="1"/>
  <c r="BS216" i="1"/>
  <c r="BS217" i="1"/>
  <c r="BS218" i="1"/>
  <c r="BR219" i="1"/>
  <c r="BS219" i="1"/>
  <c r="BS220" i="1"/>
  <c r="BS221" i="1"/>
  <c r="BS222" i="1"/>
  <c r="BS223" i="1"/>
  <c r="BS224" i="1"/>
  <c r="BR225" i="1"/>
  <c r="BS225" i="1"/>
  <c r="BS226" i="1"/>
  <c r="BS229" i="1"/>
  <c r="BS230" i="1"/>
  <c r="BS231" i="1"/>
  <c r="BS232" i="1"/>
  <c r="BS233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C246" i="1" a="1"/>
  <c r="BC246" i="1"/>
  <c r="BD246" i="1" a="1"/>
  <c r="BD246" i="1"/>
  <c r="BC247" i="1" a="1"/>
  <c r="BC247" i="1"/>
  <c r="BD247" i="1" a="1"/>
  <c r="BD247" i="1"/>
  <c r="BC248" i="1" a="1"/>
  <c r="BC248" i="1"/>
  <c r="BD248" i="1" a="1"/>
  <c r="BD248" i="1"/>
  <c r="BC249" i="1" a="1"/>
  <c r="BC249" i="1"/>
  <c r="BD249" i="1" a="1"/>
  <c r="BD249" i="1"/>
  <c r="BC250" i="1" a="1"/>
  <c r="BC250" i="1"/>
  <c r="BD250" i="1" a="1"/>
  <c r="BD250" i="1"/>
  <c r="S246" i="1" a="1"/>
  <c r="S246" i="1"/>
  <c r="T246" i="1" a="1"/>
  <c r="T246" i="1"/>
  <c r="S247" i="1" a="1"/>
  <c r="S247" i="1"/>
  <c r="T247" i="1" a="1"/>
  <c r="T247" i="1"/>
  <c r="S248" i="1" a="1"/>
  <c r="S248" i="1"/>
  <c r="T248" i="1" a="1"/>
  <c r="T248" i="1"/>
  <c r="S249" i="1" a="1"/>
  <c r="S249" i="1"/>
  <c r="T249" i="1" a="1"/>
  <c r="T249" i="1"/>
  <c r="S250" i="1" a="1"/>
  <c r="S250" i="1"/>
  <c r="T250" i="1" a="1"/>
  <c r="T250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/>
  <c r="AK7" i="1"/>
  <c r="AL7" i="1"/>
  <c r="AM7" i="1"/>
  <c r="AN7" i="1"/>
  <c r="AO7" i="1"/>
  <c r="AP7" i="1"/>
  <c r="AQ7" i="1"/>
  <c r="AI8" i="1"/>
  <c r="AJ8" i="1"/>
  <c r="AK8" i="1"/>
  <c r="AL8" i="1"/>
  <c r="AM8" i="1"/>
  <c r="AN8" i="1"/>
  <c r="AO8" i="1"/>
  <c r="AP8" i="1"/>
  <c r="AQ8" i="1"/>
  <c r="AI9" i="1"/>
  <c r="AJ9" i="1"/>
  <c r="AK9" i="1"/>
  <c r="AL9" i="1"/>
  <c r="AO9" i="1"/>
  <c r="AP9" i="1"/>
  <c r="AQ9" i="1"/>
  <c r="AI10" i="1"/>
  <c r="AJ10" i="1"/>
  <c r="AK10" i="1"/>
  <c r="AL10" i="1"/>
  <c r="AO10" i="1"/>
  <c r="AP10" i="1"/>
  <c r="AQ10" i="1"/>
  <c r="AI11" i="1"/>
  <c r="AJ11" i="1"/>
  <c r="AK11" i="1"/>
  <c r="AL11" i="1"/>
  <c r="AO11" i="1"/>
  <c r="AP11" i="1"/>
  <c r="AQ11" i="1"/>
  <c r="AI12" i="1"/>
  <c r="AJ12" i="1"/>
  <c r="AK12" i="1"/>
  <c r="AL12" i="1"/>
  <c r="AO12" i="1"/>
  <c r="AP12" i="1"/>
  <c r="AQ12" i="1"/>
  <c r="AI13" i="1"/>
  <c r="AJ13" i="1"/>
  <c r="AK13" i="1"/>
  <c r="AL13" i="1"/>
  <c r="AM13" i="1"/>
  <c r="AN13" i="1"/>
  <c r="AO13" i="1"/>
  <c r="AP13" i="1"/>
  <c r="AQ13" i="1"/>
  <c r="AI14" i="1"/>
  <c r="AJ14" i="1"/>
  <c r="AK14" i="1"/>
  <c r="AL14" i="1"/>
  <c r="AO14" i="1"/>
  <c r="AP14" i="1"/>
  <c r="AQ14" i="1"/>
  <c r="AI15" i="1"/>
  <c r="AJ15" i="1"/>
  <c r="AK15" i="1"/>
  <c r="AL15" i="1"/>
  <c r="AO15" i="1"/>
  <c r="AP15" i="1"/>
  <c r="AQ15" i="1"/>
  <c r="AI16" i="1"/>
  <c r="AJ16" i="1"/>
  <c r="AK16" i="1"/>
  <c r="AL16" i="1"/>
  <c r="AM16" i="1"/>
  <c r="AN16" i="1"/>
  <c r="AO16" i="1"/>
  <c r="AP16" i="1"/>
  <c r="AQ16" i="1"/>
  <c r="AI17" i="1"/>
  <c r="AJ17" i="1"/>
  <c r="AK17" i="1"/>
  <c r="AL17" i="1"/>
  <c r="AM17" i="1"/>
  <c r="AN17" i="1"/>
  <c r="AO17" i="1"/>
  <c r="AP17" i="1"/>
  <c r="AQ17" i="1"/>
  <c r="AI18" i="1"/>
  <c r="AJ18" i="1"/>
  <c r="AK18" i="1"/>
  <c r="AL18" i="1"/>
  <c r="AM18" i="1"/>
  <c r="AN18" i="1"/>
  <c r="AO18" i="1"/>
  <c r="AP18" i="1"/>
  <c r="AQ18" i="1"/>
  <c r="AI19" i="1"/>
  <c r="AJ19" i="1"/>
  <c r="AK19" i="1"/>
  <c r="AL19" i="1"/>
  <c r="AM19" i="1"/>
  <c r="AN19" i="1"/>
  <c r="AO19" i="1"/>
  <c r="AP19" i="1"/>
  <c r="AQ19" i="1"/>
  <c r="AI20" i="1"/>
  <c r="AJ20" i="1"/>
  <c r="AK20" i="1"/>
  <c r="AL20" i="1"/>
  <c r="AM20" i="1"/>
  <c r="AN20" i="1"/>
  <c r="AO20" i="1"/>
  <c r="AP20" i="1"/>
  <c r="AQ20" i="1"/>
  <c r="AI21" i="1"/>
  <c r="AJ21" i="1"/>
  <c r="AK21" i="1"/>
  <c r="AL21" i="1"/>
  <c r="AM21" i="1"/>
  <c r="AN21" i="1"/>
  <c r="AO21" i="1"/>
  <c r="AP21" i="1"/>
  <c r="AQ21" i="1"/>
  <c r="AI22" i="1"/>
  <c r="AJ22" i="1"/>
  <c r="AK22" i="1"/>
  <c r="AL22" i="1"/>
  <c r="AO22" i="1"/>
  <c r="AP22" i="1"/>
  <c r="AQ22" i="1"/>
  <c r="AI23" i="1"/>
  <c r="AJ23" i="1"/>
  <c r="AK23" i="1"/>
  <c r="AL23" i="1"/>
  <c r="AM23" i="1"/>
  <c r="AN23" i="1"/>
  <c r="AO23" i="1"/>
  <c r="AP23" i="1"/>
  <c r="AQ23" i="1"/>
  <c r="AI24" i="1"/>
  <c r="AJ24" i="1"/>
  <c r="AK24" i="1"/>
  <c r="AL24" i="1"/>
  <c r="AO24" i="1"/>
  <c r="AP24" i="1"/>
  <c r="AQ24" i="1"/>
  <c r="AI25" i="1"/>
  <c r="AJ25" i="1"/>
  <c r="AK25" i="1"/>
  <c r="AL25" i="1"/>
  <c r="AM25" i="1"/>
  <c r="AN25" i="1"/>
  <c r="AO25" i="1"/>
  <c r="AP25" i="1"/>
  <c r="AQ25" i="1"/>
  <c r="AI26" i="1"/>
  <c r="AJ26" i="1"/>
  <c r="AK26" i="1"/>
  <c r="AL26" i="1"/>
  <c r="AO26" i="1"/>
  <c r="AP26" i="1"/>
  <c r="AQ26" i="1"/>
  <c r="AI27" i="1"/>
  <c r="AJ27" i="1"/>
  <c r="AK27" i="1"/>
  <c r="AL27" i="1"/>
  <c r="AO27" i="1"/>
  <c r="AP27" i="1"/>
  <c r="AQ27" i="1"/>
  <c r="AI28" i="1"/>
  <c r="AJ28" i="1"/>
  <c r="AK28" i="1"/>
  <c r="AL28" i="1"/>
  <c r="AO28" i="1"/>
  <c r="AP28" i="1"/>
  <c r="AQ28" i="1"/>
  <c r="AI29" i="1"/>
  <c r="AJ29" i="1"/>
  <c r="AK29" i="1"/>
  <c r="AL29" i="1"/>
  <c r="AM29" i="1"/>
  <c r="AN29" i="1"/>
  <c r="AO29" i="1"/>
  <c r="AP29" i="1"/>
  <c r="AQ29" i="1"/>
  <c r="AI30" i="1"/>
  <c r="AJ30" i="1"/>
  <c r="AK30" i="1"/>
  <c r="AL30" i="1"/>
  <c r="AM30" i="1"/>
  <c r="AN30" i="1"/>
  <c r="AO30" i="1"/>
  <c r="AP30" i="1"/>
  <c r="AQ30" i="1"/>
  <c r="AI31" i="1"/>
  <c r="AJ31" i="1"/>
  <c r="AK31" i="1"/>
  <c r="AL31" i="1"/>
  <c r="AO31" i="1"/>
  <c r="AP31" i="1"/>
  <c r="AQ31" i="1"/>
  <c r="AI32" i="1"/>
  <c r="AJ32" i="1"/>
  <c r="AK32" i="1"/>
  <c r="AL32" i="1"/>
  <c r="AM32" i="1"/>
  <c r="AN32" i="1"/>
  <c r="AO32" i="1"/>
  <c r="AP32" i="1"/>
  <c r="AQ32" i="1"/>
  <c r="AI33" i="1"/>
  <c r="AJ33" i="1"/>
  <c r="AK33" i="1"/>
  <c r="AL33" i="1"/>
  <c r="AO33" i="1"/>
  <c r="AP33" i="1"/>
  <c r="AQ33" i="1"/>
  <c r="AI34" i="1"/>
  <c r="AJ34" i="1"/>
  <c r="AK34" i="1"/>
  <c r="AL34" i="1"/>
  <c r="AM34" i="1"/>
  <c r="AN34" i="1"/>
  <c r="AO34" i="1"/>
  <c r="AP34" i="1"/>
  <c r="AQ34" i="1"/>
  <c r="AI35" i="1"/>
  <c r="AJ35" i="1"/>
  <c r="AK35" i="1"/>
  <c r="AL35" i="1"/>
  <c r="AO35" i="1"/>
  <c r="AP35" i="1"/>
  <c r="AQ35" i="1"/>
  <c r="AI36" i="1"/>
  <c r="AJ36" i="1"/>
  <c r="AK36" i="1"/>
  <c r="AL36" i="1"/>
  <c r="AO36" i="1"/>
  <c r="AP36" i="1"/>
  <c r="AQ36" i="1"/>
  <c r="AI37" i="1"/>
  <c r="AJ37" i="1"/>
  <c r="AK37" i="1"/>
  <c r="AL37" i="1"/>
  <c r="AO37" i="1"/>
  <c r="AP37" i="1"/>
  <c r="AQ37" i="1"/>
  <c r="AI38" i="1"/>
  <c r="AJ38" i="1"/>
  <c r="AK38" i="1"/>
  <c r="AL38" i="1"/>
  <c r="AM38" i="1"/>
  <c r="AN38" i="1"/>
  <c r="AO38" i="1"/>
  <c r="AP38" i="1"/>
  <c r="AQ38" i="1"/>
  <c r="AI39" i="1"/>
  <c r="AJ39" i="1"/>
  <c r="AK39" i="1"/>
  <c r="AL39" i="1"/>
  <c r="AO39" i="1"/>
  <c r="AP39" i="1"/>
  <c r="AQ39" i="1"/>
  <c r="AI40" i="1"/>
  <c r="AJ40" i="1"/>
  <c r="AK40" i="1"/>
  <c r="AL40" i="1"/>
  <c r="AO40" i="1"/>
  <c r="AP40" i="1"/>
  <c r="AQ40" i="1"/>
  <c r="AI41" i="1"/>
  <c r="AJ41" i="1"/>
  <c r="AK41" i="1"/>
  <c r="AL41" i="1"/>
  <c r="AO41" i="1"/>
  <c r="AP41" i="1"/>
  <c r="AQ41" i="1"/>
  <c r="AI42" i="1"/>
  <c r="AJ42" i="1"/>
  <c r="AK42" i="1"/>
  <c r="AL42" i="1"/>
  <c r="AM42" i="1"/>
  <c r="AN42" i="1"/>
  <c r="AO42" i="1"/>
  <c r="AP42" i="1"/>
  <c r="AQ42" i="1"/>
  <c r="AI43" i="1"/>
  <c r="AJ43" i="1"/>
  <c r="AK43" i="1"/>
  <c r="AL43" i="1"/>
  <c r="AO43" i="1"/>
  <c r="AP43" i="1"/>
  <c r="AQ43" i="1"/>
  <c r="AI44" i="1"/>
  <c r="AJ44" i="1"/>
  <c r="AK44" i="1"/>
  <c r="AL44" i="1"/>
  <c r="AO44" i="1"/>
  <c r="AP44" i="1"/>
  <c r="AQ44" i="1"/>
  <c r="AI45" i="1"/>
  <c r="AJ45" i="1"/>
  <c r="AK45" i="1"/>
  <c r="AL45" i="1"/>
  <c r="AO45" i="1"/>
  <c r="AP45" i="1"/>
  <c r="AQ45" i="1"/>
  <c r="AI46" i="1"/>
  <c r="AJ46" i="1"/>
  <c r="AK46" i="1"/>
  <c r="AL46" i="1"/>
  <c r="AO46" i="1"/>
  <c r="AP46" i="1"/>
  <c r="AQ46" i="1"/>
  <c r="AI47" i="1"/>
  <c r="AJ47" i="1"/>
  <c r="AK47" i="1"/>
  <c r="AL47" i="1"/>
  <c r="AO47" i="1"/>
  <c r="AP47" i="1"/>
  <c r="AQ47" i="1"/>
  <c r="AI48" i="1"/>
  <c r="AJ48" i="1"/>
  <c r="AK48" i="1"/>
  <c r="AL48" i="1"/>
  <c r="AO48" i="1"/>
  <c r="AP48" i="1"/>
  <c r="AQ48" i="1"/>
  <c r="AI49" i="1"/>
  <c r="AJ49" i="1"/>
  <c r="AK49" i="1"/>
  <c r="AL49" i="1"/>
  <c r="AO49" i="1"/>
  <c r="AP49" i="1"/>
  <c r="AQ49" i="1"/>
  <c r="AI50" i="1"/>
  <c r="AJ50" i="1"/>
  <c r="AK50" i="1"/>
  <c r="AL50" i="1"/>
  <c r="AO50" i="1"/>
  <c r="AP50" i="1"/>
  <c r="AQ50" i="1"/>
  <c r="AI51" i="1"/>
  <c r="AJ51" i="1"/>
  <c r="AK51" i="1"/>
  <c r="AL51" i="1"/>
  <c r="AO51" i="1"/>
  <c r="AP51" i="1"/>
  <c r="AQ51" i="1"/>
  <c r="AI52" i="1"/>
  <c r="AJ52" i="1"/>
  <c r="AK52" i="1"/>
  <c r="AL52" i="1"/>
  <c r="AO52" i="1"/>
  <c r="AP52" i="1"/>
  <c r="AQ52" i="1"/>
  <c r="AI53" i="1"/>
  <c r="AJ53" i="1"/>
  <c r="AK53" i="1"/>
  <c r="AL53" i="1"/>
  <c r="AO53" i="1"/>
  <c r="AP53" i="1"/>
  <c r="AQ53" i="1"/>
  <c r="AI54" i="1"/>
  <c r="AJ54" i="1"/>
  <c r="AK54" i="1"/>
  <c r="AL54" i="1"/>
  <c r="AO54" i="1"/>
  <c r="AP54" i="1"/>
  <c r="AQ54" i="1"/>
  <c r="AI55" i="1"/>
  <c r="AJ55" i="1"/>
  <c r="AK55" i="1"/>
  <c r="AL55" i="1"/>
  <c r="AM55" i="1"/>
  <c r="AN55" i="1"/>
  <c r="AO55" i="1"/>
  <c r="AP55" i="1"/>
  <c r="AQ55" i="1"/>
  <c r="AI56" i="1"/>
  <c r="AJ56" i="1"/>
  <c r="AK56" i="1"/>
  <c r="AL56" i="1"/>
  <c r="AM56" i="1"/>
  <c r="AN56" i="1"/>
  <c r="AO56" i="1"/>
  <c r="AP56" i="1"/>
  <c r="AQ56" i="1"/>
  <c r="AI57" i="1"/>
  <c r="AJ57" i="1"/>
  <c r="AK57" i="1"/>
  <c r="AL57" i="1"/>
  <c r="AO57" i="1"/>
  <c r="AP57" i="1"/>
  <c r="AQ57" i="1"/>
  <c r="AI58" i="1"/>
  <c r="AJ58" i="1"/>
  <c r="AK58" i="1"/>
  <c r="AL58" i="1"/>
  <c r="AO58" i="1"/>
  <c r="AP58" i="1"/>
  <c r="AQ58" i="1"/>
  <c r="AI59" i="1"/>
  <c r="AJ59" i="1"/>
  <c r="AK59" i="1"/>
  <c r="AL59" i="1"/>
  <c r="AM59" i="1"/>
  <c r="AN59" i="1"/>
  <c r="AO59" i="1"/>
  <c r="AP59" i="1"/>
  <c r="AQ59" i="1"/>
  <c r="AI60" i="1"/>
  <c r="AJ60" i="1"/>
  <c r="AK60" i="1"/>
  <c r="AL60" i="1"/>
  <c r="AO60" i="1"/>
  <c r="AP60" i="1"/>
  <c r="AQ60" i="1"/>
  <c r="AI61" i="1"/>
  <c r="AJ61" i="1"/>
  <c r="AK61" i="1"/>
  <c r="AL61" i="1"/>
  <c r="AM61" i="1"/>
  <c r="AN61" i="1"/>
  <c r="AO61" i="1"/>
  <c r="AP61" i="1"/>
  <c r="AQ61" i="1"/>
  <c r="AI62" i="1"/>
  <c r="AJ62" i="1"/>
  <c r="AK62" i="1"/>
  <c r="AL62" i="1"/>
  <c r="AM62" i="1"/>
  <c r="AN62" i="1"/>
  <c r="AO62" i="1"/>
  <c r="AP62" i="1"/>
  <c r="AQ62" i="1"/>
  <c r="AI63" i="1"/>
  <c r="AJ63" i="1"/>
  <c r="AK63" i="1"/>
  <c r="AL63" i="1"/>
  <c r="AM63" i="1"/>
  <c r="AN63" i="1"/>
  <c r="AO63" i="1"/>
  <c r="AP63" i="1"/>
  <c r="AQ63" i="1"/>
  <c r="AI64" i="1"/>
  <c r="AJ64" i="1"/>
  <c r="AK64" i="1"/>
  <c r="AL64" i="1"/>
  <c r="AM64" i="1"/>
  <c r="AN64" i="1"/>
  <c r="AO64" i="1"/>
  <c r="AP64" i="1"/>
  <c r="AQ64" i="1"/>
  <c r="AI65" i="1"/>
  <c r="AJ65" i="1"/>
  <c r="AK65" i="1"/>
  <c r="AL65" i="1"/>
  <c r="AO65" i="1"/>
  <c r="AP65" i="1"/>
  <c r="AQ65" i="1"/>
  <c r="AI66" i="1"/>
  <c r="AJ66" i="1"/>
  <c r="AK66" i="1"/>
  <c r="AL66" i="1"/>
  <c r="AO66" i="1"/>
  <c r="AP66" i="1"/>
  <c r="AQ66" i="1"/>
  <c r="AI67" i="1"/>
  <c r="AJ67" i="1"/>
  <c r="AK67" i="1"/>
  <c r="AL67" i="1"/>
  <c r="AO67" i="1"/>
  <c r="AP67" i="1"/>
  <c r="AQ67" i="1"/>
  <c r="AI68" i="1"/>
  <c r="AJ68" i="1"/>
  <c r="AK68" i="1"/>
  <c r="AL68" i="1"/>
  <c r="AM68" i="1"/>
  <c r="AN68" i="1"/>
  <c r="AO68" i="1"/>
  <c r="AP68" i="1"/>
  <c r="AQ68" i="1"/>
  <c r="AI69" i="1"/>
  <c r="AJ69" i="1"/>
  <c r="AK69" i="1"/>
  <c r="AL69" i="1"/>
  <c r="AO69" i="1"/>
  <c r="AP69" i="1"/>
  <c r="AQ69" i="1"/>
  <c r="AI70" i="1"/>
  <c r="AJ70" i="1"/>
  <c r="AK70" i="1"/>
  <c r="AL70" i="1"/>
  <c r="AM70" i="1"/>
  <c r="AN70" i="1"/>
  <c r="AO70" i="1"/>
  <c r="AP70" i="1"/>
  <c r="AQ70" i="1"/>
  <c r="AI71" i="1"/>
  <c r="AJ71" i="1"/>
  <c r="AK71" i="1"/>
  <c r="AL71" i="1"/>
  <c r="AN71" i="1"/>
  <c r="AO71" i="1"/>
  <c r="AP71" i="1"/>
  <c r="AQ71" i="1"/>
  <c r="AI72" i="1"/>
  <c r="AJ72" i="1"/>
  <c r="AK72" i="1"/>
  <c r="AL72" i="1"/>
  <c r="AM72" i="1"/>
  <c r="AN72" i="1"/>
  <c r="AO72" i="1"/>
  <c r="AP72" i="1"/>
  <c r="AQ72" i="1"/>
  <c r="AI73" i="1"/>
  <c r="AJ73" i="1"/>
  <c r="AK73" i="1"/>
  <c r="AL73" i="1"/>
  <c r="AO73" i="1"/>
  <c r="AP73" i="1"/>
  <c r="AQ73" i="1"/>
  <c r="AI74" i="1"/>
  <c r="AJ74" i="1"/>
  <c r="AK74" i="1"/>
  <c r="AL74" i="1"/>
  <c r="AM74" i="1"/>
  <c r="AN74" i="1"/>
  <c r="AO74" i="1"/>
  <c r="AP74" i="1"/>
  <c r="AQ74" i="1"/>
  <c r="AI75" i="1"/>
  <c r="AJ75" i="1"/>
  <c r="AK75" i="1"/>
  <c r="AL75" i="1"/>
  <c r="AO75" i="1"/>
  <c r="AP75" i="1"/>
  <c r="AQ75" i="1"/>
  <c r="AI76" i="1"/>
  <c r="AJ76" i="1"/>
  <c r="AK76" i="1"/>
  <c r="AL76" i="1"/>
  <c r="AO76" i="1"/>
  <c r="AP76" i="1"/>
  <c r="AQ76" i="1"/>
  <c r="AI77" i="1"/>
  <c r="AJ77" i="1"/>
  <c r="AK77" i="1"/>
  <c r="AL77" i="1"/>
  <c r="AO77" i="1"/>
  <c r="AP77" i="1"/>
  <c r="AQ77" i="1"/>
  <c r="AI78" i="1"/>
  <c r="AJ78" i="1"/>
  <c r="AK78" i="1"/>
  <c r="AL78" i="1"/>
  <c r="AO78" i="1"/>
  <c r="AP78" i="1"/>
  <c r="AQ78" i="1"/>
  <c r="AI79" i="1"/>
  <c r="AJ79" i="1"/>
  <c r="AK79" i="1"/>
  <c r="AL79" i="1"/>
  <c r="AM79" i="1"/>
  <c r="AN79" i="1"/>
  <c r="AO79" i="1"/>
  <c r="AP79" i="1"/>
  <c r="AQ79" i="1"/>
  <c r="AI80" i="1"/>
  <c r="AJ80" i="1"/>
  <c r="AK80" i="1"/>
  <c r="AL80" i="1"/>
  <c r="AM80" i="1"/>
  <c r="AN80" i="1"/>
  <c r="AO80" i="1"/>
  <c r="AP80" i="1"/>
  <c r="AQ80" i="1"/>
  <c r="AI81" i="1"/>
  <c r="AJ81" i="1"/>
  <c r="AK81" i="1"/>
  <c r="AL81" i="1"/>
  <c r="AM81" i="1"/>
  <c r="AN81" i="1"/>
  <c r="AO81" i="1"/>
  <c r="AP81" i="1"/>
  <c r="AQ81" i="1"/>
  <c r="AI82" i="1"/>
  <c r="AJ82" i="1"/>
  <c r="AK82" i="1"/>
  <c r="AL82" i="1"/>
  <c r="AM82" i="1"/>
  <c r="AN82" i="1"/>
  <c r="AO82" i="1"/>
  <c r="AP82" i="1"/>
  <c r="AQ82" i="1"/>
  <c r="AI83" i="1"/>
  <c r="AJ83" i="1"/>
  <c r="AK83" i="1"/>
  <c r="AL83" i="1"/>
  <c r="AM83" i="1"/>
  <c r="AN83" i="1"/>
  <c r="AO83" i="1"/>
  <c r="AP83" i="1"/>
  <c r="AQ83" i="1"/>
  <c r="AI84" i="1"/>
  <c r="AJ84" i="1"/>
  <c r="AK84" i="1"/>
  <c r="AL84" i="1"/>
  <c r="AO84" i="1"/>
  <c r="AP84" i="1"/>
  <c r="AQ84" i="1"/>
  <c r="AI85" i="1"/>
  <c r="AJ85" i="1"/>
  <c r="AK85" i="1"/>
  <c r="AL85" i="1"/>
  <c r="AO85" i="1"/>
  <c r="AP85" i="1"/>
  <c r="AQ85" i="1"/>
  <c r="AI86" i="1"/>
  <c r="AJ86" i="1"/>
  <c r="AK86" i="1"/>
  <c r="AL86" i="1"/>
  <c r="AO86" i="1"/>
  <c r="AP86" i="1"/>
  <c r="AQ86" i="1"/>
  <c r="AI87" i="1"/>
  <c r="AJ87" i="1"/>
  <c r="AK87" i="1"/>
  <c r="AL87" i="1"/>
  <c r="AO87" i="1"/>
  <c r="AP87" i="1"/>
  <c r="AQ87" i="1"/>
  <c r="AI88" i="1"/>
  <c r="AJ88" i="1"/>
  <c r="AK88" i="1"/>
  <c r="AL88" i="1"/>
  <c r="AO88" i="1"/>
  <c r="AP88" i="1"/>
  <c r="AQ88" i="1"/>
  <c r="AI89" i="1"/>
  <c r="AJ89" i="1"/>
  <c r="AK89" i="1"/>
  <c r="AL89" i="1"/>
  <c r="AO89" i="1"/>
  <c r="AP89" i="1"/>
  <c r="AQ89" i="1"/>
  <c r="AI90" i="1"/>
  <c r="AJ90" i="1"/>
  <c r="AK90" i="1"/>
  <c r="AL90" i="1"/>
  <c r="AM90" i="1"/>
  <c r="AN90" i="1"/>
  <c r="AO90" i="1"/>
  <c r="AP90" i="1"/>
  <c r="AQ90" i="1"/>
  <c r="AI91" i="1"/>
  <c r="AJ91" i="1"/>
  <c r="AK91" i="1"/>
  <c r="AL91" i="1"/>
  <c r="AM91" i="1"/>
  <c r="AN91" i="1"/>
  <c r="AO91" i="1"/>
  <c r="AP91" i="1"/>
  <c r="AQ91" i="1"/>
  <c r="AI92" i="1"/>
  <c r="AJ92" i="1"/>
  <c r="AK92" i="1"/>
  <c r="AL92" i="1"/>
  <c r="AO92" i="1"/>
  <c r="AP92" i="1"/>
  <c r="AQ92" i="1"/>
  <c r="AI93" i="1"/>
  <c r="AJ93" i="1"/>
  <c r="AK93" i="1"/>
  <c r="AL93" i="1"/>
  <c r="AM93" i="1"/>
  <c r="AN93" i="1"/>
  <c r="AO93" i="1"/>
  <c r="AP93" i="1"/>
  <c r="AQ93" i="1"/>
  <c r="AI94" i="1"/>
  <c r="AJ94" i="1"/>
  <c r="AK94" i="1"/>
  <c r="AL94" i="1"/>
  <c r="AM94" i="1"/>
  <c r="AN94" i="1"/>
  <c r="AO94" i="1"/>
  <c r="AP94" i="1"/>
  <c r="AQ94" i="1"/>
  <c r="AI95" i="1"/>
  <c r="AJ95" i="1"/>
  <c r="AK95" i="1"/>
  <c r="AL95" i="1"/>
  <c r="AM95" i="1"/>
  <c r="AN95" i="1"/>
  <c r="AO95" i="1"/>
  <c r="AP95" i="1"/>
  <c r="AQ95" i="1"/>
  <c r="AI96" i="1"/>
  <c r="AJ96" i="1"/>
  <c r="AK96" i="1"/>
  <c r="AL96" i="1"/>
  <c r="AO96" i="1"/>
  <c r="AP96" i="1"/>
  <c r="AQ96" i="1"/>
  <c r="AI97" i="1"/>
  <c r="AJ97" i="1"/>
  <c r="AK97" i="1"/>
  <c r="AL97" i="1"/>
  <c r="AM97" i="1"/>
  <c r="AO97" i="1"/>
  <c r="AP97" i="1"/>
  <c r="AQ97" i="1"/>
  <c r="AI98" i="1"/>
  <c r="AJ98" i="1"/>
  <c r="AK98" i="1"/>
  <c r="AL98" i="1"/>
  <c r="AM98" i="1"/>
  <c r="AN98" i="1"/>
  <c r="AO98" i="1"/>
  <c r="AP98" i="1"/>
  <c r="AQ98" i="1"/>
  <c r="AI99" i="1"/>
  <c r="AJ99" i="1"/>
  <c r="AK99" i="1"/>
  <c r="AL99" i="1"/>
  <c r="AO99" i="1"/>
  <c r="AP99" i="1"/>
  <c r="AQ99" i="1"/>
  <c r="AI100" i="1"/>
  <c r="AJ100" i="1"/>
  <c r="AK100" i="1"/>
  <c r="AL100" i="1"/>
  <c r="AM100" i="1"/>
  <c r="AN100" i="1"/>
  <c r="AO100" i="1"/>
  <c r="AP100" i="1"/>
  <c r="AQ100" i="1"/>
  <c r="AI101" i="1"/>
  <c r="AJ101" i="1"/>
  <c r="AK101" i="1"/>
  <c r="AL101" i="1"/>
  <c r="AO101" i="1"/>
  <c r="AP101" i="1"/>
  <c r="AQ101" i="1"/>
  <c r="AI102" i="1"/>
  <c r="AJ102" i="1"/>
  <c r="AK102" i="1"/>
  <c r="AL102" i="1"/>
  <c r="AM102" i="1"/>
  <c r="AN102" i="1"/>
  <c r="AO102" i="1"/>
  <c r="AP102" i="1"/>
  <c r="AQ102" i="1"/>
  <c r="AI103" i="1"/>
  <c r="AJ103" i="1"/>
  <c r="AK103" i="1"/>
  <c r="AL103" i="1"/>
  <c r="AM103" i="1"/>
  <c r="AN103" i="1"/>
  <c r="AO103" i="1"/>
  <c r="AP103" i="1"/>
  <c r="AQ103" i="1"/>
  <c r="AI104" i="1"/>
  <c r="AJ104" i="1"/>
  <c r="AK104" i="1"/>
  <c r="AL104" i="1"/>
  <c r="AO104" i="1"/>
  <c r="AP104" i="1"/>
  <c r="AQ104" i="1"/>
  <c r="AI105" i="1"/>
  <c r="AJ105" i="1"/>
  <c r="AK105" i="1"/>
  <c r="AL105" i="1"/>
  <c r="AO105" i="1"/>
  <c r="AP105" i="1"/>
  <c r="AQ105" i="1"/>
  <c r="AI106" i="1"/>
  <c r="AJ106" i="1"/>
  <c r="AK106" i="1"/>
  <c r="AL106" i="1"/>
  <c r="AO106" i="1"/>
  <c r="AP106" i="1"/>
  <c r="AQ106" i="1"/>
  <c r="AI107" i="1"/>
  <c r="AJ107" i="1"/>
  <c r="AK107" i="1"/>
  <c r="AL107" i="1"/>
  <c r="AN107" i="1"/>
  <c r="AO107" i="1"/>
  <c r="AP107" i="1"/>
  <c r="AQ107" i="1"/>
  <c r="AI108" i="1"/>
  <c r="AJ108" i="1"/>
  <c r="AK108" i="1"/>
  <c r="AL108" i="1"/>
  <c r="AM108" i="1"/>
  <c r="AN108" i="1"/>
  <c r="AO108" i="1"/>
  <c r="AP108" i="1"/>
  <c r="AQ108" i="1"/>
  <c r="AI109" i="1"/>
  <c r="AJ109" i="1"/>
  <c r="AK109" i="1"/>
  <c r="AL109" i="1"/>
  <c r="AM109" i="1"/>
  <c r="AO109" i="1"/>
  <c r="AP109" i="1"/>
  <c r="AQ109" i="1"/>
  <c r="AI110" i="1"/>
  <c r="AJ110" i="1"/>
  <c r="AK110" i="1"/>
  <c r="AL110" i="1"/>
  <c r="AO110" i="1"/>
  <c r="AP110" i="1"/>
  <c r="AQ110" i="1"/>
  <c r="AI111" i="1"/>
  <c r="AJ111" i="1"/>
  <c r="AK111" i="1"/>
  <c r="AL111" i="1"/>
  <c r="AO111" i="1"/>
  <c r="AP111" i="1"/>
  <c r="AQ111" i="1"/>
  <c r="AI112" i="1"/>
  <c r="AJ112" i="1"/>
  <c r="AK112" i="1"/>
  <c r="AL112" i="1"/>
  <c r="AO112" i="1"/>
  <c r="AP112" i="1"/>
  <c r="AQ112" i="1"/>
  <c r="AI113" i="1"/>
  <c r="AJ113" i="1"/>
  <c r="AK113" i="1"/>
  <c r="AL113" i="1"/>
  <c r="AM113" i="1"/>
  <c r="AN113" i="1"/>
  <c r="AO113" i="1"/>
  <c r="AP113" i="1"/>
  <c r="AQ113" i="1"/>
  <c r="AI114" i="1"/>
  <c r="AJ114" i="1"/>
  <c r="AK114" i="1"/>
  <c r="AL114" i="1"/>
  <c r="AM114" i="1"/>
  <c r="AN114" i="1"/>
  <c r="AO114" i="1"/>
  <c r="AP114" i="1"/>
  <c r="AQ114" i="1"/>
  <c r="AI115" i="1"/>
  <c r="AJ115" i="1"/>
  <c r="AK115" i="1"/>
  <c r="AL115" i="1"/>
  <c r="AO115" i="1"/>
  <c r="AP115" i="1"/>
  <c r="AQ115" i="1"/>
  <c r="AI116" i="1"/>
  <c r="AJ116" i="1"/>
  <c r="AK116" i="1"/>
  <c r="AL116" i="1"/>
  <c r="AN116" i="1"/>
  <c r="AO116" i="1"/>
  <c r="AP116" i="1"/>
  <c r="AQ116" i="1"/>
  <c r="AI117" i="1"/>
  <c r="AJ117" i="1"/>
  <c r="AK117" i="1"/>
  <c r="AL117" i="1"/>
  <c r="AO117" i="1"/>
  <c r="AP117" i="1"/>
  <c r="AQ117" i="1"/>
  <c r="AI118" i="1"/>
  <c r="AJ118" i="1"/>
  <c r="AK118" i="1"/>
  <c r="AL118" i="1"/>
  <c r="AO118" i="1"/>
  <c r="AP118" i="1"/>
  <c r="AQ118" i="1"/>
  <c r="AI119" i="1"/>
  <c r="AJ119" i="1"/>
  <c r="AK119" i="1"/>
  <c r="AL119" i="1"/>
  <c r="AO119" i="1"/>
  <c r="AP119" i="1"/>
  <c r="AQ119" i="1"/>
  <c r="AI120" i="1"/>
  <c r="AJ120" i="1"/>
  <c r="AK120" i="1"/>
  <c r="AL120" i="1"/>
  <c r="AO120" i="1"/>
  <c r="AP120" i="1"/>
  <c r="AQ120" i="1"/>
  <c r="AI121" i="1"/>
  <c r="AJ121" i="1"/>
  <c r="AK121" i="1"/>
  <c r="AL121" i="1"/>
  <c r="AM121" i="1"/>
  <c r="AN121" i="1"/>
  <c r="AO121" i="1"/>
  <c r="AP121" i="1"/>
  <c r="AQ121" i="1"/>
  <c r="AI122" i="1"/>
  <c r="AJ122" i="1"/>
  <c r="AK122" i="1"/>
  <c r="AL122" i="1"/>
  <c r="AM122" i="1"/>
  <c r="AN122" i="1"/>
  <c r="AO122" i="1"/>
  <c r="AP122" i="1"/>
  <c r="AQ122" i="1"/>
  <c r="AI123" i="1"/>
  <c r="AJ123" i="1"/>
  <c r="AK123" i="1"/>
  <c r="AL123" i="1"/>
  <c r="AN123" i="1"/>
  <c r="AO123" i="1"/>
  <c r="AP123" i="1"/>
  <c r="AQ123" i="1"/>
  <c r="AI124" i="1"/>
  <c r="AJ124" i="1"/>
  <c r="AK124" i="1"/>
  <c r="AL124" i="1"/>
  <c r="AO124" i="1"/>
  <c r="AP124" i="1"/>
  <c r="AQ124" i="1"/>
  <c r="AI125" i="1"/>
  <c r="AJ125" i="1"/>
  <c r="AK125" i="1"/>
  <c r="AL125" i="1"/>
  <c r="AO125" i="1"/>
  <c r="AP125" i="1"/>
  <c r="AQ125" i="1"/>
  <c r="AI126" i="1"/>
  <c r="AJ126" i="1"/>
  <c r="AK126" i="1"/>
  <c r="AL126" i="1"/>
  <c r="AM126" i="1"/>
  <c r="AN126" i="1"/>
  <c r="AO126" i="1"/>
  <c r="AP126" i="1"/>
  <c r="AQ126" i="1"/>
  <c r="AI127" i="1"/>
  <c r="AJ127" i="1"/>
  <c r="AK127" i="1"/>
  <c r="AL127" i="1"/>
  <c r="AM127" i="1"/>
  <c r="AN127" i="1"/>
  <c r="AO127" i="1"/>
  <c r="AP127" i="1"/>
  <c r="AQ127" i="1"/>
  <c r="AI128" i="1"/>
  <c r="AJ128" i="1"/>
  <c r="AK128" i="1"/>
  <c r="AL128" i="1"/>
  <c r="AM128" i="1"/>
  <c r="AN128" i="1"/>
  <c r="AO128" i="1"/>
  <c r="AP128" i="1"/>
  <c r="AQ128" i="1"/>
  <c r="AI129" i="1"/>
  <c r="AJ129" i="1"/>
  <c r="AK129" i="1"/>
  <c r="AL129" i="1"/>
  <c r="AM129" i="1"/>
  <c r="AN129" i="1"/>
  <c r="AO129" i="1"/>
  <c r="AP129" i="1"/>
  <c r="AQ129" i="1"/>
  <c r="AI130" i="1"/>
  <c r="AJ130" i="1"/>
  <c r="AK130" i="1"/>
  <c r="AL130" i="1"/>
  <c r="AM130" i="1"/>
  <c r="AN130" i="1"/>
  <c r="AO130" i="1"/>
  <c r="AP130" i="1"/>
  <c r="AQ130" i="1"/>
  <c r="AI131" i="1"/>
  <c r="AJ131" i="1"/>
  <c r="AK131" i="1"/>
  <c r="AL131" i="1"/>
  <c r="AN131" i="1"/>
  <c r="AO131" i="1"/>
  <c r="AP131" i="1"/>
  <c r="AQ131" i="1"/>
  <c r="AI132" i="1"/>
  <c r="AJ132" i="1"/>
  <c r="AK132" i="1"/>
  <c r="AL132" i="1"/>
  <c r="AO132" i="1"/>
  <c r="AP132" i="1"/>
  <c r="AQ132" i="1"/>
  <c r="AI133" i="1"/>
  <c r="AJ133" i="1"/>
  <c r="AK133" i="1"/>
  <c r="AL133" i="1"/>
  <c r="AO133" i="1"/>
  <c r="AP133" i="1"/>
  <c r="AQ133" i="1"/>
  <c r="AI134" i="1"/>
  <c r="AJ134" i="1"/>
  <c r="AK134" i="1"/>
  <c r="AL134" i="1"/>
  <c r="AM134" i="1"/>
  <c r="AN134" i="1"/>
  <c r="AO134" i="1"/>
  <c r="AP134" i="1"/>
  <c r="AQ134" i="1"/>
  <c r="AI135" i="1"/>
  <c r="AJ135" i="1"/>
  <c r="AK135" i="1"/>
  <c r="AL135" i="1"/>
  <c r="AM135" i="1"/>
  <c r="AN135" i="1"/>
  <c r="AO135" i="1"/>
  <c r="AP135" i="1"/>
  <c r="AQ135" i="1"/>
  <c r="AI136" i="1"/>
  <c r="AJ136" i="1"/>
  <c r="AK136" i="1"/>
  <c r="AL136" i="1"/>
  <c r="AO136" i="1"/>
  <c r="AP136" i="1"/>
  <c r="AQ136" i="1"/>
  <c r="AI137" i="1"/>
  <c r="AJ137" i="1"/>
  <c r="AK137" i="1"/>
  <c r="AL137" i="1"/>
  <c r="AM137" i="1"/>
  <c r="AN137" i="1"/>
  <c r="AO137" i="1"/>
  <c r="AP137" i="1"/>
  <c r="AQ137" i="1"/>
  <c r="AI138" i="1"/>
  <c r="AJ138" i="1"/>
  <c r="AK138" i="1"/>
  <c r="AL138" i="1"/>
  <c r="AO138" i="1"/>
  <c r="AP138" i="1"/>
  <c r="AQ138" i="1"/>
  <c r="AI139" i="1"/>
  <c r="AJ139" i="1"/>
  <c r="AK139" i="1"/>
  <c r="AL139" i="1"/>
  <c r="AN139" i="1"/>
  <c r="AO139" i="1"/>
  <c r="AP139" i="1"/>
  <c r="AQ139" i="1"/>
  <c r="AI140" i="1"/>
  <c r="AJ140" i="1"/>
  <c r="AK140" i="1"/>
  <c r="AL140" i="1"/>
  <c r="AO140" i="1"/>
  <c r="AP140" i="1"/>
  <c r="AQ140" i="1"/>
  <c r="AI141" i="1"/>
  <c r="AJ141" i="1"/>
  <c r="AK141" i="1"/>
  <c r="AL141" i="1"/>
  <c r="AM141" i="1"/>
  <c r="AN141" i="1"/>
  <c r="AO141" i="1"/>
  <c r="AP141" i="1"/>
  <c r="AQ141" i="1"/>
  <c r="AI142" i="1"/>
  <c r="AJ142" i="1"/>
  <c r="AK142" i="1"/>
  <c r="AL142" i="1"/>
  <c r="AM142" i="1"/>
  <c r="AN142" i="1"/>
  <c r="AO142" i="1"/>
  <c r="AP142" i="1"/>
  <c r="AQ142" i="1"/>
  <c r="AI143" i="1"/>
  <c r="AJ143" i="1"/>
  <c r="AK143" i="1"/>
  <c r="AL143" i="1"/>
  <c r="AO143" i="1"/>
  <c r="AP143" i="1"/>
  <c r="AQ143" i="1"/>
  <c r="AI144" i="1"/>
  <c r="AJ144" i="1"/>
  <c r="AK144" i="1"/>
  <c r="AL144" i="1"/>
  <c r="AM144" i="1"/>
  <c r="AN144" i="1"/>
  <c r="AO144" i="1"/>
  <c r="AP144" i="1"/>
  <c r="AQ144" i="1"/>
  <c r="AI145" i="1"/>
  <c r="AJ145" i="1"/>
  <c r="AK145" i="1"/>
  <c r="AL145" i="1"/>
  <c r="AO145" i="1"/>
  <c r="AP145" i="1"/>
  <c r="AQ145" i="1"/>
  <c r="AI146" i="1"/>
  <c r="AJ146" i="1"/>
  <c r="AK146" i="1"/>
  <c r="AL146" i="1"/>
  <c r="AO146" i="1"/>
  <c r="AP146" i="1"/>
  <c r="AQ146" i="1"/>
  <c r="AI147" i="1"/>
  <c r="AJ147" i="1"/>
  <c r="AK147" i="1"/>
  <c r="AL147" i="1"/>
  <c r="AM147" i="1"/>
  <c r="AN147" i="1"/>
  <c r="AO147" i="1"/>
  <c r="AP147" i="1"/>
  <c r="AQ147" i="1"/>
  <c r="AI148" i="1"/>
  <c r="AJ148" i="1"/>
  <c r="AK148" i="1"/>
  <c r="AL148" i="1"/>
  <c r="AM148" i="1"/>
  <c r="AN148" i="1"/>
  <c r="AO148" i="1"/>
  <c r="AP148" i="1"/>
  <c r="AQ148" i="1"/>
  <c r="AI149" i="1"/>
  <c r="AJ149" i="1"/>
  <c r="AK149" i="1"/>
  <c r="AL149" i="1"/>
  <c r="AM149" i="1"/>
  <c r="AN149" i="1"/>
  <c r="AO149" i="1"/>
  <c r="AP149" i="1"/>
  <c r="AQ149" i="1"/>
  <c r="AI150" i="1"/>
  <c r="AJ150" i="1"/>
  <c r="AK150" i="1"/>
  <c r="AL150" i="1"/>
  <c r="AM150" i="1"/>
  <c r="AN150" i="1"/>
  <c r="AO150" i="1"/>
  <c r="AP150" i="1"/>
  <c r="AQ150" i="1"/>
  <c r="AI151" i="1"/>
  <c r="AJ151" i="1"/>
  <c r="AK151" i="1"/>
  <c r="AL151" i="1"/>
  <c r="AO151" i="1"/>
  <c r="AP151" i="1"/>
  <c r="AQ151" i="1"/>
  <c r="AJ152" i="1"/>
  <c r="AK152" i="1"/>
  <c r="AL152" i="1"/>
  <c r="AO152" i="1"/>
  <c r="AP152" i="1"/>
  <c r="AQ152" i="1"/>
  <c r="AI153" i="1"/>
  <c r="AJ153" i="1"/>
  <c r="AK153" i="1"/>
  <c r="AL153" i="1"/>
  <c r="AM153" i="1"/>
  <c r="AN153" i="1"/>
  <c r="AO153" i="1"/>
  <c r="AP153" i="1"/>
  <c r="AQ153" i="1"/>
  <c r="AI154" i="1"/>
  <c r="AJ154" i="1"/>
  <c r="AK154" i="1"/>
  <c r="AL154" i="1"/>
  <c r="AM154" i="1"/>
  <c r="AN154" i="1"/>
  <c r="AO154" i="1"/>
  <c r="AP154" i="1"/>
  <c r="AQ154" i="1"/>
  <c r="AJ155" i="1"/>
  <c r="AK155" i="1"/>
  <c r="AL155" i="1"/>
  <c r="AO155" i="1"/>
  <c r="AP155" i="1"/>
  <c r="AQ155" i="1"/>
  <c r="AI156" i="1"/>
  <c r="AJ156" i="1"/>
  <c r="AK156" i="1"/>
  <c r="AL156" i="1"/>
  <c r="AM156" i="1"/>
  <c r="AN156" i="1"/>
  <c r="AO156" i="1"/>
  <c r="AP156" i="1"/>
  <c r="AQ156" i="1"/>
  <c r="AI157" i="1"/>
  <c r="AJ157" i="1"/>
  <c r="AK157" i="1"/>
  <c r="AL157" i="1"/>
  <c r="AM157" i="1"/>
  <c r="AN157" i="1"/>
  <c r="AO157" i="1"/>
  <c r="AP157" i="1"/>
  <c r="AQ157" i="1"/>
  <c r="AI158" i="1"/>
  <c r="AJ158" i="1"/>
  <c r="AK158" i="1"/>
  <c r="AL158" i="1"/>
  <c r="AN158" i="1"/>
  <c r="AO158" i="1"/>
  <c r="AP158" i="1"/>
  <c r="AQ158" i="1"/>
  <c r="AI159" i="1"/>
  <c r="AJ159" i="1"/>
  <c r="AK159" i="1"/>
  <c r="AL159" i="1"/>
  <c r="AM159" i="1"/>
  <c r="AN159" i="1"/>
  <c r="AO159" i="1"/>
  <c r="AP159" i="1"/>
  <c r="AQ159" i="1"/>
  <c r="AI160" i="1"/>
  <c r="AJ160" i="1"/>
  <c r="AK160" i="1"/>
  <c r="AL160" i="1"/>
  <c r="AO160" i="1"/>
  <c r="AP160" i="1"/>
  <c r="AQ160" i="1"/>
  <c r="AI161" i="1"/>
  <c r="AJ161" i="1"/>
  <c r="AK161" i="1"/>
  <c r="AL161" i="1"/>
  <c r="AO161" i="1"/>
  <c r="AP161" i="1"/>
  <c r="AQ161" i="1"/>
  <c r="AI162" i="1"/>
  <c r="AJ162" i="1"/>
  <c r="AK162" i="1"/>
  <c r="AL162" i="1"/>
  <c r="AO162" i="1"/>
  <c r="AP162" i="1"/>
  <c r="AQ162" i="1"/>
  <c r="AI163" i="1"/>
  <c r="AJ163" i="1"/>
  <c r="AK163" i="1"/>
  <c r="AL163" i="1"/>
  <c r="AO163" i="1"/>
  <c r="AP163" i="1"/>
  <c r="AQ163" i="1"/>
  <c r="AI164" i="1"/>
  <c r="AJ164" i="1"/>
  <c r="AK164" i="1"/>
  <c r="AL164" i="1"/>
  <c r="AO164" i="1"/>
  <c r="AP164" i="1"/>
  <c r="AQ164" i="1"/>
  <c r="AI165" i="1"/>
  <c r="AJ165" i="1"/>
  <c r="AK165" i="1"/>
  <c r="AL165" i="1"/>
  <c r="AM165" i="1"/>
  <c r="AN165" i="1"/>
  <c r="AO165" i="1"/>
  <c r="AP165" i="1"/>
  <c r="AQ165" i="1"/>
  <c r="AI166" i="1"/>
  <c r="AJ166" i="1"/>
  <c r="AK166" i="1"/>
  <c r="AL166" i="1"/>
  <c r="AO166" i="1"/>
  <c r="AP166" i="1"/>
  <c r="AQ166" i="1"/>
  <c r="AJ167" i="1"/>
  <c r="AK167" i="1"/>
  <c r="AL167" i="1"/>
  <c r="AO167" i="1"/>
  <c r="AP167" i="1"/>
  <c r="AQ167" i="1"/>
  <c r="AJ168" i="1"/>
  <c r="AK168" i="1"/>
  <c r="AL168" i="1"/>
  <c r="AO168" i="1"/>
  <c r="AP168" i="1"/>
  <c r="AQ168" i="1"/>
  <c r="AI169" i="1"/>
  <c r="AJ169" i="1"/>
  <c r="AK169" i="1"/>
  <c r="AL169" i="1"/>
  <c r="AM169" i="1"/>
  <c r="AN169" i="1"/>
  <c r="AO169" i="1"/>
  <c r="AP169" i="1"/>
  <c r="AQ169" i="1"/>
  <c r="AI170" i="1"/>
  <c r="AJ170" i="1"/>
  <c r="AK170" i="1"/>
  <c r="AL170" i="1"/>
  <c r="AM170" i="1"/>
  <c r="AN170" i="1"/>
  <c r="AO170" i="1"/>
  <c r="AP170" i="1"/>
  <c r="AQ170" i="1"/>
  <c r="AJ171" i="1"/>
  <c r="AK171" i="1"/>
  <c r="AL171" i="1"/>
  <c r="AO171" i="1"/>
  <c r="AP171" i="1"/>
  <c r="AQ171" i="1"/>
  <c r="AI172" i="1"/>
  <c r="AJ172" i="1"/>
  <c r="AK172" i="1"/>
  <c r="AL172" i="1"/>
  <c r="AO172" i="1"/>
  <c r="AP172" i="1"/>
  <c r="AQ172" i="1"/>
  <c r="AI173" i="1"/>
  <c r="AJ173" i="1"/>
  <c r="AK173" i="1"/>
  <c r="AL173" i="1"/>
  <c r="AM173" i="1"/>
  <c r="AN173" i="1"/>
  <c r="AO173" i="1"/>
  <c r="AP173" i="1"/>
  <c r="AQ173" i="1"/>
  <c r="AI174" i="1"/>
  <c r="AJ174" i="1"/>
  <c r="AK174" i="1"/>
  <c r="AL174" i="1"/>
  <c r="AM174" i="1"/>
  <c r="AN174" i="1"/>
  <c r="AO174" i="1"/>
  <c r="AP174" i="1"/>
  <c r="AQ174" i="1"/>
  <c r="AI175" i="1"/>
  <c r="AJ175" i="1"/>
  <c r="AK175" i="1"/>
  <c r="AL175" i="1"/>
  <c r="AN175" i="1"/>
  <c r="AO175" i="1"/>
  <c r="AP175" i="1"/>
  <c r="AQ175" i="1"/>
  <c r="AI176" i="1"/>
  <c r="AJ176" i="1"/>
  <c r="AK176" i="1"/>
  <c r="AL176" i="1"/>
  <c r="AO176" i="1"/>
  <c r="AP176" i="1"/>
  <c r="AQ176" i="1"/>
  <c r="AI177" i="1"/>
  <c r="AJ177" i="1"/>
  <c r="AK177" i="1"/>
  <c r="AL177" i="1"/>
  <c r="AO177" i="1"/>
  <c r="AP177" i="1"/>
  <c r="AQ177" i="1"/>
  <c r="AI178" i="1"/>
  <c r="AJ178" i="1"/>
  <c r="AK178" i="1"/>
  <c r="AL178" i="1"/>
  <c r="AO178" i="1"/>
  <c r="AP178" i="1"/>
  <c r="AQ178" i="1"/>
  <c r="AI179" i="1"/>
  <c r="AJ179" i="1"/>
  <c r="AK179" i="1"/>
  <c r="AL179" i="1"/>
  <c r="AO179" i="1"/>
  <c r="AP179" i="1"/>
  <c r="AQ179" i="1"/>
  <c r="AI180" i="1"/>
  <c r="AJ180" i="1"/>
  <c r="AK180" i="1"/>
  <c r="AL180" i="1"/>
  <c r="AO180" i="1"/>
  <c r="AP180" i="1"/>
  <c r="AQ180" i="1"/>
  <c r="AI181" i="1"/>
  <c r="AJ181" i="1"/>
  <c r="AK181" i="1"/>
  <c r="AL181" i="1"/>
  <c r="AM181" i="1"/>
  <c r="AN181" i="1"/>
  <c r="AO181" i="1"/>
  <c r="AP181" i="1"/>
  <c r="AQ181" i="1"/>
  <c r="AI182" i="1"/>
  <c r="AJ182" i="1"/>
  <c r="AK182" i="1"/>
  <c r="AL182" i="1"/>
  <c r="AO182" i="1"/>
  <c r="AP182" i="1"/>
  <c r="AQ182" i="1"/>
  <c r="AI183" i="1"/>
  <c r="AJ183" i="1"/>
  <c r="AK183" i="1"/>
  <c r="AL183" i="1"/>
  <c r="AM183" i="1"/>
  <c r="AN183" i="1"/>
  <c r="AO183" i="1"/>
  <c r="AP183" i="1"/>
  <c r="AQ183" i="1"/>
  <c r="AI184" i="1"/>
  <c r="AJ184" i="1"/>
  <c r="AK184" i="1"/>
  <c r="AL184" i="1"/>
  <c r="AM184" i="1"/>
  <c r="AN184" i="1"/>
  <c r="AO184" i="1"/>
  <c r="AP184" i="1"/>
  <c r="AQ184" i="1"/>
  <c r="AI185" i="1"/>
  <c r="AJ185" i="1"/>
  <c r="AK185" i="1"/>
  <c r="AL185" i="1"/>
  <c r="AM185" i="1"/>
  <c r="AN185" i="1"/>
  <c r="AO185" i="1"/>
  <c r="AP185" i="1"/>
  <c r="AQ185" i="1"/>
  <c r="AI186" i="1"/>
  <c r="AJ186" i="1"/>
  <c r="AK186" i="1"/>
  <c r="AL186" i="1"/>
  <c r="AM186" i="1"/>
  <c r="AN186" i="1"/>
  <c r="AO186" i="1"/>
  <c r="AP186" i="1"/>
  <c r="AQ186" i="1"/>
  <c r="AI187" i="1"/>
  <c r="AJ187" i="1"/>
  <c r="AK187" i="1"/>
  <c r="AL187" i="1"/>
  <c r="AO187" i="1"/>
  <c r="AP187" i="1"/>
  <c r="AQ187" i="1"/>
  <c r="AI188" i="1"/>
  <c r="AJ188" i="1"/>
  <c r="AK188" i="1"/>
  <c r="AL188" i="1"/>
  <c r="AO188" i="1"/>
  <c r="AP188" i="1"/>
  <c r="AQ188" i="1"/>
  <c r="AI189" i="1"/>
  <c r="AJ189" i="1"/>
  <c r="AK189" i="1"/>
  <c r="AL189" i="1"/>
  <c r="AM189" i="1"/>
  <c r="AN189" i="1"/>
  <c r="AO189" i="1"/>
  <c r="AP189" i="1"/>
  <c r="AQ189" i="1"/>
  <c r="AI190" i="1"/>
  <c r="AJ190" i="1"/>
  <c r="AK190" i="1"/>
  <c r="AL190" i="1"/>
  <c r="AM190" i="1"/>
  <c r="AN190" i="1"/>
  <c r="AO190" i="1"/>
  <c r="AP190" i="1"/>
  <c r="AQ190" i="1"/>
  <c r="AI191" i="1"/>
  <c r="AJ191" i="1"/>
  <c r="AK191" i="1"/>
  <c r="AL191" i="1"/>
  <c r="AN191" i="1"/>
  <c r="AO191" i="1"/>
  <c r="AP191" i="1"/>
  <c r="AQ191" i="1"/>
  <c r="AI192" i="1"/>
  <c r="AJ192" i="1"/>
  <c r="AK192" i="1"/>
  <c r="AL192" i="1"/>
  <c r="AM192" i="1"/>
  <c r="AN192" i="1"/>
  <c r="AO192" i="1"/>
  <c r="AP192" i="1"/>
  <c r="AQ192" i="1"/>
  <c r="AI193" i="1"/>
  <c r="AJ193" i="1"/>
  <c r="AK193" i="1"/>
  <c r="AL193" i="1"/>
  <c r="AO193" i="1"/>
  <c r="AP193" i="1"/>
  <c r="AQ193" i="1"/>
  <c r="AI194" i="1"/>
  <c r="AJ194" i="1"/>
  <c r="AK194" i="1"/>
  <c r="AL194" i="1"/>
  <c r="AM194" i="1"/>
  <c r="AN194" i="1"/>
  <c r="AO194" i="1"/>
  <c r="AP194" i="1"/>
  <c r="AQ194" i="1"/>
  <c r="AI195" i="1"/>
  <c r="AJ195" i="1"/>
  <c r="AK195" i="1"/>
  <c r="AL195" i="1"/>
  <c r="AO195" i="1"/>
  <c r="AP195" i="1"/>
  <c r="AQ195" i="1"/>
  <c r="AI196" i="1"/>
  <c r="AJ196" i="1"/>
  <c r="AK196" i="1"/>
  <c r="AL196" i="1"/>
  <c r="AO196" i="1"/>
  <c r="AP196" i="1"/>
  <c r="AQ196" i="1"/>
  <c r="AJ197" i="1"/>
  <c r="AK197" i="1"/>
  <c r="AL197" i="1"/>
  <c r="AO197" i="1"/>
  <c r="AP197" i="1"/>
  <c r="AQ197" i="1"/>
  <c r="AJ198" i="1"/>
  <c r="AK198" i="1"/>
  <c r="AL198" i="1"/>
  <c r="AO198" i="1"/>
  <c r="AP198" i="1"/>
  <c r="AQ198" i="1"/>
  <c r="AJ199" i="1"/>
  <c r="AK199" i="1"/>
  <c r="AL199" i="1"/>
  <c r="AO199" i="1"/>
  <c r="AP199" i="1"/>
  <c r="AQ199" i="1"/>
  <c r="AJ200" i="1"/>
  <c r="AK200" i="1"/>
  <c r="AL200" i="1"/>
  <c r="AO200" i="1"/>
  <c r="AP200" i="1"/>
  <c r="AQ200" i="1"/>
  <c r="AJ201" i="1"/>
  <c r="AK201" i="1"/>
  <c r="AL201" i="1"/>
  <c r="AO201" i="1"/>
  <c r="AP201" i="1"/>
  <c r="AQ201" i="1"/>
  <c r="AI202" i="1"/>
  <c r="AJ202" i="1"/>
  <c r="AK202" i="1"/>
  <c r="AL202" i="1"/>
  <c r="AO202" i="1"/>
  <c r="AP202" i="1"/>
  <c r="AQ202" i="1"/>
  <c r="AI203" i="1"/>
  <c r="AJ203" i="1"/>
  <c r="AK203" i="1"/>
  <c r="AL203" i="1"/>
  <c r="AO203" i="1"/>
  <c r="AP203" i="1"/>
  <c r="AQ203" i="1"/>
  <c r="AI204" i="1"/>
  <c r="AJ204" i="1"/>
  <c r="AK204" i="1"/>
  <c r="AL204" i="1"/>
  <c r="AM204" i="1"/>
  <c r="AN204" i="1"/>
  <c r="AO204" i="1"/>
  <c r="AP204" i="1"/>
  <c r="AQ204" i="1"/>
  <c r="AI205" i="1"/>
  <c r="AJ205" i="1"/>
  <c r="AK205" i="1"/>
  <c r="AL205" i="1"/>
  <c r="AN205" i="1"/>
  <c r="AO205" i="1"/>
  <c r="AP205" i="1"/>
  <c r="AQ205" i="1"/>
  <c r="AI206" i="1"/>
  <c r="AJ206" i="1"/>
  <c r="AK206" i="1"/>
  <c r="AL206" i="1"/>
  <c r="AN206" i="1"/>
  <c r="AO206" i="1"/>
  <c r="AP206" i="1"/>
  <c r="AQ206" i="1"/>
  <c r="AI207" i="1"/>
  <c r="AJ207" i="1"/>
  <c r="AK207" i="1"/>
  <c r="AL207" i="1"/>
  <c r="AO207" i="1"/>
  <c r="AP207" i="1"/>
  <c r="AQ207" i="1"/>
  <c r="AI208" i="1"/>
  <c r="AJ208" i="1"/>
  <c r="AK208" i="1"/>
  <c r="AL208" i="1"/>
  <c r="AO208" i="1"/>
  <c r="AP208" i="1"/>
  <c r="AQ208" i="1"/>
  <c r="AI209" i="1"/>
  <c r="AJ209" i="1"/>
  <c r="AK209" i="1"/>
  <c r="AL209" i="1"/>
  <c r="AM209" i="1"/>
  <c r="AN209" i="1"/>
  <c r="AO209" i="1"/>
  <c r="AP209" i="1"/>
  <c r="AQ209" i="1"/>
  <c r="AI210" i="1"/>
  <c r="AJ210" i="1"/>
  <c r="AK210" i="1"/>
  <c r="AL210" i="1"/>
  <c r="AO210" i="1"/>
  <c r="AP210" i="1"/>
  <c r="AQ210" i="1"/>
  <c r="AI211" i="1"/>
  <c r="AJ211" i="1"/>
  <c r="AK211" i="1"/>
  <c r="AL211" i="1"/>
  <c r="AM211" i="1"/>
  <c r="AN211" i="1"/>
  <c r="AO211" i="1"/>
  <c r="AP211" i="1"/>
  <c r="AQ211" i="1"/>
  <c r="AI212" i="1"/>
  <c r="AJ212" i="1"/>
  <c r="AK212" i="1"/>
  <c r="AL212" i="1"/>
  <c r="AN212" i="1"/>
  <c r="AO212" i="1"/>
  <c r="AP212" i="1"/>
  <c r="AQ212" i="1"/>
  <c r="AI213" i="1"/>
  <c r="AJ213" i="1"/>
  <c r="AK213" i="1"/>
  <c r="AL213" i="1"/>
  <c r="AO213" i="1"/>
  <c r="AP213" i="1"/>
  <c r="AQ213" i="1"/>
  <c r="AJ214" i="1"/>
  <c r="AK214" i="1"/>
  <c r="AL214" i="1"/>
  <c r="AO214" i="1"/>
  <c r="AP214" i="1"/>
  <c r="AQ214" i="1"/>
  <c r="AJ215" i="1"/>
  <c r="AK215" i="1"/>
  <c r="AL215" i="1"/>
  <c r="AO215" i="1"/>
  <c r="AP215" i="1"/>
  <c r="AQ215" i="1"/>
  <c r="AI216" i="1"/>
  <c r="AJ216" i="1"/>
  <c r="AK216" i="1"/>
  <c r="AL216" i="1"/>
  <c r="AM216" i="1"/>
  <c r="AN216" i="1"/>
  <c r="AO216" i="1"/>
  <c r="AP216" i="1"/>
  <c r="AQ216" i="1"/>
  <c r="AI217" i="1"/>
  <c r="AJ217" i="1"/>
  <c r="AK217" i="1"/>
  <c r="AL217" i="1"/>
  <c r="AO217" i="1"/>
  <c r="AP217" i="1"/>
  <c r="AQ217" i="1"/>
  <c r="AI218" i="1"/>
  <c r="AJ218" i="1"/>
  <c r="AK218" i="1"/>
  <c r="AL218" i="1"/>
  <c r="AM218" i="1"/>
  <c r="AN218" i="1"/>
  <c r="AO218" i="1"/>
  <c r="AP218" i="1"/>
  <c r="AQ218" i="1"/>
  <c r="AI219" i="1"/>
  <c r="AJ219" i="1"/>
  <c r="AK219" i="1"/>
  <c r="AL219" i="1"/>
  <c r="AM219" i="1"/>
  <c r="AN219" i="1"/>
  <c r="AO219" i="1"/>
  <c r="AP219" i="1"/>
  <c r="AQ219" i="1"/>
  <c r="AI220" i="1"/>
  <c r="AJ220" i="1"/>
  <c r="AK220" i="1"/>
  <c r="AL220" i="1"/>
  <c r="AO220" i="1"/>
  <c r="AP220" i="1"/>
  <c r="AQ220" i="1"/>
  <c r="AI221" i="1"/>
  <c r="AJ221" i="1"/>
  <c r="AK221" i="1"/>
  <c r="AL221" i="1"/>
  <c r="AO221" i="1"/>
  <c r="AP221" i="1"/>
  <c r="AQ221" i="1"/>
  <c r="AI222" i="1"/>
  <c r="AJ222" i="1"/>
  <c r="AK222" i="1"/>
  <c r="AL222" i="1"/>
  <c r="AN222" i="1"/>
  <c r="AO222" i="1"/>
  <c r="AP222" i="1"/>
  <c r="AQ222" i="1"/>
  <c r="AI223" i="1"/>
  <c r="AJ223" i="1"/>
  <c r="AK223" i="1"/>
  <c r="AL223" i="1"/>
  <c r="AM223" i="1"/>
  <c r="AN223" i="1"/>
  <c r="AO223" i="1"/>
  <c r="AP223" i="1"/>
  <c r="AQ223" i="1"/>
  <c r="AI224" i="1"/>
  <c r="AJ224" i="1"/>
  <c r="AK224" i="1"/>
  <c r="AL224" i="1"/>
  <c r="AO224" i="1"/>
  <c r="AP224" i="1"/>
  <c r="AQ224" i="1"/>
  <c r="AI225" i="1"/>
  <c r="AJ225" i="1"/>
  <c r="AK225" i="1"/>
  <c r="AL225" i="1"/>
  <c r="AM225" i="1"/>
  <c r="AN225" i="1"/>
  <c r="AO225" i="1"/>
  <c r="AP225" i="1"/>
  <c r="AQ225" i="1"/>
  <c r="AI226" i="1"/>
  <c r="AJ226" i="1"/>
  <c r="AK226" i="1"/>
  <c r="AL226" i="1"/>
  <c r="AO226" i="1"/>
  <c r="AP226" i="1"/>
  <c r="AQ226" i="1"/>
  <c r="AJ227" i="1"/>
  <c r="AK227" i="1"/>
  <c r="AL227" i="1"/>
  <c r="AO227" i="1"/>
  <c r="AP227" i="1"/>
  <c r="AQ227" i="1"/>
  <c r="AJ228" i="1"/>
  <c r="AK228" i="1"/>
  <c r="AL228" i="1"/>
  <c r="AO228" i="1"/>
  <c r="AP228" i="1"/>
  <c r="AQ228" i="1"/>
  <c r="AI229" i="1"/>
  <c r="AJ229" i="1"/>
  <c r="AK229" i="1"/>
  <c r="AL229" i="1"/>
  <c r="AM229" i="1"/>
  <c r="AN229" i="1"/>
  <c r="AO229" i="1"/>
  <c r="AP229" i="1"/>
  <c r="AQ229" i="1"/>
  <c r="AI230" i="1"/>
  <c r="AJ230" i="1"/>
  <c r="AK230" i="1"/>
  <c r="AL230" i="1"/>
  <c r="AO230" i="1"/>
  <c r="AP230" i="1"/>
  <c r="AQ230" i="1"/>
  <c r="AI231" i="1"/>
  <c r="AJ231" i="1"/>
  <c r="AK231" i="1"/>
  <c r="AL231" i="1"/>
  <c r="AO231" i="1"/>
  <c r="AP231" i="1"/>
  <c r="AQ231" i="1"/>
  <c r="AI232" i="1"/>
  <c r="AJ232" i="1"/>
  <c r="AK232" i="1"/>
  <c r="AL232" i="1"/>
  <c r="AO232" i="1"/>
  <c r="AP232" i="1"/>
  <c r="AQ232" i="1"/>
  <c r="AI233" i="1"/>
  <c r="AJ233" i="1"/>
  <c r="AK233" i="1"/>
  <c r="AL233" i="1"/>
  <c r="AM233" i="1"/>
  <c r="AN233" i="1"/>
  <c r="AO233" i="1"/>
  <c r="AP233" i="1"/>
  <c r="AQ233" i="1"/>
  <c r="AJ234" i="1"/>
  <c r="AK234" i="1"/>
  <c r="AL234" i="1"/>
  <c r="AO234" i="1"/>
  <c r="AP234" i="1"/>
  <c r="AQ234" i="1"/>
  <c r="AI235" i="1"/>
  <c r="AJ235" i="1"/>
  <c r="AK235" i="1"/>
  <c r="AL235" i="1"/>
  <c r="AM235" i="1"/>
  <c r="AN235" i="1"/>
  <c r="AO235" i="1"/>
  <c r="AP235" i="1"/>
  <c r="AQ235" i="1"/>
  <c r="AI236" i="1"/>
  <c r="AJ236" i="1"/>
  <c r="AK236" i="1"/>
  <c r="AL236" i="1"/>
  <c r="AM236" i="1"/>
  <c r="AN236" i="1"/>
  <c r="AO236" i="1"/>
  <c r="AP236" i="1"/>
  <c r="AQ236" i="1"/>
  <c r="AI237" i="1"/>
  <c r="AJ237" i="1"/>
  <c r="AK237" i="1"/>
  <c r="AL237" i="1"/>
  <c r="AM237" i="1"/>
  <c r="AN237" i="1"/>
  <c r="AO237" i="1"/>
  <c r="AP237" i="1"/>
  <c r="AQ237" i="1"/>
  <c r="AI238" i="1"/>
  <c r="AJ238" i="1"/>
  <c r="AK238" i="1"/>
  <c r="AL238" i="1"/>
  <c r="AM238" i="1"/>
  <c r="AN238" i="1"/>
  <c r="AO238" i="1"/>
  <c r="AP238" i="1"/>
  <c r="AQ238" i="1"/>
  <c r="AI239" i="1"/>
  <c r="AJ239" i="1"/>
  <c r="AK239" i="1"/>
  <c r="AL239" i="1"/>
  <c r="AM239" i="1"/>
  <c r="AN239" i="1"/>
  <c r="AO239" i="1"/>
  <c r="AP239" i="1"/>
  <c r="AQ239" i="1"/>
  <c r="AI240" i="1"/>
  <c r="AJ240" i="1"/>
  <c r="AK240" i="1"/>
  <c r="AL240" i="1"/>
  <c r="AO240" i="1"/>
  <c r="AP240" i="1"/>
  <c r="AQ240" i="1"/>
  <c r="AI241" i="1"/>
  <c r="AJ241" i="1"/>
  <c r="AK241" i="1"/>
  <c r="AL241" i="1"/>
  <c r="AM241" i="1"/>
  <c r="AN241" i="1"/>
  <c r="AO241" i="1"/>
  <c r="AP241" i="1"/>
  <c r="AQ241" i="1"/>
  <c r="AI242" i="1"/>
  <c r="AJ242" i="1"/>
  <c r="AK242" i="1"/>
  <c r="AL242" i="1"/>
  <c r="AM242" i="1"/>
  <c r="AN242" i="1"/>
  <c r="AO242" i="1"/>
  <c r="AP242" i="1"/>
  <c r="AQ242" i="1"/>
  <c r="AI243" i="1"/>
  <c r="AJ243" i="1"/>
  <c r="AK243" i="1"/>
  <c r="AL243" i="1"/>
  <c r="AM243" i="1"/>
  <c r="AN243" i="1"/>
  <c r="AO243" i="1"/>
  <c r="AP243" i="1"/>
  <c r="AQ243" i="1"/>
  <c r="AI244" i="1"/>
  <c r="AJ244" i="1"/>
  <c r="AK244" i="1"/>
  <c r="AL244" i="1"/>
  <c r="AM244" i="1"/>
  <c r="AN244" i="1"/>
  <c r="AO244" i="1"/>
  <c r="AP244" i="1"/>
  <c r="AQ244" i="1"/>
  <c r="AI245" i="1"/>
  <c r="AJ245" i="1"/>
  <c r="AK245" i="1"/>
  <c r="AL245" i="1"/>
  <c r="AM245" i="1"/>
  <c r="AN245" i="1"/>
  <c r="AO245" i="1"/>
  <c r="AP245" i="1"/>
  <c r="AQ245" i="1"/>
  <c r="AI246" i="1"/>
  <c r="AJ246" i="1"/>
  <c r="AK246" i="1"/>
  <c r="AL246" i="1"/>
  <c r="AM246" i="1"/>
  <c r="AN246" i="1"/>
  <c r="AO246" i="1"/>
  <c r="AP246" i="1"/>
  <c r="AQ246" i="1"/>
  <c r="AI247" i="1"/>
  <c r="AJ247" i="1"/>
  <c r="AK247" i="1"/>
  <c r="AL247" i="1"/>
  <c r="AM247" i="1"/>
  <c r="AN247" i="1"/>
  <c r="AO247" i="1"/>
  <c r="AP247" i="1"/>
  <c r="AQ247" i="1"/>
  <c r="AI248" i="1"/>
  <c r="AJ248" i="1"/>
  <c r="AK248" i="1"/>
  <c r="AL248" i="1"/>
  <c r="AM248" i="1"/>
  <c r="AN248" i="1"/>
  <c r="AO248" i="1"/>
  <c r="AP248" i="1"/>
  <c r="AQ248" i="1"/>
  <c r="AI249" i="1"/>
  <c r="AJ249" i="1"/>
  <c r="AK249" i="1"/>
  <c r="AL249" i="1"/>
  <c r="AM249" i="1"/>
  <c r="AN249" i="1"/>
  <c r="AO249" i="1"/>
  <c r="AP249" i="1"/>
  <c r="AQ249" i="1"/>
  <c r="AI250" i="1"/>
  <c r="AJ250" i="1"/>
  <c r="AK250" i="1"/>
  <c r="AL250" i="1"/>
  <c r="AM250" i="1"/>
  <c r="AN250" i="1"/>
  <c r="AO250" i="1"/>
  <c r="AP250" i="1"/>
  <c r="AQ250" i="1"/>
  <c r="AI251" i="1"/>
  <c r="AJ251" i="1"/>
  <c r="AK251" i="1"/>
  <c r="AL251" i="1"/>
  <c r="AM251" i="1"/>
  <c r="AN251" i="1"/>
  <c r="AO251" i="1"/>
  <c r="AP251" i="1"/>
  <c r="AQ251" i="1"/>
  <c r="AI252" i="1"/>
  <c r="AJ252" i="1"/>
  <c r="AK252" i="1"/>
  <c r="AL252" i="1"/>
  <c r="AM252" i="1"/>
  <c r="AO252" i="1"/>
  <c r="AP252" i="1"/>
  <c r="AQ252" i="1"/>
  <c r="AI253" i="1"/>
  <c r="AJ253" i="1"/>
  <c r="AK253" i="1"/>
  <c r="AL253" i="1"/>
  <c r="AO253" i="1"/>
  <c r="AP253" i="1"/>
  <c r="AQ253" i="1"/>
  <c r="AI254" i="1"/>
  <c r="AJ254" i="1"/>
  <c r="AK254" i="1"/>
  <c r="AL254" i="1"/>
  <c r="AO254" i="1"/>
  <c r="AP254" i="1"/>
  <c r="AQ254" i="1"/>
  <c r="AI255" i="1"/>
  <c r="AJ255" i="1"/>
  <c r="AK255" i="1"/>
  <c r="AL255" i="1"/>
  <c r="AO255" i="1"/>
  <c r="AP255" i="1"/>
  <c r="AQ255" i="1"/>
  <c r="AI256" i="1"/>
  <c r="AJ256" i="1"/>
  <c r="AK256" i="1"/>
  <c r="AL256" i="1"/>
  <c r="AO256" i="1"/>
  <c r="AP256" i="1"/>
  <c r="AQ256" i="1"/>
  <c r="AI257" i="1"/>
  <c r="AJ257" i="1"/>
  <c r="AK257" i="1"/>
  <c r="AL257" i="1"/>
  <c r="AO257" i="1"/>
  <c r="AP257" i="1"/>
  <c r="AQ257" i="1"/>
  <c r="AJ258" i="1"/>
  <c r="AK258" i="1"/>
  <c r="AL258" i="1"/>
  <c r="AO258" i="1"/>
  <c r="AP258" i="1"/>
  <c r="AQ258" i="1"/>
  <c r="AJ259" i="1"/>
  <c r="AK259" i="1"/>
  <c r="AL259" i="1"/>
  <c r="AO259" i="1"/>
  <c r="AP259" i="1"/>
  <c r="AQ259" i="1"/>
  <c r="AJ260" i="1"/>
  <c r="AK260" i="1"/>
  <c r="AL260" i="1"/>
  <c r="AO260" i="1"/>
  <c r="AP260" i="1"/>
  <c r="AQ260" i="1"/>
  <c r="AJ261" i="1"/>
  <c r="AK261" i="1"/>
  <c r="AL261" i="1"/>
  <c r="AO261" i="1"/>
  <c r="AP261" i="1"/>
  <c r="AQ261" i="1"/>
  <c r="AJ262" i="1"/>
  <c r="AK262" i="1"/>
  <c r="AL262" i="1"/>
  <c r="AO262" i="1"/>
  <c r="AP262" i="1"/>
  <c r="AQ262" i="1"/>
  <c r="AJ263" i="1"/>
  <c r="AK263" i="1"/>
  <c r="AL263" i="1"/>
  <c r="AO263" i="1"/>
  <c r="AP263" i="1"/>
  <c r="AQ263" i="1"/>
  <c r="AJ264" i="1"/>
  <c r="AK264" i="1"/>
  <c r="AL264" i="1"/>
  <c r="AO264" i="1"/>
  <c r="AP264" i="1"/>
  <c r="AQ264" i="1"/>
  <c r="AJ265" i="1"/>
  <c r="AK265" i="1"/>
  <c r="AL265" i="1"/>
  <c r="AO265" i="1"/>
  <c r="AP265" i="1"/>
  <c r="AQ265" i="1"/>
  <c r="AJ266" i="1"/>
  <c r="AK266" i="1"/>
  <c r="AL266" i="1"/>
  <c r="AO266" i="1"/>
  <c r="AP266" i="1"/>
  <c r="AQ266" i="1"/>
  <c r="AJ267" i="1"/>
  <c r="AK267" i="1"/>
  <c r="AL267" i="1"/>
  <c r="AO267" i="1"/>
  <c r="AP267" i="1"/>
  <c r="AQ267" i="1"/>
  <c r="AJ268" i="1"/>
  <c r="AK268" i="1"/>
  <c r="AL268" i="1"/>
  <c r="AO268" i="1"/>
  <c r="AP268" i="1"/>
  <c r="AQ268" i="1"/>
  <c r="AJ269" i="1"/>
  <c r="AK269" i="1"/>
  <c r="AL269" i="1"/>
  <c r="AO269" i="1"/>
  <c r="AP269" i="1"/>
  <c r="AQ269" i="1"/>
  <c r="AJ270" i="1"/>
  <c r="AK270" i="1"/>
  <c r="AL270" i="1"/>
  <c r="AO270" i="1"/>
  <c r="AP270" i="1"/>
  <c r="AQ270" i="1"/>
  <c r="AJ271" i="1"/>
  <c r="AK271" i="1"/>
  <c r="AL271" i="1"/>
  <c r="AO271" i="1"/>
  <c r="AP271" i="1"/>
  <c r="AQ271" i="1"/>
  <c r="AJ272" i="1"/>
  <c r="AK272" i="1"/>
  <c r="AL272" i="1"/>
  <c r="AO272" i="1"/>
  <c r="AP272" i="1"/>
  <c r="AQ272" i="1"/>
  <c r="AJ273" i="1"/>
  <c r="AK273" i="1"/>
  <c r="AL273" i="1"/>
  <c r="AO273" i="1"/>
  <c r="AP273" i="1"/>
  <c r="AQ273" i="1"/>
  <c r="AJ274" i="1"/>
  <c r="AK274" i="1"/>
  <c r="AL274" i="1"/>
  <c r="AO274" i="1"/>
  <c r="AP274" i="1"/>
  <c r="AQ274" i="1"/>
  <c r="AJ275" i="1"/>
  <c r="AK275" i="1"/>
  <c r="AL275" i="1"/>
  <c r="AO275" i="1"/>
  <c r="AP275" i="1"/>
  <c r="AQ275" i="1"/>
  <c r="AJ276" i="1"/>
  <c r="AK276" i="1"/>
  <c r="AL276" i="1"/>
  <c r="AO276" i="1"/>
  <c r="AP276" i="1"/>
  <c r="AQ276" i="1"/>
  <c r="AJ277" i="1"/>
  <c r="AK277" i="1"/>
  <c r="AL277" i="1"/>
  <c r="AO277" i="1"/>
  <c r="AP277" i="1"/>
  <c r="AQ277" i="1"/>
  <c r="AJ278" i="1"/>
  <c r="AK278" i="1"/>
  <c r="AL278" i="1"/>
  <c r="AO278" i="1"/>
  <c r="AP278" i="1"/>
  <c r="AQ278" i="1"/>
  <c r="AJ279" i="1"/>
  <c r="AK279" i="1"/>
  <c r="AL279" i="1"/>
  <c r="AO279" i="1"/>
  <c r="AP279" i="1"/>
  <c r="AQ279" i="1"/>
  <c r="AJ280" i="1"/>
  <c r="AK280" i="1"/>
  <c r="AL280" i="1"/>
  <c r="AO280" i="1"/>
  <c r="AP280" i="1"/>
  <c r="AQ280" i="1"/>
  <c r="AJ281" i="1"/>
  <c r="AK281" i="1"/>
  <c r="AL281" i="1"/>
  <c r="AO281" i="1"/>
  <c r="AP281" i="1"/>
  <c r="AQ281" i="1"/>
  <c r="AJ282" i="1"/>
  <c r="AK282" i="1"/>
  <c r="AL282" i="1"/>
  <c r="AO282" i="1"/>
  <c r="AP282" i="1"/>
  <c r="AQ282" i="1"/>
  <c r="AJ283" i="1"/>
  <c r="AK283" i="1"/>
  <c r="AL283" i="1"/>
  <c r="AO283" i="1"/>
  <c r="AP283" i="1"/>
  <c r="AQ283" i="1"/>
  <c r="AI284" i="1"/>
  <c r="AJ284" i="1"/>
  <c r="AK284" i="1"/>
  <c r="AL284" i="1"/>
  <c r="AM284" i="1"/>
  <c r="AN284" i="1"/>
  <c r="AO284" i="1"/>
  <c r="AP284" i="1"/>
  <c r="AQ284" i="1"/>
  <c r="AI285" i="1"/>
  <c r="AJ285" i="1"/>
  <c r="AK285" i="1"/>
  <c r="AL285" i="1"/>
  <c r="AM285" i="1"/>
  <c r="AN285" i="1"/>
  <c r="AO285" i="1"/>
  <c r="AP285" i="1"/>
  <c r="AQ285" i="1"/>
  <c r="AI286" i="1"/>
  <c r="AJ286" i="1"/>
  <c r="AK286" i="1"/>
  <c r="AL286" i="1"/>
  <c r="AO286" i="1"/>
  <c r="AP286" i="1"/>
  <c r="AQ286" i="1"/>
  <c r="AI287" i="1"/>
  <c r="AJ287" i="1"/>
  <c r="AK287" i="1"/>
  <c r="AL287" i="1"/>
  <c r="AM287" i="1"/>
  <c r="AN287" i="1"/>
  <c r="AO287" i="1"/>
  <c r="AP287" i="1"/>
  <c r="AQ287" i="1"/>
  <c r="AI288" i="1"/>
  <c r="AJ288" i="1"/>
  <c r="AK288" i="1"/>
  <c r="AL288" i="1"/>
  <c r="AO288" i="1"/>
  <c r="AP288" i="1"/>
  <c r="AQ288" i="1"/>
  <c r="AI289" i="1"/>
  <c r="AJ289" i="1"/>
  <c r="AK289" i="1"/>
  <c r="AL289" i="1"/>
  <c r="AO289" i="1"/>
  <c r="AP289" i="1"/>
  <c r="AQ289" i="1"/>
  <c r="AI290" i="1"/>
  <c r="AJ290" i="1"/>
  <c r="AK290" i="1"/>
  <c r="AL290" i="1"/>
  <c r="AO290" i="1"/>
  <c r="AP290" i="1"/>
  <c r="AQ290" i="1"/>
  <c r="AI291" i="1"/>
  <c r="AJ291" i="1"/>
  <c r="AK291" i="1"/>
  <c r="AL291" i="1"/>
  <c r="AO291" i="1"/>
  <c r="AP291" i="1"/>
  <c r="AQ291" i="1"/>
  <c r="AI292" i="1"/>
  <c r="AJ292" i="1"/>
  <c r="AK292" i="1"/>
  <c r="AL292" i="1"/>
  <c r="AO292" i="1"/>
  <c r="AP292" i="1"/>
  <c r="AQ292" i="1"/>
  <c r="AI293" i="1"/>
  <c r="AJ293" i="1"/>
  <c r="AK293" i="1"/>
  <c r="AL293" i="1"/>
  <c r="AM293" i="1"/>
  <c r="AN293" i="1"/>
  <c r="AO293" i="1"/>
  <c r="AP293" i="1"/>
  <c r="AQ293" i="1"/>
  <c r="AI294" i="1"/>
  <c r="AJ294" i="1"/>
  <c r="AK294" i="1"/>
  <c r="AL294" i="1"/>
  <c r="AO294" i="1"/>
  <c r="AP294" i="1"/>
  <c r="AQ294" i="1"/>
  <c r="AI295" i="1"/>
  <c r="AJ295" i="1"/>
  <c r="AK295" i="1"/>
  <c r="AL295" i="1"/>
  <c r="AO295" i="1"/>
  <c r="AP295" i="1"/>
  <c r="AQ295" i="1"/>
  <c r="AI296" i="1"/>
  <c r="AJ296" i="1"/>
  <c r="AK296" i="1"/>
  <c r="AL296" i="1"/>
  <c r="AO296" i="1"/>
  <c r="AP296" i="1"/>
  <c r="AQ296" i="1"/>
  <c r="AI297" i="1"/>
  <c r="AJ297" i="1"/>
  <c r="AK297" i="1"/>
  <c r="AL297" i="1"/>
  <c r="AO297" i="1"/>
  <c r="AP297" i="1"/>
  <c r="AQ297" i="1"/>
  <c r="AI298" i="1"/>
  <c r="AJ298" i="1"/>
  <c r="AK298" i="1"/>
  <c r="AL298" i="1"/>
  <c r="AO298" i="1"/>
  <c r="AP298" i="1"/>
  <c r="AQ298" i="1"/>
  <c r="AI299" i="1"/>
  <c r="AJ299" i="1"/>
  <c r="AK299" i="1"/>
  <c r="AL299" i="1"/>
  <c r="AO299" i="1"/>
  <c r="AP299" i="1"/>
  <c r="AQ299" i="1"/>
  <c r="AI300" i="1"/>
  <c r="AJ300" i="1"/>
  <c r="AK300" i="1"/>
  <c r="AL300" i="1"/>
  <c r="AO300" i="1"/>
  <c r="AP300" i="1"/>
  <c r="AQ300" i="1"/>
  <c r="AI301" i="1"/>
  <c r="AJ301" i="1"/>
  <c r="AK301" i="1"/>
  <c r="AL301" i="1"/>
  <c r="AO301" i="1"/>
  <c r="AP301" i="1"/>
  <c r="AQ301" i="1"/>
  <c r="AI302" i="1"/>
  <c r="AJ302" i="1"/>
  <c r="AK302" i="1"/>
  <c r="AL302" i="1"/>
  <c r="AO302" i="1"/>
  <c r="AP302" i="1"/>
  <c r="AQ302" i="1"/>
  <c r="AI303" i="1"/>
  <c r="AJ303" i="1"/>
  <c r="AK303" i="1"/>
  <c r="AL303" i="1"/>
  <c r="AO303" i="1"/>
  <c r="AP303" i="1"/>
  <c r="AQ303" i="1"/>
  <c r="AI304" i="1"/>
  <c r="AJ304" i="1"/>
  <c r="AK304" i="1"/>
  <c r="AL304" i="1"/>
  <c r="AO304" i="1"/>
  <c r="AP304" i="1"/>
  <c r="AQ304" i="1"/>
  <c r="AI305" i="1"/>
  <c r="AJ305" i="1"/>
  <c r="AK305" i="1"/>
  <c r="AL305" i="1"/>
  <c r="AO305" i="1"/>
  <c r="AP305" i="1"/>
  <c r="AQ305" i="1"/>
  <c r="AI306" i="1"/>
  <c r="AJ306" i="1"/>
  <c r="AK306" i="1"/>
  <c r="AL306" i="1"/>
  <c r="AO306" i="1"/>
  <c r="AP306" i="1"/>
  <c r="AQ306" i="1"/>
  <c r="AI307" i="1"/>
  <c r="AJ307" i="1"/>
  <c r="AK307" i="1"/>
  <c r="AL307" i="1"/>
  <c r="AO307" i="1"/>
  <c r="AP307" i="1"/>
  <c r="AQ307" i="1"/>
  <c r="AI308" i="1"/>
  <c r="AJ308" i="1"/>
  <c r="AK308" i="1"/>
  <c r="AL308" i="1"/>
  <c r="AO308" i="1"/>
  <c r="AP308" i="1"/>
  <c r="AQ308" i="1"/>
  <c r="AI309" i="1"/>
  <c r="AJ309" i="1"/>
  <c r="AK309" i="1"/>
  <c r="AL309" i="1"/>
  <c r="AO309" i="1"/>
  <c r="AP309" i="1"/>
  <c r="AQ309" i="1"/>
  <c r="AI310" i="1"/>
  <c r="AJ310" i="1"/>
  <c r="AK310" i="1"/>
  <c r="AL310" i="1"/>
  <c r="AO310" i="1"/>
  <c r="AP310" i="1"/>
  <c r="AQ310" i="1"/>
  <c r="AI311" i="1"/>
  <c r="AJ311" i="1"/>
  <c r="AK311" i="1"/>
  <c r="AL311" i="1"/>
  <c r="AM311" i="1"/>
  <c r="AN311" i="1"/>
  <c r="AO311" i="1"/>
  <c r="AP311" i="1"/>
  <c r="AQ311" i="1"/>
  <c r="AI312" i="1"/>
  <c r="AJ312" i="1"/>
  <c r="AK312" i="1"/>
  <c r="AL312" i="1"/>
  <c r="AO312" i="1"/>
  <c r="AP312" i="1"/>
  <c r="AQ312" i="1"/>
  <c r="AI313" i="1"/>
  <c r="AJ313" i="1"/>
  <c r="AK313" i="1"/>
  <c r="AL313" i="1"/>
  <c r="AO313" i="1"/>
  <c r="AP313" i="1"/>
  <c r="AQ313" i="1"/>
  <c r="AI314" i="1"/>
  <c r="AJ314" i="1"/>
  <c r="AK314" i="1"/>
  <c r="AL314" i="1"/>
  <c r="AO314" i="1"/>
  <c r="AP314" i="1"/>
  <c r="AQ314" i="1"/>
  <c r="AI315" i="1"/>
  <c r="AJ315" i="1"/>
  <c r="AK315" i="1"/>
  <c r="AL315" i="1"/>
  <c r="AO315" i="1"/>
  <c r="AP315" i="1"/>
  <c r="AQ315" i="1"/>
  <c r="AI316" i="1"/>
  <c r="AJ316" i="1"/>
  <c r="AK316" i="1"/>
  <c r="AL316" i="1"/>
  <c r="AO316" i="1"/>
  <c r="AP316" i="1"/>
  <c r="AQ316" i="1"/>
  <c r="AI317" i="1"/>
  <c r="AJ317" i="1"/>
  <c r="AK317" i="1"/>
  <c r="AL317" i="1"/>
  <c r="AO317" i="1"/>
  <c r="AP317" i="1"/>
  <c r="AQ317" i="1"/>
  <c r="AI318" i="1"/>
  <c r="AJ318" i="1"/>
  <c r="AK318" i="1"/>
  <c r="AL318" i="1"/>
  <c r="AO318" i="1"/>
  <c r="AP318" i="1"/>
  <c r="AQ318" i="1"/>
  <c r="AI319" i="1"/>
  <c r="AJ319" i="1"/>
  <c r="AK319" i="1"/>
  <c r="AL319" i="1"/>
  <c r="AO319" i="1"/>
  <c r="AP319" i="1"/>
  <c r="AQ319" i="1"/>
  <c r="AI320" i="1"/>
  <c r="AJ320" i="1"/>
  <c r="AK320" i="1"/>
  <c r="AL320" i="1"/>
  <c r="AO320" i="1"/>
  <c r="AP320" i="1"/>
  <c r="AQ320" i="1"/>
  <c r="AI321" i="1"/>
  <c r="AJ321" i="1"/>
  <c r="AK321" i="1"/>
  <c r="AL321" i="1"/>
  <c r="AO321" i="1"/>
  <c r="AP321" i="1"/>
  <c r="AQ321" i="1"/>
  <c r="AI322" i="1"/>
  <c r="AJ322" i="1"/>
  <c r="AK322" i="1"/>
  <c r="AL322" i="1"/>
  <c r="AO322" i="1"/>
  <c r="AP322" i="1"/>
  <c r="AQ322" i="1"/>
  <c r="AI323" i="1"/>
  <c r="AJ323" i="1"/>
  <c r="AK323" i="1"/>
  <c r="AL323" i="1"/>
  <c r="AO323" i="1"/>
  <c r="AP323" i="1"/>
  <c r="AQ323" i="1"/>
  <c r="AI324" i="1"/>
  <c r="AJ324" i="1"/>
  <c r="AK324" i="1"/>
  <c r="AL324" i="1"/>
  <c r="AO324" i="1"/>
  <c r="AP324" i="1"/>
  <c r="AQ324" i="1"/>
  <c r="AI325" i="1"/>
  <c r="AJ325" i="1"/>
  <c r="AK325" i="1"/>
  <c r="AL325" i="1"/>
  <c r="AO325" i="1"/>
  <c r="AP325" i="1"/>
  <c r="AQ325" i="1"/>
  <c r="AI326" i="1"/>
  <c r="AJ326" i="1"/>
  <c r="AK326" i="1"/>
  <c r="AL326" i="1"/>
  <c r="AO326" i="1"/>
  <c r="AP326" i="1"/>
  <c r="AQ326" i="1"/>
  <c r="AI327" i="1"/>
  <c r="AJ327" i="1"/>
  <c r="AK327" i="1"/>
  <c r="AL327" i="1"/>
  <c r="AO327" i="1"/>
  <c r="AP327" i="1"/>
  <c r="AQ327" i="1"/>
  <c r="AI328" i="1"/>
  <c r="AJ328" i="1"/>
  <c r="AK328" i="1"/>
  <c r="AL328" i="1"/>
  <c r="AO328" i="1"/>
  <c r="AP328" i="1"/>
  <c r="AQ328" i="1"/>
  <c r="AI329" i="1"/>
  <c r="AJ329" i="1"/>
  <c r="AK329" i="1"/>
  <c r="AL329" i="1"/>
  <c r="AO329" i="1"/>
  <c r="AP329" i="1"/>
  <c r="AQ329" i="1"/>
  <c r="AI330" i="1"/>
  <c r="AJ330" i="1"/>
  <c r="AK330" i="1"/>
  <c r="AL330" i="1"/>
  <c r="AO330" i="1"/>
  <c r="AP330" i="1"/>
  <c r="AQ330" i="1"/>
  <c r="AI331" i="1"/>
  <c r="AJ331" i="1"/>
  <c r="AK331" i="1"/>
  <c r="AL331" i="1"/>
  <c r="AO331" i="1"/>
  <c r="AP331" i="1"/>
  <c r="AQ331" i="1"/>
  <c r="AI332" i="1"/>
  <c r="AJ332" i="1"/>
  <c r="AK332" i="1"/>
  <c r="AL332" i="1"/>
  <c r="AO332" i="1"/>
  <c r="AP332" i="1"/>
  <c r="AQ332" i="1"/>
  <c r="AI333" i="1"/>
  <c r="AJ333" i="1"/>
  <c r="AK333" i="1"/>
  <c r="AL333" i="1"/>
  <c r="AO333" i="1"/>
  <c r="AP333" i="1"/>
  <c r="AQ333" i="1"/>
  <c r="AI334" i="1"/>
  <c r="AJ334" i="1"/>
  <c r="AK334" i="1"/>
  <c r="AL334" i="1"/>
  <c r="AO334" i="1"/>
  <c r="AP334" i="1"/>
  <c r="AQ334" i="1"/>
  <c r="AI335" i="1"/>
  <c r="AJ335" i="1"/>
  <c r="AK335" i="1"/>
  <c r="AL335" i="1"/>
  <c r="AO335" i="1"/>
  <c r="AP335" i="1"/>
  <c r="AQ335" i="1"/>
  <c r="AI336" i="1"/>
  <c r="AJ336" i="1"/>
  <c r="AK336" i="1"/>
  <c r="AL336" i="1"/>
  <c r="AO336" i="1"/>
  <c r="AP336" i="1"/>
  <c r="AQ336" i="1"/>
  <c r="AI337" i="1"/>
  <c r="AJ337" i="1"/>
  <c r="AK337" i="1"/>
  <c r="AL337" i="1"/>
  <c r="AO337" i="1"/>
  <c r="AP337" i="1"/>
  <c r="AQ337" i="1"/>
  <c r="AI338" i="1"/>
  <c r="AJ338" i="1"/>
  <c r="AK338" i="1"/>
  <c r="AL338" i="1"/>
  <c r="AO338" i="1"/>
  <c r="AP338" i="1"/>
  <c r="AQ338" i="1"/>
  <c r="AI339" i="1"/>
  <c r="AJ339" i="1"/>
  <c r="AK339" i="1"/>
  <c r="AL339" i="1"/>
  <c r="AO339" i="1"/>
  <c r="AP339" i="1"/>
  <c r="AQ339" i="1"/>
  <c r="AI340" i="1"/>
  <c r="AJ340" i="1"/>
  <c r="AK340" i="1"/>
  <c r="AL340" i="1"/>
  <c r="AO340" i="1"/>
  <c r="AP340" i="1"/>
  <c r="AQ340" i="1"/>
  <c r="AI341" i="1"/>
  <c r="AJ341" i="1"/>
  <c r="AK341" i="1"/>
  <c r="AL341" i="1"/>
  <c r="AO341" i="1"/>
  <c r="AP341" i="1"/>
  <c r="AQ341" i="1"/>
  <c r="AI342" i="1"/>
  <c r="AJ342" i="1"/>
  <c r="AK342" i="1"/>
  <c r="AL342" i="1"/>
  <c r="AO342" i="1"/>
  <c r="AP342" i="1"/>
  <c r="AQ342" i="1"/>
  <c r="AI343" i="1"/>
  <c r="AJ343" i="1"/>
  <c r="AK343" i="1"/>
  <c r="AL343" i="1"/>
  <c r="AO343" i="1"/>
  <c r="AP343" i="1"/>
  <c r="AQ343" i="1"/>
  <c r="AI344" i="1"/>
  <c r="AJ344" i="1"/>
  <c r="AK344" i="1"/>
  <c r="AL344" i="1"/>
  <c r="AO344" i="1"/>
  <c r="AP344" i="1"/>
  <c r="AQ344" i="1"/>
  <c r="AI345" i="1"/>
  <c r="AJ345" i="1"/>
  <c r="AK345" i="1"/>
  <c r="AL345" i="1"/>
  <c r="AO345" i="1"/>
  <c r="AP345" i="1"/>
  <c r="AQ345" i="1"/>
  <c r="AI346" i="1"/>
  <c r="AJ346" i="1"/>
  <c r="AK346" i="1"/>
  <c r="AL346" i="1"/>
  <c r="AO346" i="1"/>
  <c r="AP346" i="1"/>
  <c r="AQ346" i="1"/>
  <c r="AI347" i="1"/>
  <c r="AJ347" i="1"/>
  <c r="AK347" i="1"/>
  <c r="AL347" i="1"/>
  <c r="AO347" i="1"/>
  <c r="AP347" i="1"/>
  <c r="AQ347" i="1"/>
  <c r="AI348" i="1"/>
  <c r="AJ348" i="1"/>
  <c r="AK348" i="1"/>
  <c r="AL348" i="1"/>
  <c r="AO348" i="1"/>
  <c r="AP348" i="1"/>
  <c r="AQ348" i="1"/>
  <c r="AI349" i="1"/>
  <c r="AJ349" i="1"/>
  <c r="AK349" i="1"/>
  <c r="AL349" i="1"/>
  <c r="AO349" i="1"/>
  <c r="AP349" i="1"/>
  <c r="AQ349" i="1"/>
  <c r="AI350" i="1"/>
  <c r="AJ350" i="1"/>
  <c r="AK350" i="1"/>
  <c r="AL350" i="1"/>
  <c r="AO350" i="1"/>
  <c r="AP350" i="1"/>
  <c r="AQ350" i="1"/>
  <c r="AI351" i="1"/>
  <c r="AJ351" i="1"/>
  <c r="AK351" i="1"/>
  <c r="AL351" i="1"/>
  <c r="AO351" i="1"/>
  <c r="AP351" i="1"/>
  <c r="AQ351" i="1"/>
  <c r="AI352" i="1"/>
  <c r="AJ352" i="1"/>
  <c r="AK352" i="1"/>
  <c r="AL352" i="1"/>
  <c r="AO352" i="1"/>
  <c r="AP352" i="1"/>
  <c r="AQ352" i="1"/>
  <c r="AI353" i="1"/>
  <c r="AJ353" i="1"/>
  <c r="AK353" i="1"/>
  <c r="AL353" i="1"/>
  <c r="AO353" i="1"/>
  <c r="AP353" i="1"/>
  <c r="AQ353" i="1"/>
  <c r="AI354" i="1"/>
  <c r="AJ354" i="1"/>
  <c r="AK354" i="1"/>
  <c r="AL354" i="1"/>
  <c r="AO354" i="1"/>
  <c r="AP354" i="1"/>
  <c r="AQ354" i="1"/>
  <c r="AI355" i="1"/>
  <c r="AJ355" i="1"/>
  <c r="AK355" i="1"/>
  <c r="AL355" i="1"/>
  <c r="AO355" i="1"/>
  <c r="AP355" i="1"/>
  <c r="AQ355" i="1"/>
  <c r="AI356" i="1"/>
  <c r="AJ356" i="1"/>
  <c r="AK356" i="1"/>
  <c r="AL356" i="1"/>
  <c r="AO356" i="1"/>
  <c r="AP356" i="1"/>
  <c r="AQ356" i="1"/>
  <c r="AI357" i="1"/>
  <c r="AJ357" i="1"/>
  <c r="AK357" i="1"/>
  <c r="AL357" i="1"/>
  <c r="AO357" i="1"/>
  <c r="AP357" i="1"/>
  <c r="AQ357" i="1"/>
  <c r="AI358" i="1"/>
  <c r="AJ358" i="1"/>
  <c r="AK358" i="1"/>
  <c r="AL358" i="1"/>
  <c r="AO358" i="1"/>
  <c r="AP358" i="1"/>
  <c r="AQ358" i="1"/>
  <c r="AI359" i="1"/>
  <c r="AJ359" i="1"/>
  <c r="AK359" i="1"/>
  <c r="AL359" i="1"/>
  <c r="AO359" i="1"/>
  <c r="AP359" i="1"/>
  <c r="AQ359" i="1"/>
  <c r="AI360" i="1"/>
  <c r="AJ360" i="1"/>
  <c r="AK360" i="1"/>
  <c r="AL360" i="1"/>
  <c r="AO360" i="1"/>
  <c r="AP360" i="1"/>
  <c r="AQ360" i="1"/>
  <c r="AI361" i="1"/>
  <c r="AJ361" i="1"/>
  <c r="AK361" i="1"/>
  <c r="AL361" i="1"/>
  <c r="AO361" i="1"/>
  <c r="AP361" i="1"/>
  <c r="AQ361" i="1"/>
  <c r="AI362" i="1"/>
  <c r="AJ362" i="1"/>
  <c r="AK362" i="1"/>
  <c r="AL362" i="1"/>
  <c r="AO362" i="1"/>
  <c r="AP362" i="1"/>
  <c r="AQ362" i="1"/>
  <c r="AI363" i="1"/>
  <c r="AJ363" i="1"/>
  <c r="AK363" i="1"/>
  <c r="AL363" i="1"/>
  <c r="AO363" i="1"/>
  <c r="AP363" i="1"/>
  <c r="AQ363" i="1"/>
  <c r="AI364" i="1"/>
  <c r="AJ364" i="1"/>
  <c r="AK364" i="1"/>
  <c r="AL364" i="1"/>
  <c r="AO364" i="1"/>
  <c r="AP364" i="1"/>
  <c r="AQ364" i="1"/>
  <c r="AI365" i="1"/>
  <c r="AJ365" i="1"/>
  <c r="AK365" i="1"/>
  <c r="AL365" i="1"/>
  <c r="AO365" i="1"/>
  <c r="AP365" i="1"/>
  <c r="AQ365" i="1"/>
  <c r="AI366" i="1"/>
  <c r="AJ366" i="1"/>
  <c r="AK366" i="1"/>
  <c r="AL366" i="1"/>
  <c r="AO366" i="1"/>
  <c r="AP366" i="1"/>
  <c r="AQ366" i="1"/>
  <c r="AI367" i="1"/>
  <c r="AJ367" i="1"/>
  <c r="AK367" i="1"/>
  <c r="AL367" i="1"/>
  <c r="AO367" i="1"/>
  <c r="AP367" i="1"/>
  <c r="AQ367" i="1"/>
  <c r="AI368" i="1"/>
  <c r="AJ368" i="1"/>
  <c r="AK368" i="1"/>
  <c r="AL368" i="1"/>
  <c r="AO368" i="1"/>
  <c r="AP368" i="1"/>
  <c r="AQ368" i="1"/>
  <c r="AI369" i="1"/>
  <c r="AJ369" i="1"/>
  <c r="AK369" i="1"/>
  <c r="AL369" i="1"/>
  <c r="AO369" i="1"/>
  <c r="AP369" i="1"/>
  <c r="AQ369" i="1"/>
  <c r="AI370" i="1"/>
  <c r="AJ370" i="1"/>
  <c r="AK370" i="1"/>
  <c r="AL370" i="1"/>
  <c r="AO370" i="1"/>
  <c r="AP370" i="1"/>
  <c r="AQ370" i="1"/>
  <c r="AI371" i="1"/>
  <c r="AJ371" i="1"/>
  <c r="AK371" i="1"/>
  <c r="AL371" i="1"/>
  <c r="AO371" i="1"/>
  <c r="AP371" i="1"/>
  <c r="AQ371" i="1"/>
  <c r="AI372" i="1"/>
  <c r="AJ372" i="1"/>
  <c r="AK372" i="1"/>
  <c r="AL372" i="1"/>
  <c r="AO372" i="1"/>
  <c r="AP372" i="1"/>
  <c r="AQ372" i="1"/>
  <c r="AI373" i="1"/>
  <c r="AJ373" i="1"/>
  <c r="AK373" i="1"/>
  <c r="AL373" i="1"/>
  <c r="AO373" i="1"/>
  <c r="AP373" i="1"/>
  <c r="AQ373" i="1"/>
  <c r="AI374" i="1"/>
  <c r="AJ374" i="1"/>
  <c r="AK374" i="1"/>
  <c r="AL374" i="1"/>
  <c r="AO374" i="1"/>
  <c r="AP374" i="1"/>
  <c r="AQ374" i="1"/>
  <c r="AI375" i="1"/>
  <c r="AJ375" i="1"/>
  <c r="AK375" i="1"/>
  <c r="AL375" i="1"/>
  <c r="AO375" i="1"/>
  <c r="AP375" i="1"/>
  <c r="AQ375" i="1"/>
  <c r="AI376" i="1"/>
  <c r="AJ376" i="1"/>
  <c r="AK376" i="1"/>
  <c r="AL376" i="1"/>
  <c r="AO376" i="1"/>
  <c r="AP376" i="1"/>
  <c r="AQ376" i="1"/>
  <c r="AI377" i="1"/>
  <c r="AJ377" i="1"/>
  <c r="AK377" i="1"/>
  <c r="AL377" i="1"/>
  <c r="AO377" i="1"/>
  <c r="AP377" i="1"/>
  <c r="AQ377" i="1"/>
  <c r="AI378" i="1"/>
  <c r="AJ378" i="1"/>
  <c r="AK378" i="1"/>
  <c r="AL378" i="1"/>
  <c r="AO378" i="1"/>
  <c r="AP378" i="1"/>
  <c r="AQ378" i="1"/>
  <c r="AI379" i="1"/>
  <c r="AJ379" i="1"/>
  <c r="AK379" i="1"/>
  <c r="AL379" i="1"/>
  <c r="AO379" i="1"/>
  <c r="AP379" i="1"/>
  <c r="AQ379" i="1"/>
  <c r="AI380" i="1"/>
  <c r="AJ380" i="1"/>
  <c r="AK380" i="1"/>
  <c r="AL380" i="1"/>
  <c r="AO380" i="1"/>
  <c r="AP380" i="1"/>
  <c r="AQ380" i="1"/>
  <c r="AI381" i="1"/>
  <c r="AJ381" i="1"/>
  <c r="AK381" i="1"/>
  <c r="AL381" i="1"/>
  <c r="AO381" i="1"/>
  <c r="AP381" i="1"/>
  <c r="AQ381" i="1"/>
  <c r="AI382" i="1"/>
  <c r="AJ382" i="1"/>
  <c r="AK382" i="1"/>
  <c r="AL382" i="1"/>
  <c r="AO382" i="1"/>
  <c r="AP382" i="1"/>
  <c r="AQ382" i="1"/>
  <c r="AI383" i="1"/>
  <c r="AJ383" i="1"/>
  <c r="AK383" i="1"/>
  <c r="AL383" i="1"/>
  <c r="AO383" i="1"/>
  <c r="AP383" i="1"/>
  <c r="AQ383" i="1"/>
  <c r="AI384" i="1"/>
  <c r="AJ384" i="1"/>
  <c r="AK384" i="1"/>
  <c r="AL384" i="1"/>
  <c r="AO384" i="1"/>
  <c r="AP384" i="1"/>
  <c r="AQ384" i="1"/>
  <c r="AI385" i="1"/>
  <c r="AJ385" i="1"/>
  <c r="AK385" i="1"/>
  <c r="AL385" i="1"/>
  <c r="AO385" i="1"/>
  <c r="AP385" i="1"/>
  <c r="AQ385" i="1"/>
  <c r="AI386" i="1"/>
  <c r="AJ386" i="1"/>
  <c r="AK386" i="1"/>
  <c r="AL386" i="1"/>
  <c r="AO386" i="1"/>
  <c r="AP386" i="1"/>
  <c r="AQ386" i="1"/>
  <c r="AI387" i="1"/>
  <c r="AJ387" i="1"/>
  <c r="AK387" i="1"/>
  <c r="AL387" i="1"/>
  <c r="AO387" i="1"/>
  <c r="AP387" i="1"/>
  <c r="AQ387" i="1"/>
  <c r="AI388" i="1"/>
  <c r="AJ388" i="1"/>
  <c r="AK388" i="1"/>
  <c r="AL388" i="1"/>
  <c r="AO388" i="1"/>
  <c r="AP388" i="1"/>
  <c r="AQ388" i="1"/>
  <c r="AI389" i="1"/>
  <c r="AJ389" i="1"/>
  <c r="AK389" i="1"/>
  <c r="AL389" i="1"/>
  <c r="AO389" i="1"/>
  <c r="AP389" i="1"/>
  <c r="AQ389" i="1"/>
  <c r="AI390" i="1"/>
  <c r="AJ390" i="1"/>
  <c r="AK390" i="1"/>
  <c r="AL390" i="1"/>
  <c r="AO390" i="1"/>
  <c r="AP390" i="1"/>
  <c r="AQ390" i="1"/>
  <c r="AI391" i="1"/>
  <c r="AJ391" i="1"/>
  <c r="AK391" i="1"/>
  <c r="AL391" i="1"/>
  <c r="AO391" i="1"/>
  <c r="AP391" i="1"/>
  <c r="AQ391" i="1"/>
  <c r="AI392" i="1"/>
  <c r="AJ392" i="1"/>
  <c r="AK392" i="1"/>
  <c r="AL392" i="1"/>
  <c r="AO392" i="1"/>
  <c r="AP392" i="1"/>
  <c r="AQ392" i="1"/>
  <c r="AI393" i="1"/>
  <c r="AJ393" i="1"/>
  <c r="AK393" i="1"/>
  <c r="AL393" i="1"/>
  <c r="AO393" i="1"/>
  <c r="AP393" i="1"/>
  <c r="AQ393" i="1"/>
  <c r="AI394" i="1"/>
  <c r="AJ394" i="1"/>
  <c r="AK394" i="1"/>
  <c r="AL394" i="1"/>
  <c r="AO394" i="1"/>
  <c r="AP394" i="1"/>
  <c r="AQ394" i="1"/>
  <c r="AI395" i="1"/>
  <c r="AJ395" i="1"/>
  <c r="AK395" i="1"/>
  <c r="AL395" i="1"/>
  <c r="AO395" i="1"/>
  <c r="AP395" i="1"/>
  <c r="AQ395" i="1"/>
  <c r="AI396" i="1"/>
  <c r="AJ396" i="1"/>
  <c r="AK396" i="1"/>
  <c r="AL396" i="1"/>
  <c r="AO396" i="1"/>
  <c r="AP396" i="1"/>
  <c r="AQ396" i="1"/>
  <c r="AI397" i="1"/>
  <c r="AJ397" i="1"/>
  <c r="AK397" i="1"/>
  <c r="AL397" i="1"/>
  <c r="AO397" i="1"/>
  <c r="AP397" i="1"/>
  <c r="AQ397" i="1"/>
  <c r="AI398" i="1"/>
  <c r="AJ398" i="1"/>
  <c r="AK398" i="1"/>
  <c r="AL398" i="1"/>
  <c r="AO398" i="1"/>
  <c r="AP398" i="1"/>
  <c r="AQ398" i="1"/>
  <c r="AI399" i="1"/>
  <c r="AJ399" i="1"/>
  <c r="AK399" i="1"/>
  <c r="AL399" i="1"/>
  <c r="AO399" i="1"/>
  <c r="AP399" i="1"/>
  <c r="AQ399" i="1"/>
  <c r="AI400" i="1"/>
  <c r="AJ400" i="1"/>
  <c r="AK400" i="1"/>
  <c r="AL400" i="1"/>
  <c r="AO400" i="1"/>
  <c r="AP400" i="1"/>
  <c r="AQ400" i="1"/>
  <c r="AI401" i="1"/>
  <c r="AJ401" i="1"/>
  <c r="AK401" i="1"/>
  <c r="AL401" i="1"/>
  <c r="AO401" i="1"/>
  <c r="AP401" i="1"/>
  <c r="AQ401" i="1"/>
  <c r="AI402" i="1"/>
  <c r="AJ402" i="1"/>
  <c r="AK402" i="1"/>
  <c r="AL402" i="1"/>
  <c r="AO402" i="1"/>
  <c r="AP402" i="1"/>
  <c r="AQ402" i="1"/>
  <c r="AI403" i="1"/>
  <c r="AJ403" i="1"/>
  <c r="AK403" i="1"/>
  <c r="AL403" i="1"/>
  <c r="AO403" i="1"/>
  <c r="AP403" i="1"/>
  <c r="AQ403" i="1"/>
  <c r="AI404" i="1"/>
  <c r="AJ404" i="1"/>
  <c r="AK404" i="1"/>
  <c r="AL404" i="1"/>
  <c r="AO404" i="1"/>
  <c r="AP404" i="1"/>
  <c r="AQ404" i="1"/>
  <c r="AI405" i="1"/>
  <c r="AJ405" i="1"/>
  <c r="AK405" i="1"/>
  <c r="AL405" i="1"/>
  <c r="AO405" i="1"/>
  <c r="AP405" i="1"/>
  <c r="AQ405" i="1"/>
  <c r="AI406" i="1"/>
  <c r="AJ406" i="1"/>
  <c r="AK406" i="1"/>
  <c r="AL406" i="1"/>
  <c r="AO406" i="1"/>
  <c r="AP406" i="1"/>
  <c r="AQ406" i="1"/>
  <c r="AI407" i="1"/>
  <c r="AJ407" i="1"/>
  <c r="AK407" i="1"/>
  <c r="AL407" i="1"/>
  <c r="AO407" i="1"/>
  <c r="AP407" i="1"/>
  <c r="AQ407" i="1"/>
  <c r="AI408" i="1"/>
  <c r="AJ408" i="1"/>
  <c r="AK408" i="1"/>
  <c r="AL408" i="1"/>
  <c r="AO408" i="1"/>
  <c r="AP408" i="1"/>
  <c r="AQ408" i="1"/>
  <c r="AI409" i="1"/>
  <c r="AJ409" i="1"/>
  <c r="AK409" i="1"/>
  <c r="AL409" i="1"/>
  <c r="AO409" i="1"/>
  <c r="AP409" i="1"/>
  <c r="AQ409" i="1"/>
  <c r="AI410" i="1"/>
  <c r="AJ410" i="1"/>
  <c r="AK410" i="1"/>
  <c r="AL410" i="1"/>
  <c r="AO410" i="1"/>
  <c r="AP410" i="1"/>
  <c r="AQ410" i="1"/>
  <c r="AI411" i="1"/>
  <c r="AJ411" i="1"/>
  <c r="AK411" i="1"/>
  <c r="AL411" i="1"/>
  <c r="AO411" i="1"/>
  <c r="AP411" i="1"/>
  <c r="AQ411" i="1"/>
  <c r="AI412" i="1"/>
  <c r="AJ412" i="1"/>
  <c r="AK412" i="1"/>
  <c r="AL412" i="1"/>
  <c r="AO412" i="1"/>
  <c r="AP412" i="1"/>
  <c r="AQ412" i="1"/>
  <c r="AI413" i="1"/>
  <c r="AJ413" i="1"/>
  <c r="AK413" i="1"/>
  <c r="AL413" i="1"/>
  <c r="AO413" i="1"/>
  <c r="AP413" i="1"/>
  <c r="AQ413" i="1"/>
  <c r="AI414" i="1"/>
  <c r="AJ414" i="1"/>
  <c r="AK414" i="1"/>
  <c r="AL414" i="1"/>
  <c r="AO414" i="1"/>
  <c r="AP414" i="1"/>
  <c r="AQ414" i="1"/>
  <c r="AI415" i="1"/>
  <c r="AJ415" i="1"/>
  <c r="AK415" i="1"/>
  <c r="AL415" i="1"/>
  <c r="AO415" i="1"/>
  <c r="AP415" i="1"/>
  <c r="AQ415" i="1"/>
  <c r="AI416" i="1"/>
  <c r="AJ416" i="1"/>
  <c r="AK416" i="1"/>
  <c r="AL416" i="1"/>
  <c r="AO416" i="1"/>
  <c r="AP416" i="1"/>
  <c r="AQ416" i="1"/>
  <c r="AI417" i="1"/>
  <c r="AJ417" i="1"/>
  <c r="AK417" i="1"/>
  <c r="AL417" i="1"/>
  <c r="AO417" i="1"/>
  <c r="AP417" i="1"/>
  <c r="AQ417" i="1"/>
  <c r="AI418" i="1"/>
  <c r="AJ418" i="1"/>
  <c r="AK418" i="1"/>
  <c r="AL418" i="1"/>
  <c r="AO418" i="1"/>
  <c r="AP418" i="1"/>
  <c r="AQ418" i="1"/>
  <c r="AI419" i="1"/>
  <c r="AJ419" i="1"/>
  <c r="AK419" i="1"/>
  <c r="AL419" i="1"/>
  <c r="AO419" i="1"/>
  <c r="AP419" i="1"/>
  <c r="AQ419" i="1"/>
  <c r="AI420" i="1"/>
  <c r="AJ420" i="1"/>
  <c r="AK420" i="1"/>
  <c r="AL420" i="1"/>
  <c r="AO420" i="1"/>
  <c r="AP420" i="1"/>
  <c r="AQ420" i="1"/>
  <c r="AI421" i="1"/>
  <c r="AJ421" i="1"/>
  <c r="AK421" i="1"/>
  <c r="AL421" i="1"/>
  <c r="AO421" i="1"/>
  <c r="AP421" i="1"/>
  <c r="AQ421" i="1"/>
  <c r="AI422" i="1"/>
  <c r="AJ422" i="1"/>
  <c r="AK422" i="1"/>
  <c r="AL422" i="1"/>
  <c r="AO422" i="1"/>
  <c r="AP422" i="1"/>
  <c r="AQ422" i="1"/>
  <c r="AI423" i="1"/>
  <c r="AJ423" i="1"/>
  <c r="AK423" i="1"/>
  <c r="AL423" i="1"/>
  <c r="AO423" i="1"/>
  <c r="AP423" i="1"/>
  <c r="AQ423" i="1"/>
  <c r="AI424" i="1"/>
  <c r="AJ424" i="1"/>
  <c r="AK424" i="1"/>
  <c r="AL424" i="1"/>
  <c r="AO424" i="1"/>
  <c r="AP424" i="1"/>
  <c r="AQ424" i="1"/>
  <c r="AI425" i="1"/>
  <c r="AJ425" i="1"/>
  <c r="AK425" i="1"/>
  <c r="AL425" i="1"/>
  <c r="AO425" i="1"/>
  <c r="AP425" i="1"/>
  <c r="AQ425" i="1"/>
  <c r="AI426" i="1"/>
  <c r="AJ426" i="1"/>
  <c r="AK426" i="1"/>
  <c r="AL426" i="1"/>
  <c r="AO426" i="1"/>
  <c r="AP426" i="1"/>
  <c r="AQ426" i="1"/>
  <c r="AI427" i="1"/>
  <c r="AJ427" i="1"/>
  <c r="AK427" i="1"/>
  <c r="AL427" i="1"/>
  <c r="AO427" i="1"/>
  <c r="AP427" i="1"/>
  <c r="AQ427" i="1"/>
  <c r="AI428" i="1"/>
  <c r="AJ428" i="1"/>
  <c r="AK428" i="1"/>
  <c r="AL428" i="1"/>
  <c r="AO428" i="1"/>
  <c r="AP428" i="1"/>
  <c r="AQ428" i="1"/>
  <c r="AI429" i="1"/>
  <c r="AJ429" i="1"/>
  <c r="AK429" i="1"/>
  <c r="AL429" i="1"/>
  <c r="AO429" i="1"/>
  <c r="AP429" i="1"/>
  <c r="AQ429" i="1"/>
  <c r="AI430" i="1"/>
  <c r="AJ430" i="1"/>
  <c r="AK430" i="1"/>
  <c r="AL430" i="1"/>
  <c r="AO430" i="1"/>
  <c r="AP430" i="1"/>
  <c r="AQ430" i="1"/>
  <c r="AI431" i="1"/>
  <c r="AJ431" i="1"/>
  <c r="AK431" i="1"/>
  <c r="AL431" i="1"/>
  <c r="AO431" i="1"/>
  <c r="AP431" i="1"/>
  <c r="AQ431" i="1"/>
  <c r="AI432" i="1"/>
  <c r="AJ432" i="1"/>
  <c r="AK432" i="1"/>
  <c r="AL432" i="1"/>
  <c r="AO432" i="1"/>
  <c r="AP432" i="1"/>
  <c r="AQ432" i="1"/>
  <c r="AI433" i="1"/>
  <c r="AJ433" i="1"/>
  <c r="AK433" i="1"/>
  <c r="AL433" i="1"/>
  <c r="AO433" i="1"/>
  <c r="AP433" i="1"/>
  <c r="AQ433" i="1"/>
  <c r="AI434" i="1"/>
  <c r="AJ434" i="1"/>
  <c r="AK434" i="1"/>
  <c r="AL434" i="1"/>
  <c r="AO434" i="1"/>
  <c r="AP434" i="1"/>
  <c r="AQ434" i="1"/>
  <c r="AI435" i="1"/>
  <c r="AJ435" i="1"/>
  <c r="AK435" i="1"/>
  <c r="AL435" i="1"/>
  <c r="AO435" i="1"/>
  <c r="AP435" i="1"/>
  <c r="AQ435" i="1"/>
  <c r="AI436" i="1"/>
  <c r="AJ436" i="1"/>
  <c r="AK436" i="1"/>
  <c r="AL436" i="1"/>
  <c r="AO436" i="1"/>
  <c r="AP436" i="1"/>
  <c r="AQ436" i="1"/>
  <c r="AI437" i="1"/>
  <c r="AJ437" i="1"/>
  <c r="AK437" i="1"/>
  <c r="AL437" i="1"/>
  <c r="AO437" i="1"/>
  <c r="AP437" i="1"/>
  <c r="AQ437" i="1"/>
  <c r="AI438" i="1"/>
  <c r="AJ438" i="1"/>
  <c r="AK438" i="1"/>
  <c r="AL438" i="1"/>
  <c r="AO438" i="1"/>
  <c r="AP438" i="1"/>
  <c r="AQ438" i="1"/>
  <c r="AI439" i="1"/>
  <c r="AJ439" i="1"/>
  <c r="AK439" i="1"/>
  <c r="AL439" i="1"/>
  <c r="AO439" i="1"/>
  <c r="AP439" i="1"/>
  <c r="AQ439" i="1"/>
  <c r="AI440" i="1"/>
  <c r="AJ440" i="1"/>
  <c r="AK440" i="1"/>
  <c r="AL440" i="1"/>
  <c r="AO440" i="1"/>
  <c r="AP440" i="1"/>
  <c r="AQ440" i="1"/>
  <c r="AI441" i="1"/>
  <c r="AJ441" i="1"/>
  <c r="AK441" i="1"/>
  <c r="AL441" i="1"/>
  <c r="AO441" i="1"/>
  <c r="AP441" i="1"/>
  <c r="AQ441" i="1"/>
  <c r="AI442" i="1"/>
  <c r="AJ442" i="1"/>
  <c r="AK442" i="1"/>
  <c r="AL442" i="1"/>
  <c r="AO442" i="1"/>
  <c r="AP442" i="1"/>
  <c r="AQ442" i="1"/>
  <c r="AI443" i="1"/>
  <c r="AJ443" i="1"/>
  <c r="AK443" i="1"/>
  <c r="AL443" i="1"/>
  <c r="AO443" i="1"/>
  <c r="AP443" i="1"/>
  <c r="AQ443" i="1"/>
  <c r="AI444" i="1"/>
  <c r="AJ444" i="1"/>
  <c r="AK444" i="1"/>
  <c r="AL444" i="1"/>
  <c r="AO444" i="1"/>
  <c r="AP444" i="1"/>
  <c r="AQ444" i="1"/>
  <c r="AI445" i="1"/>
  <c r="AJ445" i="1"/>
  <c r="AK445" i="1"/>
  <c r="AL445" i="1"/>
  <c r="AO445" i="1"/>
  <c r="AP445" i="1"/>
  <c r="AQ445" i="1"/>
  <c r="AI446" i="1"/>
  <c r="AJ446" i="1"/>
  <c r="AK446" i="1"/>
  <c r="AL446" i="1"/>
  <c r="AO446" i="1"/>
  <c r="AP446" i="1"/>
  <c r="AQ446" i="1"/>
  <c r="AI447" i="1"/>
  <c r="AJ447" i="1"/>
  <c r="AK447" i="1"/>
  <c r="AL447" i="1"/>
  <c r="AO447" i="1"/>
  <c r="AP447" i="1"/>
  <c r="AQ447" i="1"/>
  <c r="AI448" i="1"/>
  <c r="AJ448" i="1"/>
  <c r="AK448" i="1"/>
  <c r="AL448" i="1"/>
  <c r="AO448" i="1"/>
  <c r="AP448" i="1"/>
  <c r="AQ448" i="1"/>
  <c r="AI449" i="1"/>
  <c r="AJ449" i="1"/>
  <c r="AK449" i="1"/>
  <c r="AL449" i="1"/>
  <c r="AO449" i="1"/>
  <c r="AP449" i="1"/>
  <c r="AQ449" i="1"/>
  <c r="AI450" i="1"/>
  <c r="AJ450" i="1"/>
  <c r="AK450" i="1"/>
  <c r="AL450" i="1"/>
  <c r="AO450" i="1"/>
  <c r="AP450" i="1"/>
  <c r="AQ450" i="1"/>
  <c r="AI451" i="1"/>
  <c r="AJ451" i="1"/>
  <c r="AK451" i="1"/>
  <c r="AL451" i="1"/>
  <c r="AO451" i="1"/>
  <c r="AP451" i="1"/>
  <c r="AQ451" i="1"/>
  <c r="AI452" i="1"/>
  <c r="AJ452" i="1"/>
  <c r="AK452" i="1"/>
  <c r="AL452" i="1"/>
  <c r="AO452" i="1"/>
  <c r="AP452" i="1"/>
  <c r="AQ452" i="1"/>
  <c r="AI453" i="1"/>
  <c r="AJ453" i="1"/>
  <c r="AK453" i="1"/>
  <c r="AL453" i="1"/>
  <c r="AO453" i="1"/>
  <c r="AP453" i="1"/>
  <c r="AQ453" i="1"/>
  <c r="AI454" i="1"/>
  <c r="AJ454" i="1"/>
  <c r="AK454" i="1"/>
  <c r="AL454" i="1"/>
  <c r="AO454" i="1"/>
  <c r="AP454" i="1"/>
  <c r="AQ454" i="1"/>
  <c r="AI455" i="1"/>
  <c r="AJ455" i="1"/>
  <c r="AK455" i="1"/>
  <c r="AL455" i="1"/>
  <c r="AO455" i="1"/>
  <c r="AP455" i="1"/>
  <c r="AQ455" i="1"/>
  <c r="AI456" i="1"/>
  <c r="AJ456" i="1"/>
  <c r="AK456" i="1"/>
  <c r="AL456" i="1"/>
  <c r="AO456" i="1"/>
  <c r="AP456" i="1"/>
  <c r="AQ456" i="1"/>
  <c r="AI457" i="1"/>
  <c r="AJ457" i="1"/>
  <c r="AK457" i="1"/>
  <c r="AL457" i="1"/>
  <c r="AO457" i="1"/>
  <c r="AP457" i="1"/>
  <c r="AQ457" i="1"/>
  <c r="AI458" i="1"/>
  <c r="AJ458" i="1"/>
  <c r="AK458" i="1"/>
  <c r="AL458" i="1"/>
  <c r="AO458" i="1"/>
  <c r="AP458" i="1"/>
  <c r="AQ458" i="1"/>
  <c r="AI459" i="1"/>
  <c r="AJ459" i="1"/>
  <c r="AK459" i="1"/>
  <c r="AL459" i="1"/>
  <c r="AO459" i="1"/>
  <c r="AP459" i="1"/>
  <c r="AQ459" i="1"/>
  <c r="AI460" i="1"/>
  <c r="AJ460" i="1"/>
  <c r="AK460" i="1"/>
  <c r="AL460" i="1"/>
  <c r="AO460" i="1"/>
  <c r="AP460" i="1"/>
  <c r="AQ460" i="1"/>
  <c r="AI461" i="1"/>
  <c r="AJ461" i="1"/>
  <c r="AK461" i="1"/>
  <c r="AL461" i="1"/>
  <c r="AO461" i="1"/>
  <c r="AP461" i="1"/>
  <c r="AQ461" i="1"/>
  <c r="AI462" i="1"/>
  <c r="AJ462" i="1"/>
  <c r="AK462" i="1"/>
  <c r="AL462" i="1"/>
  <c r="AO462" i="1"/>
  <c r="AP462" i="1"/>
  <c r="AQ462" i="1"/>
  <c r="AI463" i="1"/>
  <c r="AJ463" i="1"/>
  <c r="AK463" i="1"/>
  <c r="AL463" i="1"/>
  <c r="AO463" i="1"/>
  <c r="AP463" i="1"/>
  <c r="AQ463" i="1"/>
  <c r="AI464" i="1"/>
  <c r="AJ464" i="1"/>
  <c r="AK464" i="1"/>
  <c r="AL464" i="1"/>
  <c r="AO464" i="1"/>
  <c r="AP464" i="1"/>
  <c r="AQ464" i="1"/>
  <c r="AI465" i="1"/>
  <c r="AJ465" i="1"/>
  <c r="AK465" i="1"/>
  <c r="AL465" i="1"/>
  <c r="AO465" i="1"/>
  <c r="AP465" i="1"/>
  <c r="AQ465" i="1"/>
  <c r="AI466" i="1"/>
  <c r="AJ466" i="1"/>
  <c r="AK466" i="1"/>
  <c r="AL466" i="1"/>
  <c r="AO466" i="1"/>
  <c r="AP466" i="1"/>
  <c r="AQ466" i="1"/>
  <c r="AI467" i="1"/>
  <c r="AJ467" i="1"/>
  <c r="AK467" i="1"/>
  <c r="AL467" i="1"/>
  <c r="AO467" i="1"/>
  <c r="AP467" i="1"/>
  <c r="AQ467" i="1"/>
  <c r="AI468" i="1"/>
  <c r="AJ468" i="1"/>
  <c r="AK468" i="1"/>
  <c r="AL468" i="1"/>
  <c r="AO468" i="1"/>
  <c r="AP468" i="1"/>
  <c r="AQ468" i="1"/>
  <c r="AI469" i="1"/>
  <c r="AJ469" i="1"/>
  <c r="AK469" i="1"/>
  <c r="AL469" i="1"/>
  <c r="AO469" i="1"/>
  <c r="AP469" i="1"/>
  <c r="AQ469" i="1"/>
  <c r="AI470" i="1"/>
  <c r="AJ470" i="1"/>
  <c r="AK470" i="1"/>
  <c r="AL470" i="1"/>
  <c r="AO470" i="1"/>
  <c r="AP470" i="1"/>
  <c r="AQ470" i="1"/>
  <c r="AI471" i="1"/>
  <c r="AJ471" i="1"/>
  <c r="AK471" i="1"/>
  <c r="AL471" i="1"/>
  <c r="AO471" i="1"/>
  <c r="AP471" i="1"/>
  <c r="AQ471" i="1"/>
  <c r="AI472" i="1"/>
  <c r="AJ472" i="1"/>
  <c r="AK472" i="1"/>
  <c r="AL472" i="1"/>
  <c r="AO472" i="1"/>
  <c r="AP472" i="1"/>
  <c r="AQ472" i="1"/>
  <c r="AI473" i="1"/>
  <c r="AJ473" i="1"/>
  <c r="AK473" i="1"/>
  <c r="AL473" i="1"/>
  <c r="AO473" i="1"/>
  <c r="AP473" i="1"/>
  <c r="AQ473" i="1"/>
  <c r="AI474" i="1"/>
  <c r="AJ474" i="1"/>
  <c r="AK474" i="1"/>
  <c r="AL474" i="1"/>
  <c r="AO474" i="1"/>
  <c r="AP474" i="1"/>
  <c r="AQ474" i="1"/>
  <c r="AI475" i="1"/>
  <c r="AJ475" i="1"/>
  <c r="AK475" i="1"/>
  <c r="AL475" i="1"/>
  <c r="AO475" i="1"/>
  <c r="AP475" i="1"/>
  <c r="AQ475" i="1"/>
  <c r="AI476" i="1"/>
  <c r="AJ476" i="1"/>
  <c r="AK476" i="1"/>
  <c r="AL476" i="1"/>
  <c r="AO476" i="1"/>
  <c r="AP476" i="1"/>
  <c r="AQ476" i="1"/>
  <c r="AI477" i="1"/>
  <c r="AJ477" i="1"/>
  <c r="AK477" i="1"/>
  <c r="AL477" i="1"/>
  <c r="AO477" i="1"/>
  <c r="AP477" i="1"/>
  <c r="AQ477" i="1"/>
  <c r="AI478" i="1"/>
  <c r="AJ478" i="1"/>
  <c r="AK478" i="1"/>
  <c r="AL478" i="1"/>
  <c r="AO478" i="1"/>
  <c r="AP478" i="1"/>
  <c r="AQ478" i="1"/>
  <c r="AI479" i="1"/>
  <c r="AJ479" i="1"/>
  <c r="AK479" i="1"/>
  <c r="AL479" i="1"/>
  <c r="AO479" i="1"/>
  <c r="AP479" i="1"/>
  <c r="AQ479" i="1"/>
  <c r="AI480" i="1"/>
  <c r="AJ480" i="1"/>
  <c r="AK480" i="1"/>
  <c r="AL480" i="1"/>
  <c r="AO480" i="1"/>
  <c r="AP480" i="1"/>
  <c r="AQ480" i="1"/>
  <c r="AI481" i="1"/>
  <c r="AJ481" i="1"/>
  <c r="AK481" i="1"/>
  <c r="AL481" i="1"/>
  <c r="AO481" i="1"/>
  <c r="AP481" i="1"/>
  <c r="AQ481" i="1"/>
  <c r="AI482" i="1"/>
  <c r="AJ482" i="1"/>
  <c r="AK482" i="1"/>
  <c r="AL482" i="1"/>
  <c r="AO482" i="1"/>
  <c r="AP482" i="1"/>
  <c r="AQ482" i="1"/>
  <c r="AI483" i="1"/>
  <c r="AJ483" i="1"/>
  <c r="AK483" i="1"/>
  <c r="AL483" i="1"/>
  <c r="AO483" i="1"/>
  <c r="AP483" i="1"/>
  <c r="AQ483" i="1"/>
  <c r="AI484" i="1"/>
  <c r="AJ484" i="1"/>
  <c r="AK484" i="1"/>
  <c r="AL484" i="1"/>
  <c r="AO484" i="1"/>
  <c r="AP484" i="1"/>
  <c r="AQ484" i="1"/>
  <c r="AI485" i="1"/>
  <c r="AJ485" i="1"/>
  <c r="AK485" i="1"/>
  <c r="AL485" i="1"/>
  <c r="AO485" i="1"/>
  <c r="AP485" i="1"/>
  <c r="AQ485" i="1"/>
  <c r="AI486" i="1"/>
  <c r="AJ486" i="1"/>
  <c r="AK486" i="1"/>
  <c r="AL486" i="1"/>
  <c r="AO486" i="1"/>
  <c r="AP486" i="1"/>
  <c r="AQ486" i="1"/>
  <c r="AI487" i="1"/>
  <c r="AJ487" i="1"/>
  <c r="AK487" i="1"/>
  <c r="AL487" i="1"/>
  <c r="AO487" i="1"/>
  <c r="AP487" i="1"/>
  <c r="AQ487" i="1"/>
  <c r="AI488" i="1"/>
  <c r="AJ488" i="1"/>
  <c r="AK488" i="1"/>
  <c r="AL488" i="1"/>
  <c r="AO488" i="1"/>
  <c r="AP488" i="1"/>
  <c r="AQ488" i="1"/>
  <c r="AI489" i="1"/>
  <c r="AJ489" i="1"/>
  <c r="AK489" i="1"/>
  <c r="AL489" i="1"/>
  <c r="AO489" i="1"/>
  <c r="AP489" i="1"/>
  <c r="AQ489" i="1"/>
  <c r="AI490" i="1"/>
  <c r="AJ490" i="1"/>
  <c r="AK490" i="1"/>
  <c r="AL490" i="1"/>
  <c r="AO490" i="1"/>
  <c r="AP490" i="1"/>
  <c r="AQ490" i="1"/>
  <c r="AI491" i="1"/>
  <c r="AJ491" i="1"/>
  <c r="AK491" i="1"/>
  <c r="AL491" i="1"/>
  <c r="AO491" i="1"/>
  <c r="AP491" i="1"/>
  <c r="AQ491" i="1"/>
  <c r="AI492" i="1"/>
  <c r="AJ492" i="1"/>
  <c r="AK492" i="1"/>
  <c r="AL492" i="1"/>
  <c r="AO492" i="1"/>
  <c r="AP492" i="1"/>
  <c r="AQ492" i="1"/>
  <c r="AI493" i="1"/>
  <c r="AJ493" i="1"/>
  <c r="AK493" i="1"/>
  <c r="AL493" i="1"/>
  <c r="AO493" i="1"/>
  <c r="AP493" i="1"/>
  <c r="AQ493" i="1"/>
  <c r="AI494" i="1"/>
  <c r="AJ494" i="1"/>
  <c r="AK494" i="1"/>
  <c r="AL494" i="1"/>
  <c r="AO494" i="1"/>
  <c r="AP494" i="1"/>
  <c r="AQ494" i="1"/>
  <c r="AI495" i="1"/>
  <c r="AJ495" i="1"/>
  <c r="AK495" i="1"/>
  <c r="AL495" i="1"/>
  <c r="AO495" i="1"/>
  <c r="AP495" i="1"/>
  <c r="AQ495" i="1"/>
  <c r="AI496" i="1"/>
  <c r="AJ496" i="1"/>
  <c r="AK496" i="1"/>
  <c r="AL496" i="1"/>
  <c r="AO496" i="1"/>
  <c r="AP496" i="1"/>
  <c r="AQ496" i="1"/>
  <c r="AI497" i="1"/>
  <c r="AJ497" i="1"/>
  <c r="AK497" i="1"/>
  <c r="AL497" i="1"/>
  <c r="AO497" i="1"/>
  <c r="AP497" i="1"/>
  <c r="AQ497" i="1"/>
  <c r="AI498" i="1"/>
  <c r="AJ498" i="1"/>
  <c r="AK498" i="1"/>
  <c r="AL498" i="1"/>
  <c r="AO498" i="1"/>
  <c r="AP498" i="1"/>
  <c r="AQ498" i="1"/>
  <c r="AI499" i="1"/>
  <c r="AJ499" i="1"/>
  <c r="AK499" i="1"/>
  <c r="AL499" i="1"/>
  <c r="AO499" i="1"/>
  <c r="AP499" i="1"/>
  <c r="AQ499" i="1"/>
  <c r="AI500" i="1"/>
  <c r="AJ500" i="1"/>
  <c r="AK500" i="1"/>
  <c r="AL500" i="1"/>
  <c r="AO500" i="1"/>
  <c r="AP500" i="1"/>
  <c r="AQ500" i="1"/>
  <c r="AI501" i="1"/>
  <c r="AJ501" i="1"/>
  <c r="AK501" i="1"/>
  <c r="AL501" i="1"/>
  <c r="AO501" i="1"/>
  <c r="AP501" i="1"/>
  <c r="AQ501" i="1"/>
  <c r="AI502" i="1"/>
  <c r="AJ502" i="1"/>
  <c r="AK502" i="1"/>
  <c r="AL502" i="1"/>
  <c r="AO502" i="1"/>
  <c r="AP502" i="1"/>
  <c r="AQ502" i="1"/>
  <c r="AI503" i="1"/>
  <c r="AJ503" i="1"/>
  <c r="AK503" i="1"/>
  <c r="AL503" i="1"/>
  <c r="AO503" i="1"/>
  <c r="AP503" i="1"/>
  <c r="AQ503" i="1"/>
  <c r="AI504" i="1"/>
  <c r="AJ504" i="1"/>
  <c r="AK504" i="1"/>
  <c r="AL504" i="1"/>
  <c r="AO504" i="1"/>
  <c r="AP504" i="1"/>
  <c r="AQ504" i="1"/>
  <c r="AI505" i="1"/>
  <c r="AJ505" i="1"/>
  <c r="AK505" i="1"/>
  <c r="AL505" i="1"/>
  <c r="AO505" i="1"/>
  <c r="AP505" i="1"/>
  <c r="AQ505" i="1"/>
  <c r="AI506" i="1"/>
  <c r="AJ506" i="1"/>
  <c r="AK506" i="1"/>
  <c r="AL506" i="1"/>
  <c r="AO506" i="1"/>
  <c r="AP506" i="1"/>
  <c r="AQ506" i="1"/>
  <c r="AI507" i="1"/>
  <c r="AJ507" i="1"/>
  <c r="AK507" i="1"/>
  <c r="AL507" i="1"/>
  <c r="AO507" i="1"/>
  <c r="AP507" i="1"/>
  <c r="AQ507" i="1"/>
  <c r="AI508" i="1"/>
  <c r="AJ508" i="1"/>
  <c r="AK508" i="1"/>
  <c r="AL508" i="1"/>
  <c r="AO508" i="1"/>
  <c r="AP508" i="1"/>
  <c r="AQ508" i="1"/>
  <c r="AI509" i="1"/>
  <c r="AJ509" i="1"/>
  <c r="AK509" i="1"/>
  <c r="AL509" i="1"/>
  <c r="AO509" i="1"/>
  <c r="AP509" i="1"/>
  <c r="AQ509" i="1"/>
  <c r="AI510" i="1"/>
  <c r="AJ510" i="1"/>
  <c r="AK510" i="1"/>
  <c r="AL510" i="1"/>
  <c r="AO510" i="1"/>
  <c r="AP510" i="1"/>
  <c r="AQ510" i="1"/>
  <c r="AI511" i="1"/>
  <c r="AJ511" i="1"/>
  <c r="AK511" i="1"/>
  <c r="AL511" i="1"/>
  <c r="AO511" i="1"/>
  <c r="AP511" i="1"/>
  <c r="AQ511" i="1"/>
  <c r="AI512" i="1"/>
  <c r="AJ512" i="1"/>
  <c r="AK512" i="1"/>
  <c r="AL512" i="1"/>
  <c r="AO512" i="1"/>
  <c r="AP512" i="1"/>
  <c r="AQ512" i="1"/>
  <c r="AI513" i="1"/>
  <c r="AJ513" i="1"/>
  <c r="AK513" i="1"/>
  <c r="AL513" i="1"/>
  <c r="AO513" i="1"/>
  <c r="AP513" i="1"/>
  <c r="AQ513" i="1"/>
  <c r="AI514" i="1"/>
  <c r="AJ514" i="1"/>
  <c r="AK514" i="1"/>
  <c r="AL514" i="1"/>
  <c r="AO514" i="1"/>
  <c r="AP514" i="1"/>
  <c r="AQ514" i="1"/>
  <c r="AI515" i="1"/>
  <c r="AJ515" i="1"/>
  <c r="AK515" i="1"/>
  <c r="AL515" i="1"/>
  <c r="AO515" i="1"/>
  <c r="AP515" i="1"/>
  <c r="AQ515" i="1"/>
  <c r="AI516" i="1"/>
  <c r="AJ516" i="1"/>
  <c r="AK516" i="1"/>
  <c r="AL516" i="1"/>
  <c r="AO516" i="1"/>
  <c r="AP516" i="1"/>
  <c r="AQ516" i="1"/>
  <c r="AI517" i="1"/>
  <c r="AJ517" i="1"/>
  <c r="AK517" i="1"/>
  <c r="AL517" i="1"/>
  <c r="AO517" i="1"/>
  <c r="AP517" i="1"/>
  <c r="AQ517" i="1"/>
  <c r="AI518" i="1"/>
  <c r="AJ518" i="1"/>
  <c r="AK518" i="1"/>
  <c r="AL518" i="1"/>
  <c r="AO518" i="1"/>
  <c r="AP518" i="1"/>
  <c r="AQ518" i="1"/>
  <c r="AI519" i="1"/>
  <c r="AJ519" i="1"/>
  <c r="AK519" i="1"/>
  <c r="AL519" i="1"/>
  <c r="AO519" i="1"/>
  <c r="AP519" i="1"/>
  <c r="AQ519" i="1"/>
  <c r="AI520" i="1"/>
  <c r="AJ520" i="1"/>
  <c r="AK520" i="1"/>
  <c r="AL520" i="1"/>
  <c r="AO520" i="1"/>
  <c r="AP520" i="1"/>
  <c r="AQ520" i="1"/>
  <c r="AI521" i="1"/>
  <c r="AJ521" i="1"/>
  <c r="AK521" i="1"/>
  <c r="AL521" i="1"/>
  <c r="AO521" i="1"/>
  <c r="AP521" i="1"/>
  <c r="AQ521" i="1"/>
  <c r="AI522" i="1"/>
  <c r="AJ522" i="1"/>
  <c r="AK522" i="1"/>
  <c r="AL522" i="1"/>
  <c r="AO522" i="1"/>
  <c r="AP522" i="1"/>
  <c r="AQ522" i="1"/>
  <c r="AI523" i="1"/>
  <c r="AJ523" i="1"/>
  <c r="AK523" i="1"/>
  <c r="AL523" i="1"/>
  <c r="AO523" i="1"/>
  <c r="AP523" i="1"/>
  <c r="AQ523" i="1"/>
  <c r="AI524" i="1"/>
  <c r="AJ524" i="1"/>
  <c r="AK524" i="1"/>
  <c r="AL524" i="1"/>
  <c r="AO524" i="1"/>
  <c r="AP524" i="1"/>
  <c r="AQ524" i="1"/>
  <c r="AI525" i="1"/>
  <c r="AJ525" i="1"/>
  <c r="AK525" i="1"/>
  <c r="AL525" i="1"/>
  <c r="AO525" i="1"/>
  <c r="AP525" i="1"/>
  <c r="AQ525" i="1"/>
  <c r="AI526" i="1"/>
  <c r="AJ526" i="1"/>
  <c r="AK526" i="1"/>
  <c r="AL526" i="1"/>
  <c r="AO526" i="1"/>
  <c r="AP526" i="1"/>
  <c r="AQ526" i="1"/>
  <c r="AI527" i="1"/>
  <c r="AJ527" i="1"/>
  <c r="AK527" i="1"/>
  <c r="AL527" i="1"/>
  <c r="AO527" i="1"/>
  <c r="AP527" i="1"/>
  <c r="AQ527" i="1"/>
  <c r="AI528" i="1"/>
  <c r="AJ528" i="1"/>
  <c r="AK528" i="1"/>
  <c r="AL528" i="1"/>
  <c r="AO528" i="1"/>
  <c r="AP528" i="1"/>
  <c r="AQ528" i="1"/>
  <c r="AI529" i="1"/>
  <c r="AJ529" i="1"/>
  <c r="AK529" i="1"/>
  <c r="AL529" i="1"/>
  <c r="AO529" i="1"/>
  <c r="AP529" i="1"/>
  <c r="AQ529" i="1"/>
  <c r="AI530" i="1"/>
  <c r="AJ530" i="1"/>
  <c r="AK530" i="1"/>
  <c r="AL530" i="1"/>
  <c r="AO530" i="1"/>
  <c r="AP530" i="1"/>
  <c r="AQ530" i="1"/>
  <c r="AI531" i="1"/>
  <c r="AJ531" i="1"/>
  <c r="AK531" i="1"/>
  <c r="AL531" i="1"/>
  <c r="AO531" i="1"/>
  <c r="AP531" i="1"/>
  <c r="AQ531" i="1"/>
  <c r="AI532" i="1"/>
  <c r="AJ532" i="1"/>
  <c r="AK532" i="1"/>
  <c r="AL532" i="1"/>
  <c r="AO532" i="1"/>
  <c r="AP532" i="1"/>
  <c r="AQ532" i="1"/>
  <c r="AI533" i="1"/>
  <c r="AJ533" i="1"/>
  <c r="AK533" i="1"/>
  <c r="AL533" i="1"/>
  <c r="AO533" i="1"/>
  <c r="AP533" i="1"/>
  <c r="AQ533" i="1"/>
  <c r="AI534" i="1"/>
  <c r="AJ534" i="1"/>
  <c r="AK534" i="1"/>
  <c r="AL534" i="1"/>
  <c r="AO534" i="1"/>
  <c r="AP534" i="1"/>
  <c r="AQ534" i="1"/>
  <c r="AI535" i="1"/>
  <c r="AJ535" i="1"/>
  <c r="AK535" i="1"/>
  <c r="AL535" i="1"/>
  <c r="AO535" i="1"/>
  <c r="AP535" i="1"/>
  <c r="AQ535" i="1"/>
  <c r="AI536" i="1"/>
  <c r="AJ536" i="1"/>
  <c r="AK536" i="1"/>
  <c r="AL536" i="1"/>
  <c r="AO536" i="1"/>
  <c r="AP536" i="1"/>
  <c r="AQ536" i="1"/>
  <c r="AI537" i="1"/>
  <c r="AJ537" i="1"/>
  <c r="AK537" i="1"/>
  <c r="AL537" i="1"/>
  <c r="AO537" i="1"/>
  <c r="AP537" i="1"/>
  <c r="AQ537" i="1"/>
  <c r="AI538" i="1"/>
  <c r="AJ538" i="1"/>
  <c r="AK538" i="1"/>
  <c r="AL538" i="1"/>
  <c r="AO538" i="1"/>
  <c r="AP538" i="1"/>
  <c r="AQ538" i="1"/>
  <c r="AI539" i="1"/>
  <c r="AJ539" i="1"/>
  <c r="AK539" i="1"/>
  <c r="AL539" i="1"/>
  <c r="AO539" i="1"/>
  <c r="AP539" i="1"/>
  <c r="AQ539" i="1"/>
  <c r="AI540" i="1"/>
  <c r="AJ540" i="1"/>
  <c r="AK540" i="1"/>
  <c r="AL540" i="1"/>
  <c r="AO540" i="1"/>
  <c r="AP540" i="1"/>
  <c r="AQ540" i="1"/>
  <c r="AI541" i="1"/>
  <c r="AJ541" i="1"/>
  <c r="AK541" i="1"/>
  <c r="AL541" i="1"/>
  <c r="AO541" i="1"/>
  <c r="AP541" i="1"/>
  <c r="AQ541" i="1"/>
  <c r="AI542" i="1"/>
  <c r="AJ542" i="1"/>
  <c r="AK542" i="1"/>
  <c r="AL542" i="1"/>
  <c r="AO542" i="1"/>
  <c r="AP542" i="1"/>
  <c r="AQ542" i="1"/>
  <c r="AI543" i="1"/>
  <c r="AJ543" i="1"/>
  <c r="AK543" i="1"/>
  <c r="AL543" i="1"/>
  <c r="AO543" i="1"/>
  <c r="AP543" i="1"/>
  <c r="AQ543" i="1"/>
  <c r="AI544" i="1"/>
  <c r="AJ544" i="1"/>
  <c r="AK544" i="1"/>
  <c r="AL544" i="1"/>
  <c r="AO544" i="1"/>
  <c r="AP544" i="1"/>
  <c r="AQ544" i="1"/>
  <c r="AI545" i="1"/>
  <c r="AJ545" i="1"/>
  <c r="AK545" i="1"/>
  <c r="AL545" i="1"/>
  <c r="AO545" i="1"/>
  <c r="AP545" i="1"/>
  <c r="AQ545" i="1"/>
  <c r="AI546" i="1"/>
  <c r="AJ546" i="1"/>
  <c r="AK546" i="1"/>
  <c r="AL546" i="1"/>
  <c r="AO546" i="1"/>
  <c r="AP546" i="1"/>
  <c r="AQ546" i="1"/>
  <c r="AI547" i="1"/>
  <c r="AJ547" i="1"/>
  <c r="AK547" i="1"/>
  <c r="AL547" i="1"/>
  <c r="AO547" i="1"/>
  <c r="AP547" i="1"/>
  <c r="AQ547" i="1"/>
  <c r="AI548" i="1"/>
  <c r="AJ548" i="1"/>
  <c r="AK548" i="1"/>
  <c r="AL548" i="1"/>
  <c r="AO548" i="1"/>
  <c r="AP548" i="1"/>
  <c r="AQ548" i="1"/>
  <c r="AI549" i="1"/>
  <c r="AJ549" i="1"/>
  <c r="AK549" i="1"/>
  <c r="AL549" i="1"/>
  <c r="AO549" i="1"/>
  <c r="AP549" i="1"/>
  <c r="AQ549" i="1"/>
  <c r="AI550" i="1"/>
  <c r="AJ550" i="1"/>
  <c r="AK550" i="1"/>
  <c r="AL550" i="1"/>
  <c r="AO550" i="1"/>
  <c r="AP550" i="1"/>
  <c r="AQ550" i="1"/>
  <c r="AI551" i="1"/>
  <c r="AJ551" i="1"/>
  <c r="AK551" i="1"/>
  <c r="AL551" i="1"/>
  <c r="AO551" i="1"/>
  <c r="AP551" i="1"/>
  <c r="AQ551" i="1"/>
  <c r="AI552" i="1"/>
  <c r="AJ552" i="1"/>
  <c r="AK552" i="1"/>
  <c r="AL552" i="1"/>
  <c r="AO552" i="1"/>
  <c r="AP552" i="1"/>
  <c r="AQ552" i="1"/>
  <c r="AI553" i="1"/>
  <c r="AJ553" i="1"/>
  <c r="AK553" i="1"/>
  <c r="AL553" i="1"/>
  <c r="AM553" i="1"/>
  <c r="AN553" i="1"/>
  <c r="AO553" i="1"/>
  <c r="AP553" i="1"/>
  <c r="AQ553" i="1"/>
  <c r="AQ6" i="1"/>
  <c r="AP6" i="1"/>
  <c r="AO6" i="1"/>
  <c r="AN6" i="1"/>
  <c r="AM6" i="1"/>
  <c r="AL6" i="1"/>
  <c r="AK6" i="1"/>
  <c r="AI6" i="1"/>
  <c r="AJ6" i="1" s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Y247" i="1"/>
  <c r="BR247" i="1" s="1"/>
  <c r="U247" i="1"/>
  <c r="G247" i="1"/>
  <c r="C247" i="1"/>
  <c r="A247" i="1"/>
  <c r="AY246" i="1"/>
  <c r="BR246" i="1" s="1"/>
  <c r="U246" i="1"/>
  <c r="G246" i="1"/>
  <c r="C246" i="1"/>
  <c r="A246" i="1"/>
  <c r="N240" i="1" a="1"/>
  <c r="N240" i="1"/>
  <c r="AN240" i="1" s="1"/>
  <c r="M240" i="1" a="1"/>
  <c r="M240" i="1"/>
  <c r="AM240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N252" i="1" a="1"/>
  <c r="N252" i="1"/>
  <c r="AN252" i="1" s="1"/>
  <c r="M253" i="1" a="1"/>
  <c r="M253" i="1"/>
  <c r="AM253" i="1" s="1"/>
  <c r="N253" i="1" a="1"/>
  <c r="N253" i="1"/>
  <c r="AN253" i="1" s="1"/>
  <c r="M254" i="1" a="1"/>
  <c r="M254" i="1"/>
  <c r="AM254" i="1" s="1"/>
  <c r="N254" i="1" a="1"/>
  <c r="N254" i="1"/>
  <c r="AN254" i="1" s="1"/>
  <c r="M255" i="1" a="1"/>
  <c r="M255" i="1"/>
  <c r="AM255" i="1" s="1"/>
  <c r="N255" i="1" a="1"/>
  <c r="N255" i="1"/>
  <c r="AN255" i="1" s="1"/>
  <c r="M256" i="1" a="1"/>
  <c r="M256" i="1"/>
  <c r="AM256" i="1" s="1"/>
  <c r="N256" i="1" a="1"/>
  <c r="N256" i="1"/>
  <c r="AN256" i="1" s="1"/>
  <c r="BT221" i="1"/>
  <c r="AY229" i="1"/>
  <c r="BR229" i="1" s="1"/>
  <c r="AY226" i="1"/>
  <c r="BR226" i="1" s="1"/>
  <c r="AY224" i="1"/>
  <c r="BR224" i="1" s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S229" i="1" a="1"/>
  <c r="S229" i="1" s="1"/>
  <c r="A229" i="1"/>
  <c r="A226" i="1"/>
  <c r="A224" i="1"/>
  <c r="G229" i="1"/>
  <c r="C229" i="1"/>
  <c r="BE229" i="1"/>
  <c r="BB229" i="1"/>
  <c r="T219" i="1" a="1"/>
  <c r="T219" i="1" s="1"/>
  <c r="S219" i="1" a="1"/>
  <c r="S219" i="1" s="1"/>
  <c r="A219" i="1"/>
  <c r="C219" i="1"/>
  <c r="G219" i="1"/>
  <c r="R219" i="1"/>
  <c r="U219" i="1"/>
  <c r="AY219" i="1"/>
  <c r="BB219" i="1"/>
  <c r="BC219" i="1" a="1"/>
  <c r="BC219" i="1"/>
  <c r="BD219" i="1" a="1"/>
  <c r="BD219" i="1"/>
  <c r="BE219" i="1"/>
  <c r="N217" i="1" a="1"/>
  <c r="N217" i="1" s="1"/>
  <c r="M217" i="1" a="1"/>
  <c r="M217" i="1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M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K26" i="11"/>
  <c r="M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K205" i="11"/>
  <c r="BE204" i="1"/>
  <c r="M205" i="11"/>
  <c r="AY204" i="1"/>
  <c r="BR204" i="1" s="1"/>
  <c r="BB204" i="1"/>
  <c r="T222" i="1" a="1"/>
  <c r="T222" i="1"/>
  <c r="S222" i="1" a="1"/>
  <c r="S222" i="1"/>
  <c r="M222" i="1" a="1"/>
  <c r="M222" i="1"/>
  <c r="AM222" i="1" s="1"/>
  <c r="AY222" i="1"/>
  <c r="BR222" i="1" s="1"/>
  <c r="M222" i="11"/>
  <c r="BE222" i="1"/>
  <c r="K222" i="11"/>
  <c r="G222" i="1"/>
  <c r="C222" i="1"/>
  <c r="A222" i="1"/>
  <c r="N210" i="1" a="1"/>
  <c r="N210" i="1" s="1"/>
  <c r="M210" i="1" a="1"/>
  <c r="M210" i="1" s="1"/>
  <c r="AM210" i="1" s="1"/>
  <c r="N203" i="1" a="1"/>
  <c r="N203" i="1" s="1"/>
  <c r="M203" i="1" a="1"/>
  <c r="M203" i="1" s="1"/>
  <c r="AM203" i="1" s="1"/>
  <c r="N202" i="1" a="1"/>
  <c r="N202" i="1" s="1"/>
  <c r="M202" i="1" a="1"/>
  <c r="M202" i="1" s="1"/>
  <c r="AM202" i="1" s="1"/>
  <c r="M224" i="1" a="1"/>
  <c r="M224" i="1" s="1"/>
  <c r="AM224" i="1" s="1"/>
  <c r="N224" i="1" a="1"/>
  <c r="N224" i="1" s="1"/>
  <c r="M226" i="1" a="1"/>
  <c r="M226" i="1" s="1"/>
  <c r="N226" i="1" a="1"/>
  <c r="N226" i="1" s="1"/>
  <c r="N230" i="1" a="1"/>
  <c r="N230" i="1" s="1"/>
  <c r="M230" i="1" a="1"/>
  <c r="M230" i="1" s="1"/>
  <c r="N221" i="1" a="1"/>
  <c r="N221" i="1" s="1"/>
  <c r="M221" i="1" a="1"/>
  <c r="M221" i="1" s="1"/>
  <c r="AM221" i="1" s="1"/>
  <c r="N208" i="1" a="1"/>
  <c r="N208" i="1" s="1"/>
  <c r="M208" i="1" a="1"/>
  <c r="M208" i="1" s="1"/>
  <c r="AM208" i="1" s="1"/>
  <c r="N207" i="1" a="1"/>
  <c r="N207" i="1" s="1"/>
  <c r="M207" i="1" a="1"/>
  <c r="M207" i="1" s="1"/>
  <c r="N213" i="1" a="1"/>
  <c r="N213" i="1" s="1"/>
  <c r="M213" i="1" a="1"/>
  <c r="M213" i="1" s="1"/>
  <c r="M212" i="1" a="1"/>
  <c r="M212" i="1" s="1"/>
  <c r="AM212" i="1" s="1"/>
  <c r="M205" i="1" a="1"/>
  <c r="M205" i="1" s="1"/>
  <c r="AM205" i="1" s="1"/>
  <c r="T552" i="1" a="1"/>
  <c r="T552" i="1"/>
  <c r="S552" i="1" a="1"/>
  <c r="S552" i="1"/>
  <c r="N552" i="1" a="1"/>
  <c r="N552" i="1"/>
  <c r="AN552" i="1" s="1"/>
  <c r="M552" i="1" a="1"/>
  <c r="M552" i="1"/>
  <c r="AM552" i="1" s="1"/>
  <c r="T551" i="1" a="1"/>
  <c r="T551" i="1"/>
  <c r="S551" i="1" a="1"/>
  <c r="S551" i="1"/>
  <c r="N551" i="1" a="1"/>
  <c r="N551" i="1"/>
  <c r="AN551" i="1" s="1"/>
  <c r="M551" i="1" a="1"/>
  <c r="M551" i="1"/>
  <c r="AM551" i="1" s="1"/>
  <c r="T550" i="1" a="1"/>
  <c r="T550" i="1"/>
  <c r="S550" i="1" a="1"/>
  <c r="S550" i="1"/>
  <c r="N550" i="1" a="1"/>
  <c r="N550" i="1"/>
  <c r="AN550" i="1" s="1"/>
  <c r="M550" i="1" a="1"/>
  <c r="M550" i="1"/>
  <c r="AM550" i="1" s="1"/>
  <c r="T549" i="1" a="1"/>
  <c r="T549" i="1"/>
  <c r="S549" i="1" a="1"/>
  <c r="S549" i="1"/>
  <c r="N549" i="1" a="1"/>
  <c r="N549" i="1"/>
  <c r="AN549" i="1" s="1"/>
  <c r="M549" i="1" a="1"/>
  <c r="M549" i="1"/>
  <c r="AM549" i="1" s="1"/>
  <c r="T548" i="1" a="1"/>
  <c r="T548" i="1"/>
  <c r="S548" i="1" a="1"/>
  <c r="S548" i="1"/>
  <c r="N548" i="1" a="1"/>
  <c r="N548" i="1"/>
  <c r="AN548" i="1" s="1"/>
  <c r="M548" i="1" a="1"/>
  <c r="M548" i="1"/>
  <c r="AM548" i="1" s="1"/>
  <c r="T547" i="1" a="1"/>
  <c r="T547" i="1"/>
  <c r="S547" i="1" a="1"/>
  <c r="S547" i="1"/>
  <c r="N547" i="1" a="1"/>
  <c r="N547" i="1"/>
  <c r="AN547" i="1" s="1"/>
  <c r="M547" i="1" a="1"/>
  <c r="M547" i="1"/>
  <c r="AM547" i="1" s="1"/>
  <c r="T546" i="1" a="1"/>
  <c r="T546" i="1"/>
  <c r="S546" i="1" a="1"/>
  <c r="S546" i="1"/>
  <c r="N546" i="1" a="1"/>
  <c r="N546" i="1"/>
  <c r="AN546" i="1" s="1"/>
  <c r="M546" i="1" a="1"/>
  <c r="M546" i="1"/>
  <c r="AM546" i="1" s="1"/>
  <c r="T545" i="1" a="1"/>
  <c r="T545" i="1"/>
  <c r="S545" i="1" a="1"/>
  <c r="S545" i="1"/>
  <c r="N545" i="1" a="1"/>
  <c r="N545" i="1"/>
  <c r="AN545" i="1" s="1"/>
  <c r="M545" i="1" a="1"/>
  <c r="M545" i="1"/>
  <c r="AM545" i="1" s="1"/>
  <c r="T544" i="1" a="1"/>
  <c r="T544" i="1"/>
  <c r="S544" i="1" a="1"/>
  <c r="S544" i="1"/>
  <c r="N544" i="1" a="1"/>
  <c r="N544" i="1"/>
  <c r="AN544" i="1" s="1"/>
  <c r="M544" i="1" a="1"/>
  <c r="M544" i="1"/>
  <c r="AM544" i="1" s="1"/>
  <c r="T543" i="1" a="1"/>
  <c r="T543" i="1"/>
  <c r="S543" i="1" a="1"/>
  <c r="S543" i="1"/>
  <c r="N543" i="1" a="1"/>
  <c r="N543" i="1"/>
  <c r="AN543" i="1" s="1"/>
  <c r="M543" i="1" a="1"/>
  <c r="M543" i="1"/>
  <c r="AM543" i="1" s="1"/>
  <c r="T542" i="1" a="1"/>
  <c r="T542" i="1"/>
  <c r="S542" i="1" a="1"/>
  <c r="S542" i="1"/>
  <c r="N542" i="1" a="1"/>
  <c r="N542" i="1"/>
  <c r="AN542" i="1" s="1"/>
  <c r="M542" i="1" a="1"/>
  <c r="M542" i="1"/>
  <c r="AM542" i="1" s="1"/>
  <c r="T541" i="1" a="1"/>
  <c r="T541" i="1"/>
  <c r="S541" i="1" a="1"/>
  <c r="S541" i="1"/>
  <c r="N541" i="1" a="1"/>
  <c r="N541" i="1"/>
  <c r="AN541" i="1" s="1"/>
  <c r="M541" i="1" a="1"/>
  <c r="M541" i="1"/>
  <c r="AM541" i="1" s="1"/>
  <c r="T540" i="1" a="1"/>
  <c r="T540" i="1"/>
  <c r="S540" i="1" a="1"/>
  <c r="S540" i="1"/>
  <c r="N540" i="1" a="1"/>
  <c r="N540" i="1"/>
  <c r="AN540" i="1" s="1"/>
  <c r="M540" i="1" a="1"/>
  <c r="M540" i="1"/>
  <c r="AM540" i="1" s="1"/>
  <c r="T539" i="1" a="1"/>
  <c r="T539" i="1"/>
  <c r="S539" i="1" a="1"/>
  <c r="S539" i="1"/>
  <c r="N539" i="1" a="1"/>
  <c r="N539" i="1"/>
  <c r="AN539" i="1" s="1"/>
  <c r="M539" i="1" a="1"/>
  <c r="M539" i="1"/>
  <c r="AM539" i="1" s="1"/>
  <c r="T538" i="1" a="1"/>
  <c r="T538" i="1"/>
  <c r="S538" i="1" a="1"/>
  <c r="S538" i="1"/>
  <c r="N538" i="1" a="1"/>
  <c r="N538" i="1"/>
  <c r="AN538" i="1" s="1"/>
  <c r="M538" i="1" a="1"/>
  <c r="M538" i="1"/>
  <c r="AM538" i="1" s="1"/>
  <c r="T537" i="1" a="1"/>
  <c r="T537" i="1"/>
  <c r="S537" i="1" a="1"/>
  <c r="S537" i="1"/>
  <c r="N537" i="1" a="1"/>
  <c r="N537" i="1"/>
  <c r="AN537" i="1" s="1"/>
  <c r="M537" i="1" a="1"/>
  <c r="M537" i="1"/>
  <c r="AM537" i="1" s="1"/>
  <c r="T536" i="1" a="1"/>
  <c r="T536" i="1"/>
  <c r="S536" i="1" a="1"/>
  <c r="S536" i="1"/>
  <c r="N536" i="1" a="1"/>
  <c r="N536" i="1"/>
  <c r="AN536" i="1" s="1"/>
  <c r="M536" i="1" a="1"/>
  <c r="M536" i="1"/>
  <c r="AM536" i="1" s="1"/>
  <c r="T535" i="1" a="1"/>
  <c r="T535" i="1"/>
  <c r="S535" i="1" a="1"/>
  <c r="S535" i="1"/>
  <c r="N535" i="1" a="1"/>
  <c r="N535" i="1"/>
  <c r="AN535" i="1" s="1"/>
  <c r="M535" i="1" a="1"/>
  <c r="M535" i="1"/>
  <c r="AM535" i="1" s="1"/>
  <c r="T534" i="1" a="1"/>
  <c r="T534" i="1"/>
  <c r="S534" i="1" a="1"/>
  <c r="S534" i="1"/>
  <c r="N534" i="1" a="1"/>
  <c r="N534" i="1"/>
  <c r="AN534" i="1" s="1"/>
  <c r="M534" i="1" a="1"/>
  <c r="M534" i="1"/>
  <c r="AM534" i="1" s="1"/>
  <c r="T533" i="1" a="1"/>
  <c r="T533" i="1"/>
  <c r="S533" i="1" a="1"/>
  <c r="S533" i="1"/>
  <c r="N533" i="1" a="1"/>
  <c r="N533" i="1"/>
  <c r="AN533" i="1" s="1"/>
  <c r="M533" i="1" a="1"/>
  <c r="M533" i="1"/>
  <c r="AM533" i="1" s="1"/>
  <c r="T532" i="1" a="1"/>
  <c r="T532" i="1"/>
  <c r="S532" i="1" a="1"/>
  <c r="S532" i="1"/>
  <c r="N532" i="1" a="1"/>
  <c r="N532" i="1"/>
  <c r="AN532" i="1" s="1"/>
  <c r="M532" i="1" a="1"/>
  <c r="M532" i="1"/>
  <c r="AM532" i="1" s="1"/>
  <c r="T531" i="1" a="1"/>
  <c r="T531" i="1"/>
  <c r="S531" i="1" a="1"/>
  <c r="S531" i="1"/>
  <c r="N531" i="1" a="1"/>
  <c r="N531" i="1"/>
  <c r="AN531" i="1" s="1"/>
  <c r="M531" i="1" a="1"/>
  <c r="M531" i="1"/>
  <c r="AM531" i="1" s="1"/>
  <c r="T530" i="1" a="1"/>
  <c r="T530" i="1"/>
  <c r="S530" i="1" a="1"/>
  <c r="S530" i="1"/>
  <c r="N530" i="1" a="1"/>
  <c r="N530" i="1"/>
  <c r="AN530" i="1" s="1"/>
  <c r="M530" i="1" a="1"/>
  <c r="M530" i="1"/>
  <c r="AM530" i="1" s="1"/>
  <c r="T529" i="1" a="1"/>
  <c r="T529" i="1"/>
  <c r="S529" i="1" a="1"/>
  <c r="S529" i="1"/>
  <c r="N529" i="1" a="1"/>
  <c r="N529" i="1"/>
  <c r="AN529" i="1" s="1"/>
  <c r="M529" i="1" a="1"/>
  <c r="M529" i="1"/>
  <c r="AM529" i="1" s="1"/>
  <c r="T528" i="1" a="1"/>
  <c r="T528" i="1"/>
  <c r="S528" i="1" a="1"/>
  <c r="S528" i="1"/>
  <c r="N528" i="1" a="1"/>
  <c r="N528" i="1"/>
  <c r="AN528" i="1" s="1"/>
  <c r="M528" i="1" a="1"/>
  <c r="M528" i="1"/>
  <c r="AM528" i="1" s="1"/>
  <c r="T527" i="1" a="1"/>
  <c r="T527" i="1"/>
  <c r="S527" i="1" a="1"/>
  <c r="S527" i="1"/>
  <c r="N527" i="1" a="1"/>
  <c r="N527" i="1"/>
  <c r="AN527" i="1" s="1"/>
  <c r="M527" i="1" a="1"/>
  <c r="M527" i="1"/>
  <c r="AM527" i="1" s="1"/>
  <c r="T526" i="1" a="1"/>
  <c r="T526" i="1"/>
  <c r="S526" i="1" a="1"/>
  <c r="S526" i="1"/>
  <c r="N526" i="1" a="1"/>
  <c r="N526" i="1"/>
  <c r="AN526" i="1" s="1"/>
  <c r="M526" i="1" a="1"/>
  <c r="M526" i="1"/>
  <c r="AM526" i="1" s="1"/>
  <c r="T525" i="1" a="1"/>
  <c r="T525" i="1"/>
  <c r="S525" i="1" a="1"/>
  <c r="S525" i="1"/>
  <c r="N525" i="1" a="1"/>
  <c r="N525" i="1"/>
  <c r="AN525" i="1" s="1"/>
  <c r="M525" i="1" a="1"/>
  <c r="M525" i="1"/>
  <c r="AM525" i="1" s="1"/>
  <c r="T524" i="1" a="1"/>
  <c r="T524" i="1"/>
  <c r="S524" i="1" a="1"/>
  <c r="S524" i="1"/>
  <c r="N524" i="1" a="1"/>
  <c r="N524" i="1"/>
  <c r="AN524" i="1" s="1"/>
  <c r="M524" i="1" a="1"/>
  <c r="M524" i="1"/>
  <c r="AM524" i="1" s="1"/>
  <c r="T523" i="1" a="1"/>
  <c r="T523" i="1"/>
  <c r="S523" i="1" a="1"/>
  <c r="S523" i="1"/>
  <c r="N523" i="1" a="1"/>
  <c r="N523" i="1"/>
  <c r="AN523" i="1" s="1"/>
  <c r="M523" i="1" a="1"/>
  <c r="M523" i="1"/>
  <c r="AM523" i="1" s="1"/>
  <c r="T522" i="1" a="1"/>
  <c r="T522" i="1"/>
  <c r="S522" i="1" a="1"/>
  <c r="S522" i="1"/>
  <c r="N522" i="1" a="1"/>
  <c r="N522" i="1"/>
  <c r="AN522" i="1" s="1"/>
  <c r="M522" i="1" a="1"/>
  <c r="M522" i="1"/>
  <c r="AM522" i="1" s="1"/>
  <c r="T521" i="1" a="1"/>
  <c r="T521" i="1"/>
  <c r="S521" i="1" a="1"/>
  <c r="S521" i="1"/>
  <c r="N521" i="1" a="1"/>
  <c r="N521" i="1"/>
  <c r="AN521" i="1" s="1"/>
  <c r="M521" i="1" a="1"/>
  <c r="M521" i="1"/>
  <c r="AM521" i="1" s="1"/>
  <c r="T520" i="1" a="1"/>
  <c r="T520" i="1"/>
  <c r="S520" i="1" a="1"/>
  <c r="S520" i="1"/>
  <c r="N520" i="1" a="1"/>
  <c r="N520" i="1"/>
  <c r="AN520" i="1" s="1"/>
  <c r="M520" i="1" a="1"/>
  <c r="M520" i="1"/>
  <c r="AM520" i="1" s="1"/>
  <c r="T519" i="1" a="1"/>
  <c r="T519" i="1"/>
  <c r="S519" i="1" a="1"/>
  <c r="S519" i="1"/>
  <c r="N519" i="1" a="1"/>
  <c r="N519" i="1"/>
  <c r="AN519" i="1" s="1"/>
  <c r="M519" i="1" a="1"/>
  <c r="M519" i="1"/>
  <c r="AM519" i="1" s="1"/>
  <c r="T518" i="1" a="1"/>
  <c r="T518" i="1"/>
  <c r="S518" i="1" a="1"/>
  <c r="S518" i="1"/>
  <c r="N518" i="1" a="1"/>
  <c r="N518" i="1"/>
  <c r="AN518" i="1" s="1"/>
  <c r="M518" i="1" a="1"/>
  <c r="M518" i="1"/>
  <c r="AM518" i="1" s="1"/>
  <c r="T517" i="1" a="1"/>
  <c r="T517" i="1"/>
  <c r="S517" i="1" a="1"/>
  <c r="S517" i="1"/>
  <c r="N517" i="1" a="1"/>
  <c r="N517" i="1"/>
  <c r="AN517" i="1" s="1"/>
  <c r="M517" i="1" a="1"/>
  <c r="M517" i="1"/>
  <c r="AM517" i="1" s="1"/>
  <c r="T516" i="1" a="1"/>
  <c r="T516" i="1"/>
  <c r="S516" i="1" a="1"/>
  <c r="S516" i="1"/>
  <c r="N516" i="1" a="1"/>
  <c r="N516" i="1"/>
  <c r="AN516" i="1" s="1"/>
  <c r="M516" i="1" a="1"/>
  <c r="M516" i="1"/>
  <c r="AM516" i="1" s="1"/>
  <c r="T515" i="1" a="1"/>
  <c r="T515" i="1"/>
  <c r="S515" i="1" a="1"/>
  <c r="S515" i="1"/>
  <c r="N515" i="1" a="1"/>
  <c r="N515" i="1"/>
  <c r="AN515" i="1" s="1"/>
  <c r="M515" i="1" a="1"/>
  <c r="M515" i="1"/>
  <c r="AM515" i="1" s="1"/>
  <c r="T514" i="1" a="1"/>
  <c r="T514" i="1"/>
  <c r="S514" i="1" a="1"/>
  <c r="S514" i="1"/>
  <c r="N514" i="1" a="1"/>
  <c r="N514" i="1"/>
  <c r="AN514" i="1" s="1"/>
  <c r="M514" i="1" a="1"/>
  <c r="M514" i="1"/>
  <c r="AM514" i="1" s="1"/>
  <c r="T513" i="1" a="1"/>
  <c r="T513" i="1"/>
  <c r="S513" i="1" a="1"/>
  <c r="S513" i="1"/>
  <c r="N513" i="1" a="1"/>
  <c r="N513" i="1"/>
  <c r="AN513" i="1" s="1"/>
  <c r="M513" i="1" a="1"/>
  <c r="M513" i="1"/>
  <c r="AM513" i="1" s="1"/>
  <c r="T512" i="1" a="1"/>
  <c r="T512" i="1"/>
  <c r="S512" i="1" a="1"/>
  <c r="S512" i="1"/>
  <c r="N512" i="1" a="1"/>
  <c r="N512" i="1"/>
  <c r="AN512" i="1" s="1"/>
  <c r="M512" i="1" a="1"/>
  <c r="M512" i="1"/>
  <c r="AM512" i="1" s="1"/>
  <c r="T511" i="1" a="1"/>
  <c r="T511" i="1"/>
  <c r="S511" i="1" a="1"/>
  <c r="S511" i="1"/>
  <c r="N511" i="1" a="1"/>
  <c r="N511" i="1"/>
  <c r="AN511" i="1" s="1"/>
  <c r="M511" i="1" a="1"/>
  <c r="M511" i="1"/>
  <c r="AM511" i="1" s="1"/>
  <c r="T510" i="1" a="1"/>
  <c r="T510" i="1"/>
  <c r="S510" i="1" a="1"/>
  <c r="S510" i="1"/>
  <c r="N510" i="1" a="1"/>
  <c r="N510" i="1"/>
  <c r="AN510" i="1" s="1"/>
  <c r="M510" i="1" a="1"/>
  <c r="M510" i="1"/>
  <c r="AM510" i="1" s="1"/>
  <c r="T509" i="1" a="1"/>
  <c r="T509" i="1"/>
  <c r="S509" i="1" a="1"/>
  <c r="S509" i="1"/>
  <c r="N509" i="1" a="1"/>
  <c r="N509" i="1"/>
  <c r="AN509" i="1" s="1"/>
  <c r="M509" i="1" a="1"/>
  <c r="M509" i="1"/>
  <c r="AM509" i="1" s="1"/>
  <c r="T508" i="1" a="1"/>
  <c r="T508" i="1"/>
  <c r="S508" i="1" a="1"/>
  <c r="S508" i="1"/>
  <c r="N508" i="1" a="1"/>
  <c r="N508" i="1"/>
  <c r="AN508" i="1" s="1"/>
  <c r="M508" i="1" a="1"/>
  <c r="M508" i="1"/>
  <c r="AM508" i="1" s="1"/>
  <c r="T507" i="1" a="1"/>
  <c r="T507" i="1"/>
  <c r="S507" i="1" a="1"/>
  <c r="S507" i="1"/>
  <c r="N507" i="1" a="1"/>
  <c r="N507" i="1"/>
  <c r="AN507" i="1" s="1"/>
  <c r="M507" i="1" a="1"/>
  <c r="M507" i="1"/>
  <c r="AM507" i="1" s="1"/>
  <c r="T506" i="1" a="1"/>
  <c r="T506" i="1"/>
  <c r="S506" i="1" a="1"/>
  <c r="S506" i="1"/>
  <c r="N506" i="1" a="1"/>
  <c r="N506" i="1"/>
  <c r="AN506" i="1" s="1"/>
  <c r="M506" i="1" a="1"/>
  <c r="M506" i="1"/>
  <c r="AM506" i="1" s="1"/>
  <c r="T505" i="1" a="1"/>
  <c r="T505" i="1"/>
  <c r="S505" i="1" a="1"/>
  <c r="S505" i="1"/>
  <c r="N505" i="1" a="1"/>
  <c r="N505" i="1"/>
  <c r="AN505" i="1" s="1"/>
  <c r="M505" i="1" a="1"/>
  <c r="M505" i="1"/>
  <c r="AM505" i="1" s="1"/>
  <c r="T504" i="1" a="1"/>
  <c r="T504" i="1"/>
  <c r="S504" i="1" a="1"/>
  <c r="S504" i="1"/>
  <c r="N504" i="1" a="1"/>
  <c r="N504" i="1"/>
  <c r="AN504" i="1" s="1"/>
  <c r="M504" i="1" a="1"/>
  <c r="M504" i="1"/>
  <c r="AM504" i="1" s="1"/>
  <c r="T503" i="1" a="1"/>
  <c r="T503" i="1"/>
  <c r="S503" i="1" a="1"/>
  <c r="S503" i="1"/>
  <c r="N503" i="1" a="1"/>
  <c r="N503" i="1"/>
  <c r="AN503" i="1" s="1"/>
  <c r="M503" i="1" a="1"/>
  <c r="M503" i="1"/>
  <c r="AM503" i="1" s="1"/>
  <c r="T502" i="1" a="1"/>
  <c r="T502" i="1"/>
  <c r="S502" i="1" a="1"/>
  <c r="S502" i="1"/>
  <c r="N502" i="1" a="1"/>
  <c r="N502" i="1"/>
  <c r="AN502" i="1" s="1"/>
  <c r="M502" i="1" a="1"/>
  <c r="M502" i="1"/>
  <c r="AM502" i="1" s="1"/>
  <c r="T501" i="1" a="1"/>
  <c r="T501" i="1"/>
  <c r="S501" i="1" a="1"/>
  <c r="S501" i="1"/>
  <c r="N501" i="1" a="1"/>
  <c r="N501" i="1"/>
  <c r="AN501" i="1" s="1"/>
  <c r="M501" i="1" a="1"/>
  <c r="M501" i="1"/>
  <c r="AM501" i="1" s="1"/>
  <c r="T500" i="1" a="1"/>
  <c r="T500" i="1"/>
  <c r="S500" i="1" a="1"/>
  <c r="S500" i="1"/>
  <c r="N500" i="1" a="1"/>
  <c r="N500" i="1"/>
  <c r="AN500" i="1" s="1"/>
  <c r="M500" i="1" a="1"/>
  <c r="M500" i="1"/>
  <c r="AM500" i="1" s="1"/>
  <c r="T499" i="1" a="1"/>
  <c r="T499" i="1"/>
  <c r="S499" i="1" a="1"/>
  <c r="S499" i="1"/>
  <c r="N499" i="1" a="1"/>
  <c r="N499" i="1"/>
  <c r="AN499" i="1" s="1"/>
  <c r="M499" i="1" a="1"/>
  <c r="M499" i="1"/>
  <c r="AM499" i="1" s="1"/>
  <c r="T498" i="1" a="1"/>
  <c r="T498" i="1"/>
  <c r="S498" i="1" a="1"/>
  <c r="S498" i="1"/>
  <c r="N498" i="1" a="1"/>
  <c r="N498" i="1"/>
  <c r="AN498" i="1" s="1"/>
  <c r="M498" i="1" a="1"/>
  <c r="M498" i="1"/>
  <c r="AM498" i="1" s="1"/>
  <c r="T497" i="1" a="1"/>
  <c r="T497" i="1"/>
  <c r="S497" i="1" a="1"/>
  <c r="S497" i="1"/>
  <c r="N497" i="1" a="1"/>
  <c r="N497" i="1"/>
  <c r="AN497" i="1" s="1"/>
  <c r="M497" i="1" a="1"/>
  <c r="M497" i="1"/>
  <c r="AM497" i="1" s="1"/>
  <c r="T496" i="1" a="1"/>
  <c r="T496" i="1"/>
  <c r="S496" i="1" a="1"/>
  <c r="S496" i="1"/>
  <c r="N496" i="1" a="1"/>
  <c r="N496" i="1"/>
  <c r="AN496" i="1" s="1"/>
  <c r="M496" i="1" a="1"/>
  <c r="M496" i="1"/>
  <c r="AM496" i="1" s="1"/>
  <c r="T495" i="1" a="1"/>
  <c r="T495" i="1"/>
  <c r="S495" i="1" a="1"/>
  <c r="S495" i="1"/>
  <c r="N495" i="1" a="1"/>
  <c r="N495" i="1"/>
  <c r="AN495" i="1" s="1"/>
  <c r="M495" i="1" a="1"/>
  <c r="M495" i="1"/>
  <c r="AM495" i="1" s="1"/>
  <c r="T494" i="1" a="1"/>
  <c r="T494" i="1"/>
  <c r="S494" i="1" a="1"/>
  <c r="S494" i="1"/>
  <c r="N494" i="1" a="1"/>
  <c r="N494" i="1"/>
  <c r="AN494" i="1" s="1"/>
  <c r="M494" i="1" a="1"/>
  <c r="M494" i="1"/>
  <c r="AM494" i="1" s="1"/>
  <c r="T493" i="1" a="1"/>
  <c r="T493" i="1"/>
  <c r="S493" i="1" a="1"/>
  <c r="S493" i="1"/>
  <c r="N493" i="1" a="1"/>
  <c r="N493" i="1"/>
  <c r="AN493" i="1" s="1"/>
  <c r="M493" i="1" a="1"/>
  <c r="M493" i="1"/>
  <c r="AM493" i="1" s="1"/>
  <c r="T492" i="1" a="1"/>
  <c r="T492" i="1"/>
  <c r="S492" i="1" a="1"/>
  <c r="S492" i="1"/>
  <c r="N492" i="1" a="1"/>
  <c r="N492" i="1"/>
  <c r="AN492" i="1" s="1"/>
  <c r="M492" i="1" a="1"/>
  <c r="M492" i="1"/>
  <c r="AM492" i="1" s="1"/>
  <c r="T491" i="1" a="1"/>
  <c r="T491" i="1"/>
  <c r="S491" i="1" a="1"/>
  <c r="S491" i="1"/>
  <c r="N491" i="1" a="1"/>
  <c r="N491" i="1"/>
  <c r="AN491" i="1" s="1"/>
  <c r="M491" i="1" a="1"/>
  <c r="M491" i="1"/>
  <c r="AM491" i="1" s="1"/>
  <c r="T490" i="1" a="1"/>
  <c r="T490" i="1"/>
  <c r="S490" i="1" a="1"/>
  <c r="S490" i="1"/>
  <c r="N490" i="1" a="1"/>
  <c r="N490" i="1"/>
  <c r="AN490" i="1" s="1"/>
  <c r="M490" i="1" a="1"/>
  <c r="M490" i="1"/>
  <c r="AM490" i="1" s="1"/>
  <c r="T489" i="1" a="1"/>
  <c r="T489" i="1"/>
  <c r="S489" i="1" a="1"/>
  <c r="S489" i="1"/>
  <c r="N489" i="1" a="1"/>
  <c r="N489" i="1"/>
  <c r="AN489" i="1" s="1"/>
  <c r="M489" i="1" a="1"/>
  <c r="M489" i="1"/>
  <c r="AM489" i="1" s="1"/>
  <c r="T488" i="1" a="1"/>
  <c r="T488" i="1"/>
  <c r="S488" i="1" a="1"/>
  <c r="S488" i="1"/>
  <c r="N488" i="1" a="1"/>
  <c r="N488" i="1"/>
  <c r="AN488" i="1" s="1"/>
  <c r="M488" i="1" a="1"/>
  <c r="M488" i="1"/>
  <c r="AM488" i="1" s="1"/>
  <c r="T487" i="1" a="1"/>
  <c r="T487" i="1"/>
  <c r="S487" i="1" a="1"/>
  <c r="S487" i="1"/>
  <c r="N487" i="1" a="1"/>
  <c r="N487" i="1"/>
  <c r="AN487" i="1" s="1"/>
  <c r="M487" i="1" a="1"/>
  <c r="M487" i="1"/>
  <c r="AM487" i="1" s="1"/>
  <c r="T486" i="1" a="1"/>
  <c r="T486" i="1"/>
  <c r="S486" i="1" a="1"/>
  <c r="S486" i="1"/>
  <c r="N486" i="1" a="1"/>
  <c r="N486" i="1"/>
  <c r="AN486" i="1" s="1"/>
  <c r="M486" i="1" a="1"/>
  <c r="M486" i="1"/>
  <c r="AM486" i="1" s="1"/>
  <c r="T485" i="1" a="1"/>
  <c r="T485" i="1"/>
  <c r="S485" i="1" a="1"/>
  <c r="S485" i="1"/>
  <c r="N485" i="1" a="1"/>
  <c r="N485" i="1"/>
  <c r="AN485" i="1" s="1"/>
  <c r="M485" i="1" a="1"/>
  <c r="M485" i="1"/>
  <c r="AM485" i="1" s="1"/>
  <c r="T484" i="1" a="1"/>
  <c r="T484" i="1"/>
  <c r="S484" i="1" a="1"/>
  <c r="S484" i="1"/>
  <c r="N484" i="1" a="1"/>
  <c r="N484" i="1"/>
  <c r="AN484" i="1" s="1"/>
  <c r="M484" i="1" a="1"/>
  <c r="M484" i="1"/>
  <c r="AM484" i="1" s="1"/>
  <c r="T483" i="1" a="1"/>
  <c r="T483" i="1"/>
  <c r="S483" i="1" a="1"/>
  <c r="S483" i="1"/>
  <c r="N483" i="1" a="1"/>
  <c r="N483" i="1"/>
  <c r="AN483" i="1" s="1"/>
  <c r="M483" i="1" a="1"/>
  <c r="M483" i="1"/>
  <c r="AM483" i="1" s="1"/>
  <c r="T482" i="1" a="1"/>
  <c r="T482" i="1"/>
  <c r="S482" i="1" a="1"/>
  <c r="S482" i="1"/>
  <c r="N482" i="1" a="1"/>
  <c r="N482" i="1"/>
  <c r="AN482" i="1" s="1"/>
  <c r="M482" i="1" a="1"/>
  <c r="M482" i="1"/>
  <c r="AM482" i="1" s="1"/>
  <c r="T481" i="1" a="1"/>
  <c r="T481" i="1"/>
  <c r="S481" i="1" a="1"/>
  <c r="S481" i="1"/>
  <c r="N481" i="1" a="1"/>
  <c r="N481" i="1"/>
  <c r="AN481" i="1" s="1"/>
  <c r="M481" i="1" a="1"/>
  <c r="M481" i="1"/>
  <c r="AM481" i="1" s="1"/>
  <c r="T480" i="1" a="1"/>
  <c r="T480" i="1"/>
  <c r="S480" i="1" a="1"/>
  <c r="S480" i="1"/>
  <c r="N480" i="1" a="1"/>
  <c r="N480" i="1"/>
  <c r="AN480" i="1" s="1"/>
  <c r="M480" i="1" a="1"/>
  <c r="M480" i="1"/>
  <c r="AM480" i="1" s="1"/>
  <c r="T479" i="1" a="1"/>
  <c r="T479" i="1"/>
  <c r="S479" i="1" a="1"/>
  <c r="S479" i="1"/>
  <c r="N479" i="1" a="1"/>
  <c r="N479" i="1"/>
  <c r="AN479" i="1" s="1"/>
  <c r="M479" i="1" a="1"/>
  <c r="M479" i="1"/>
  <c r="AM479" i="1" s="1"/>
  <c r="T478" i="1" a="1"/>
  <c r="T478" i="1"/>
  <c r="S478" i="1" a="1"/>
  <c r="S478" i="1"/>
  <c r="N478" i="1" a="1"/>
  <c r="N478" i="1"/>
  <c r="AN478" i="1" s="1"/>
  <c r="M478" i="1" a="1"/>
  <c r="M478" i="1"/>
  <c r="AM478" i="1" s="1"/>
  <c r="T477" i="1" a="1"/>
  <c r="T477" i="1"/>
  <c r="S477" i="1" a="1"/>
  <c r="S477" i="1"/>
  <c r="N477" i="1" a="1"/>
  <c r="N477" i="1"/>
  <c r="AN477" i="1" s="1"/>
  <c r="M477" i="1" a="1"/>
  <c r="M477" i="1"/>
  <c r="AM477" i="1" s="1"/>
  <c r="T476" i="1" a="1"/>
  <c r="T476" i="1"/>
  <c r="S476" i="1" a="1"/>
  <c r="S476" i="1"/>
  <c r="N476" i="1" a="1"/>
  <c r="N476" i="1"/>
  <c r="AN476" i="1" s="1"/>
  <c r="M476" i="1" a="1"/>
  <c r="M476" i="1"/>
  <c r="AM476" i="1" s="1"/>
  <c r="T475" i="1" a="1"/>
  <c r="T475" i="1"/>
  <c r="S475" i="1" a="1"/>
  <c r="S475" i="1"/>
  <c r="N475" i="1" a="1"/>
  <c r="N475" i="1"/>
  <c r="AN475" i="1" s="1"/>
  <c r="M475" i="1" a="1"/>
  <c r="M475" i="1"/>
  <c r="AM475" i="1" s="1"/>
  <c r="T474" i="1" a="1"/>
  <c r="T474" i="1"/>
  <c r="S474" i="1" a="1"/>
  <c r="S474" i="1"/>
  <c r="N474" i="1" a="1"/>
  <c r="N474" i="1"/>
  <c r="AN474" i="1" s="1"/>
  <c r="M474" i="1" a="1"/>
  <c r="M474" i="1"/>
  <c r="AM474" i="1" s="1"/>
  <c r="T473" i="1" a="1"/>
  <c r="T473" i="1"/>
  <c r="S473" i="1" a="1"/>
  <c r="S473" i="1"/>
  <c r="N473" i="1" a="1"/>
  <c r="N473" i="1"/>
  <c r="AN473" i="1" s="1"/>
  <c r="M473" i="1" a="1"/>
  <c r="M473" i="1"/>
  <c r="AM473" i="1" s="1"/>
  <c r="T472" i="1" a="1"/>
  <c r="T472" i="1"/>
  <c r="S472" i="1" a="1"/>
  <c r="S472" i="1"/>
  <c r="N472" i="1" a="1"/>
  <c r="N472" i="1"/>
  <c r="AN472" i="1" s="1"/>
  <c r="M472" i="1" a="1"/>
  <c r="M472" i="1"/>
  <c r="AM472" i="1" s="1"/>
  <c r="T471" i="1" a="1"/>
  <c r="T471" i="1"/>
  <c r="S471" i="1" a="1"/>
  <c r="S471" i="1"/>
  <c r="N471" i="1" a="1"/>
  <c r="N471" i="1"/>
  <c r="AN471" i="1" s="1"/>
  <c r="M471" i="1" a="1"/>
  <c r="M471" i="1"/>
  <c r="AM471" i="1" s="1"/>
  <c r="T470" i="1" a="1"/>
  <c r="T470" i="1"/>
  <c r="S470" i="1" a="1"/>
  <c r="S470" i="1"/>
  <c r="N470" i="1" a="1"/>
  <c r="N470" i="1"/>
  <c r="AN470" i="1" s="1"/>
  <c r="M470" i="1" a="1"/>
  <c r="M470" i="1"/>
  <c r="AM470" i="1" s="1"/>
  <c r="T469" i="1" a="1"/>
  <c r="T469" i="1"/>
  <c r="S469" i="1" a="1"/>
  <c r="S469" i="1"/>
  <c r="N469" i="1" a="1"/>
  <c r="N469" i="1"/>
  <c r="AN469" i="1" s="1"/>
  <c r="M469" i="1" a="1"/>
  <c r="M469" i="1"/>
  <c r="AM469" i="1" s="1"/>
  <c r="T468" i="1" a="1"/>
  <c r="T468" i="1"/>
  <c r="S468" i="1" a="1"/>
  <c r="S468" i="1"/>
  <c r="N468" i="1" a="1"/>
  <c r="N468" i="1"/>
  <c r="AN468" i="1" s="1"/>
  <c r="M468" i="1" a="1"/>
  <c r="M468" i="1"/>
  <c r="AM468" i="1" s="1"/>
  <c r="T467" i="1" a="1"/>
  <c r="T467" i="1"/>
  <c r="S467" i="1" a="1"/>
  <c r="S467" i="1"/>
  <c r="N467" i="1" a="1"/>
  <c r="N467" i="1"/>
  <c r="AN467" i="1" s="1"/>
  <c r="M467" i="1" a="1"/>
  <c r="M467" i="1"/>
  <c r="AM467" i="1" s="1"/>
  <c r="T466" i="1" a="1"/>
  <c r="T466" i="1"/>
  <c r="S466" i="1" a="1"/>
  <c r="S466" i="1"/>
  <c r="N466" i="1" a="1"/>
  <c r="N466" i="1"/>
  <c r="AN466" i="1" s="1"/>
  <c r="M466" i="1" a="1"/>
  <c r="M466" i="1"/>
  <c r="AM466" i="1" s="1"/>
  <c r="T465" i="1" a="1"/>
  <c r="T465" i="1"/>
  <c r="S465" i="1" a="1"/>
  <c r="S465" i="1"/>
  <c r="N465" i="1" a="1"/>
  <c r="N465" i="1"/>
  <c r="AN465" i="1" s="1"/>
  <c r="M465" i="1" a="1"/>
  <c r="M465" i="1"/>
  <c r="AM465" i="1" s="1"/>
  <c r="T464" i="1" a="1"/>
  <c r="T464" i="1"/>
  <c r="S464" i="1" a="1"/>
  <c r="S464" i="1"/>
  <c r="N464" i="1" a="1"/>
  <c r="N464" i="1"/>
  <c r="AN464" i="1" s="1"/>
  <c r="M464" i="1" a="1"/>
  <c r="M464" i="1"/>
  <c r="AM464" i="1" s="1"/>
  <c r="T463" i="1" a="1"/>
  <c r="T463" i="1"/>
  <c r="S463" i="1" a="1"/>
  <c r="S463" i="1"/>
  <c r="N463" i="1" a="1"/>
  <c r="N463" i="1"/>
  <c r="AN463" i="1" s="1"/>
  <c r="M463" i="1" a="1"/>
  <c r="M463" i="1"/>
  <c r="AM463" i="1" s="1"/>
  <c r="T462" i="1" a="1"/>
  <c r="T462" i="1"/>
  <c r="S462" i="1" a="1"/>
  <c r="S462" i="1"/>
  <c r="N462" i="1" a="1"/>
  <c r="N462" i="1"/>
  <c r="AN462" i="1" s="1"/>
  <c r="M462" i="1" a="1"/>
  <c r="M462" i="1"/>
  <c r="AM462" i="1" s="1"/>
  <c r="T461" i="1" a="1"/>
  <c r="T461" i="1"/>
  <c r="S461" i="1" a="1"/>
  <c r="S461" i="1"/>
  <c r="N461" i="1" a="1"/>
  <c r="N461" i="1"/>
  <c r="AN461" i="1" s="1"/>
  <c r="M461" i="1" a="1"/>
  <c r="M461" i="1"/>
  <c r="AM461" i="1" s="1"/>
  <c r="T460" i="1" a="1"/>
  <c r="T460" i="1"/>
  <c r="S460" i="1" a="1"/>
  <c r="S460" i="1"/>
  <c r="N460" i="1" a="1"/>
  <c r="N460" i="1"/>
  <c r="AN460" i="1" s="1"/>
  <c r="M460" i="1" a="1"/>
  <c r="M460" i="1"/>
  <c r="AM460" i="1" s="1"/>
  <c r="T459" i="1" a="1"/>
  <c r="T459" i="1"/>
  <c r="S459" i="1" a="1"/>
  <c r="S459" i="1"/>
  <c r="N459" i="1" a="1"/>
  <c r="N459" i="1"/>
  <c r="AN459" i="1" s="1"/>
  <c r="M459" i="1" a="1"/>
  <c r="M459" i="1"/>
  <c r="AM459" i="1" s="1"/>
  <c r="T458" i="1" a="1"/>
  <c r="T458" i="1"/>
  <c r="S458" i="1" a="1"/>
  <c r="S458" i="1"/>
  <c r="N458" i="1" a="1"/>
  <c r="N458" i="1"/>
  <c r="AN458" i="1" s="1"/>
  <c r="M458" i="1" a="1"/>
  <c r="M458" i="1"/>
  <c r="AM458" i="1" s="1"/>
  <c r="T457" i="1" a="1"/>
  <c r="T457" i="1"/>
  <c r="S457" i="1" a="1"/>
  <c r="S457" i="1"/>
  <c r="N457" i="1" a="1"/>
  <c r="N457" i="1"/>
  <c r="AN457" i="1" s="1"/>
  <c r="M457" i="1" a="1"/>
  <c r="M457" i="1"/>
  <c r="AM457" i="1" s="1"/>
  <c r="T456" i="1" a="1"/>
  <c r="T456" i="1"/>
  <c r="S456" i="1" a="1"/>
  <c r="S456" i="1"/>
  <c r="N456" i="1" a="1"/>
  <c r="N456" i="1"/>
  <c r="AN456" i="1" s="1"/>
  <c r="M456" i="1" a="1"/>
  <c r="M456" i="1"/>
  <c r="AM456" i="1" s="1"/>
  <c r="T455" i="1" a="1"/>
  <c r="T455" i="1"/>
  <c r="S455" i="1" a="1"/>
  <c r="S455" i="1"/>
  <c r="N455" i="1" a="1"/>
  <c r="N455" i="1"/>
  <c r="AN455" i="1" s="1"/>
  <c r="M455" i="1" a="1"/>
  <c r="M455" i="1"/>
  <c r="AM455" i="1" s="1"/>
  <c r="T454" i="1" a="1"/>
  <c r="T454" i="1"/>
  <c r="S454" i="1" a="1"/>
  <c r="S454" i="1"/>
  <c r="N454" i="1" a="1"/>
  <c r="N454" i="1"/>
  <c r="AN454" i="1" s="1"/>
  <c r="M454" i="1" a="1"/>
  <c r="M454" i="1"/>
  <c r="AM454" i="1" s="1"/>
  <c r="T453" i="1" a="1"/>
  <c r="T453" i="1"/>
  <c r="S453" i="1" a="1"/>
  <c r="S453" i="1"/>
  <c r="N453" i="1" a="1"/>
  <c r="N453" i="1"/>
  <c r="AN453" i="1" s="1"/>
  <c r="M453" i="1" a="1"/>
  <c r="M453" i="1"/>
  <c r="AM453" i="1" s="1"/>
  <c r="T452" i="1" a="1"/>
  <c r="T452" i="1"/>
  <c r="S452" i="1" a="1"/>
  <c r="S452" i="1"/>
  <c r="N452" i="1" a="1"/>
  <c r="N452" i="1"/>
  <c r="AN452" i="1" s="1"/>
  <c r="M452" i="1" a="1"/>
  <c r="M452" i="1"/>
  <c r="AM452" i="1" s="1"/>
  <c r="T451" i="1" a="1"/>
  <c r="T451" i="1"/>
  <c r="S451" i="1" a="1"/>
  <c r="S451" i="1"/>
  <c r="N451" i="1" a="1"/>
  <c r="N451" i="1"/>
  <c r="AN451" i="1" s="1"/>
  <c r="M451" i="1" a="1"/>
  <c r="M451" i="1"/>
  <c r="AM451" i="1" s="1"/>
  <c r="T450" i="1" a="1"/>
  <c r="T450" i="1"/>
  <c r="S450" i="1" a="1"/>
  <c r="S450" i="1"/>
  <c r="N450" i="1" a="1"/>
  <c r="N450" i="1"/>
  <c r="AN450" i="1" s="1"/>
  <c r="M450" i="1" a="1"/>
  <c r="M450" i="1"/>
  <c r="AM450" i="1" s="1"/>
  <c r="T449" i="1" a="1"/>
  <c r="T449" i="1"/>
  <c r="S449" i="1" a="1"/>
  <c r="S449" i="1"/>
  <c r="N449" i="1" a="1"/>
  <c r="N449" i="1"/>
  <c r="AN449" i="1" s="1"/>
  <c r="M449" i="1" a="1"/>
  <c r="M449" i="1"/>
  <c r="AM449" i="1" s="1"/>
  <c r="T448" i="1" a="1"/>
  <c r="T448" i="1"/>
  <c r="S448" i="1" a="1"/>
  <c r="S448" i="1"/>
  <c r="N448" i="1" a="1"/>
  <c r="N448" i="1"/>
  <c r="AN448" i="1" s="1"/>
  <c r="M448" i="1" a="1"/>
  <c r="M448" i="1"/>
  <c r="AM448" i="1" s="1"/>
  <c r="T447" i="1" a="1"/>
  <c r="T447" i="1"/>
  <c r="S447" i="1" a="1"/>
  <c r="S447" i="1"/>
  <c r="N447" i="1" a="1"/>
  <c r="N447" i="1"/>
  <c r="AN447" i="1" s="1"/>
  <c r="M447" i="1" a="1"/>
  <c r="M447" i="1"/>
  <c r="AM447" i="1" s="1"/>
  <c r="T446" i="1" a="1"/>
  <c r="T446" i="1"/>
  <c r="S446" i="1" a="1"/>
  <c r="S446" i="1"/>
  <c r="N446" i="1" a="1"/>
  <c r="N446" i="1"/>
  <c r="AN446" i="1" s="1"/>
  <c r="M446" i="1" a="1"/>
  <c r="M446" i="1"/>
  <c r="AM446" i="1" s="1"/>
  <c r="T445" i="1" a="1"/>
  <c r="T445" i="1"/>
  <c r="S445" i="1" a="1"/>
  <c r="S445" i="1"/>
  <c r="N445" i="1" a="1"/>
  <c r="N445" i="1"/>
  <c r="AN445" i="1" s="1"/>
  <c r="M445" i="1" a="1"/>
  <c r="M445" i="1"/>
  <c r="AM445" i="1" s="1"/>
  <c r="T444" i="1" a="1"/>
  <c r="T444" i="1"/>
  <c r="S444" i="1" a="1"/>
  <c r="S444" i="1"/>
  <c r="N444" i="1" a="1"/>
  <c r="N444" i="1"/>
  <c r="AN444" i="1" s="1"/>
  <c r="M444" i="1" a="1"/>
  <c r="M444" i="1"/>
  <c r="AM444" i="1" s="1"/>
  <c r="T443" i="1" a="1"/>
  <c r="T443" i="1"/>
  <c r="S443" i="1" a="1"/>
  <c r="S443" i="1"/>
  <c r="N443" i="1" a="1"/>
  <c r="N443" i="1"/>
  <c r="AN443" i="1" s="1"/>
  <c r="M443" i="1" a="1"/>
  <c r="M443" i="1"/>
  <c r="AM443" i="1" s="1"/>
  <c r="T442" i="1" a="1"/>
  <c r="T442" i="1"/>
  <c r="S442" i="1" a="1"/>
  <c r="S442" i="1"/>
  <c r="N442" i="1" a="1"/>
  <c r="N442" i="1"/>
  <c r="AN442" i="1" s="1"/>
  <c r="M442" i="1" a="1"/>
  <c r="M442" i="1"/>
  <c r="AM442" i="1" s="1"/>
  <c r="T441" i="1" a="1"/>
  <c r="T441" i="1"/>
  <c r="S441" i="1" a="1"/>
  <c r="S441" i="1"/>
  <c r="N441" i="1" a="1"/>
  <c r="N441" i="1"/>
  <c r="AN441" i="1" s="1"/>
  <c r="M441" i="1" a="1"/>
  <c r="M441" i="1"/>
  <c r="AM441" i="1" s="1"/>
  <c r="T440" i="1" a="1"/>
  <c r="T440" i="1"/>
  <c r="S440" i="1" a="1"/>
  <c r="S440" i="1"/>
  <c r="N440" i="1" a="1"/>
  <c r="N440" i="1"/>
  <c r="AN440" i="1" s="1"/>
  <c r="M440" i="1" a="1"/>
  <c r="M440" i="1"/>
  <c r="AM440" i="1" s="1"/>
  <c r="T439" i="1" a="1"/>
  <c r="T439" i="1"/>
  <c r="S439" i="1" a="1"/>
  <c r="S439" i="1"/>
  <c r="N439" i="1" a="1"/>
  <c r="N439" i="1"/>
  <c r="AN439" i="1" s="1"/>
  <c r="M439" i="1" a="1"/>
  <c r="M439" i="1"/>
  <c r="AM439" i="1" s="1"/>
  <c r="T438" i="1" a="1"/>
  <c r="T438" i="1"/>
  <c r="S438" i="1" a="1"/>
  <c r="S438" i="1"/>
  <c r="N438" i="1" a="1"/>
  <c r="N438" i="1"/>
  <c r="AN438" i="1" s="1"/>
  <c r="M438" i="1" a="1"/>
  <c r="M438" i="1"/>
  <c r="AM438" i="1" s="1"/>
  <c r="T437" i="1" a="1"/>
  <c r="T437" i="1"/>
  <c r="S437" i="1" a="1"/>
  <c r="S437" i="1"/>
  <c r="N437" i="1" a="1"/>
  <c r="N437" i="1"/>
  <c r="AN437" i="1" s="1"/>
  <c r="M437" i="1" a="1"/>
  <c r="M437" i="1"/>
  <c r="AM437" i="1" s="1"/>
  <c r="T436" i="1" a="1"/>
  <c r="T436" i="1"/>
  <c r="S436" i="1" a="1"/>
  <c r="S436" i="1"/>
  <c r="N436" i="1" a="1"/>
  <c r="N436" i="1"/>
  <c r="AN436" i="1" s="1"/>
  <c r="M436" i="1" a="1"/>
  <c r="M436" i="1"/>
  <c r="AM436" i="1" s="1"/>
  <c r="T435" i="1" a="1"/>
  <c r="T435" i="1"/>
  <c r="S435" i="1" a="1"/>
  <c r="S435" i="1"/>
  <c r="N435" i="1" a="1"/>
  <c r="N435" i="1"/>
  <c r="AN435" i="1" s="1"/>
  <c r="M435" i="1" a="1"/>
  <c r="M435" i="1"/>
  <c r="AM435" i="1" s="1"/>
  <c r="T434" i="1" a="1"/>
  <c r="T434" i="1"/>
  <c r="S434" i="1" a="1"/>
  <c r="S434" i="1"/>
  <c r="N434" i="1" a="1"/>
  <c r="N434" i="1"/>
  <c r="AN434" i="1" s="1"/>
  <c r="M434" i="1" a="1"/>
  <c r="M434" i="1"/>
  <c r="AM434" i="1" s="1"/>
  <c r="T433" i="1" a="1"/>
  <c r="T433" i="1"/>
  <c r="S433" i="1" a="1"/>
  <c r="S433" i="1"/>
  <c r="N433" i="1" a="1"/>
  <c r="N433" i="1"/>
  <c r="AN433" i="1" s="1"/>
  <c r="M433" i="1" a="1"/>
  <c r="M433" i="1"/>
  <c r="AM433" i="1" s="1"/>
  <c r="T432" i="1" a="1"/>
  <c r="T432" i="1"/>
  <c r="S432" i="1" a="1"/>
  <c r="S432" i="1"/>
  <c r="N432" i="1" a="1"/>
  <c r="N432" i="1"/>
  <c r="AN432" i="1" s="1"/>
  <c r="M432" i="1" a="1"/>
  <c r="M432" i="1"/>
  <c r="AM432" i="1" s="1"/>
  <c r="T431" i="1" a="1"/>
  <c r="T431" i="1"/>
  <c r="S431" i="1" a="1"/>
  <c r="S431" i="1"/>
  <c r="N431" i="1" a="1"/>
  <c r="N431" i="1"/>
  <c r="AN431" i="1" s="1"/>
  <c r="M431" i="1" a="1"/>
  <c r="M431" i="1"/>
  <c r="AM431" i="1" s="1"/>
  <c r="T430" i="1" a="1"/>
  <c r="T430" i="1"/>
  <c r="S430" i="1" a="1"/>
  <c r="S430" i="1"/>
  <c r="N430" i="1" a="1"/>
  <c r="N430" i="1"/>
  <c r="AN430" i="1" s="1"/>
  <c r="M430" i="1" a="1"/>
  <c r="M430" i="1"/>
  <c r="AM430" i="1" s="1"/>
  <c r="T429" i="1" a="1"/>
  <c r="T429" i="1"/>
  <c r="S429" i="1" a="1"/>
  <c r="S429" i="1"/>
  <c r="N429" i="1" a="1"/>
  <c r="N429" i="1"/>
  <c r="AN429" i="1" s="1"/>
  <c r="M429" i="1" a="1"/>
  <c r="M429" i="1"/>
  <c r="AM429" i="1" s="1"/>
  <c r="T428" i="1" a="1"/>
  <c r="T428" i="1"/>
  <c r="S428" i="1" a="1"/>
  <c r="S428" i="1"/>
  <c r="N428" i="1" a="1"/>
  <c r="N428" i="1"/>
  <c r="AN428" i="1" s="1"/>
  <c r="M428" i="1" a="1"/>
  <c r="M428" i="1"/>
  <c r="AM428" i="1" s="1"/>
  <c r="T427" i="1" a="1"/>
  <c r="T427" i="1"/>
  <c r="S427" i="1" a="1"/>
  <c r="S427" i="1"/>
  <c r="N427" i="1" a="1"/>
  <c r="N427" i="1"/>
  <c r="AN427" i="1" s="1"/>
  <c r="M427" i="1" a="1"/>
  <c r="M427" i="1"/>
  <c r="AM427" i="1" s="1"/>
  <c r="T426" i="1" a="1"/>
  <c r="T426" i="1"/>
  <c r="S426" i="1" a="1"/>
  <c r="S426" i="1"/>
  <c r="N426" i="1" a="1"/>
  <c r="N426" i="1"/>
  <c r="AN426" i="1" s="1"/>
  <c r="M426" i="1" a="1"/>
  <c r="M426" i="1"/>
  <c r="AM426" i="1" s="1"/>
  <c r="T425" i="1" a="1"/>
  <c r="T425" i="1"/>
  <c r="S425" i="1" a="1"/>
  <c r="S425" i="1"/>
  <c r="N425" i="1" a="1"/>
  <c r="N425" i="1"/>
  <c r="AN425" i="1" s="1"/>
  <c r="M425" i="1" a="1"/>
  <c r="M425" i="1"/>
  <c r="AM425" i="1" s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AN423" i="1" s="1"/>
  <c r="M423" i="1" a="1"/>
  <c r="M423" i="1"/>
  <c r="AM423" i="1" s="1"/>
  <c r="T422" i="1" a="1"/>
  <c r="T422" i="1"/>
  <c r="S422" i="1" a="1"/>
  <c r="S422" i="1"/>
  <c r="N422" i="1" a="1"/>
  <c r="N422" i="1"/>
  <c r="AN422" i="1" s="1"/>
  <c r="M422" i="1" a="1"/>
  <c r="M422" i="1"/>
  <c r="AM422" i="1" s="1"/>
  <c r="T421" i="1" a="1"/>
  <c r="T421" i="1"/>
  <c r="S421" i="1" a="1"/>
  <c r="S421" i="1"/>
  <c r="N421" i="1" a="1"/>
  <c r="N421" i="1"/>
  <c r="AN421" i="1" s="1"/>
  <c r="M421" i="1" a="1"/>
  <c r="M421" i="1"/>
  <c r="AM421" i="1" s="1"/>
  <c r="T420" i="1" a="1"/>
  <c r="T420" i="1"/>
  <c r="S420" i="1" a="1"/>
  <c r="S420" i="1"/>
  <c r="N420" i="1" a="1"/>
  <c r="N420" i="1"/>
  <c r="AN420" i="1" s="1"/>
  <c r="M420" i="1" a="1"/>
  <c r="M420" i="1"/>
  <c r="AM420" i="1" s="1"/>
  <c r="T419" i="1" a="1"/>
  <c r="T419" i="1"/>
  <c r="S419" i="1" a="1"/>
  <c r="S419" i="1"/>
  <c r="N419" i="1" a="1"/>
  <c r="N419" i="1"/>
  <c r="AN419" i="1" s="1"/>
  <c r="M419" i="1" a="1"/>
  <c r="M419" i="1"/>
  <c r="AM419" i="1" s="1"/>
  <c r="T418" i="1" a="1"/>
  <c r="T418" i="1"/>
  <c r="S418" i="1" a="1"/>
  <c r="S418" i="1"/>
  <c r="N418" i="1" a="1"/>
  <c r="N418" i="1"/>
  <c r="AN418" i="1" s="1"/>
  <c r="M418" i="1" a="1"/>
  <c r="M418" i="1"/>
  <c r="AM418" i="1" s="1"/>
  <c r="T417" i="1" a="1"/>
  <c r="T417" i="1"/>
  <c r="S417" i="1" a="1"/>
  <c r="S417" i="1"/>
  <c r="N417" i="1" a="1"/>
  <c r="N417" i="1"/>
  <c r="AN417" i="1" s="1"/>
  <c r="M417" i="1" a="1"/>
  <c r="M417" i="1"/>
  <c r="AM417" i="1" s="1"/>
  <c r="T416" i="1" a="1"/>
  <c r="T416" i="1"/>
  <c r="S416" i="1" a="1"/>
  <c r="S416" i="1"/>
  <c r="N416" i="1" a="1"/>
  <c r="N416" i="1"/>
  <c r="AN416" i="1" s="1"/>
  <c r="M416" i="1" a="1"/>
  <c r="M416" i="1"/>
  <c r="AM416" i="1" s="1"/>
  <c r="T415" i="1" a="1"/>
  <c r="T415" i="1"/>
  <c r="S415" i="1" a="1"/>
  <c r="S415" i="1"/>
  <c r="N415" i="1" a="1"/>
  <c r="N415" i="1"/>
  <c r="AN415" i="1" s="1"/>
  <c r="M415" i="1" a="1"/>
  <c r="M415" i="1"/>
  <c r="AM415" i="1" s="1"/>
  <c r="T414" i="1" a="1"/>
  <c r="T414" i="1"/>
  <c r="S414" i="1" a="1"/>
  <c r="S414" i="1"/>
  <c r="N414" i="1" a="1"/>
  <c r="N414" i="1"/>
  <c r="AN414" i="1" s="1"/>
  <c r="M414" i="1" a="1"/>
  <c r="M414" i="1"/>
  <c r="AM414" i="1" s="1"/>
  <c r="T413" i="1" a="1"/>
  <c r="T413" i="1"/>
  <c r="S413" i="1" a="1"/>
  <c r="S413" i="1"/>
  <c r="N413" i="1" a="1"/>
  <c r="N413" i="1"/>
  <c r="AN413" i="1" s="1"/>
  <c r="M413" i="1" a="1"/>
  <c r="M413" i="1"/>
  <c r="AM413" i="1" s="1"/>
  <c r="T412" i="1" a="1"/>
  <c r="T412" i="1"/>
  <c r="S412" i="1" a="1"/>
  <c r="S412" i="1"/>
  <c r="N412" i="1" a="1"/>
  <c r="N412" i="1"/>
  <c r="AN412" i="1" s="1"/>
  <c r="M412" i="1" a="1"/>
  <c r="M412" i="1"/>
  <c r="AM412" i="1" s="1"/>
  <c r="T411" i="1" a="1"/>
  <c r="T411" i="1"/>
  <c r="S411" i="1" a="1"/>
  <c r="S411" i="1"/>
  <c r="N411" i="1" a="1"/>
  <c r="N411" i="1"/>
  <c r="AN411" i="1" s="1"/>
  <c r="M411" i="1" a="1"/>
  <c r="M411" i="1"/>
  <c r="AM411" i="1" s="1"/>
  <c r="T410" i="1" a="1"/>
  <c r="T410" i="1"/>
  <c r="S410" i="1" a="1"/>
  <c r="S410" i="1"/>
  <c r="N410" i="1" a="1"/>
  <c r="N410" i="1"/>
  <c r="AN410" i="1" s="1"/>
  <c r="M410" i="1" a="1"/>
  <c r="M410" i="1"/>
  <c r="AM410" i="1" s="1"/>
  <c r="T409" i="1" a="1"/>
  <c r="T409" i="1"/>
  <c r="S409" i="1" a="1"/>
  <c r="S409" i="1"/>
  <c r="N409" i="1" a="1"/>
  <c r="N409" i="1"/>
  <c r="AN409" i="1" s="1"/>
  <c r="M409" i="1" a="1"/>
  <c r="M409" i="1" s="1"/>
  <c r="AM409" i="1" s="1"/>
  <c r="T408" i="1" a="1"/>
  <c r="T408" i="1" s="1"/>
  <c r="E385" i="12" s="1"/>
  <c r="S408" i="1" a="1"/>
  <c r="S408" i="1"/>
  <c r="N408" i="1" a="1"/>
  <c r="N408" i="1" s="1"/>
  <c r="AN408" i="1" s="1"/>
  <c r="M408" i="1" a="1"/>
  <c r="M408" i="1" s="1"/>
  <c r="AM408" i="1" s="1"/>
  <c r="T407" i="1" a="1"/>
  <c r="T407" i="1" s="1"/>
  <c r="S407" i="1" a="1"/>
  <c r="S407" i="1" s="1"/>
  <c r="D384" i="12" s="1"/>
  <c r="N407" i="1" a="1"/>
  <c r="N407" i="1" s="1"/>
  <c r="AN407" i="1" s="1"/>
  <c r="M407" i="1" a="1"/>
  <c r="M407" i="1" s="1"/>
  <c r="AM407" i="1" s="1"/>
  <c r="T406" i="1" a="1"/>
  <c r="T406" i="1"/>
  <c r="S406" i="1" a="1"/>
  <c r="S406" i="1" s="1"/>
  <c r="D383" i="12" s="1"/>
  <c r="N406" i="1" a="1"/>
  <c r="N406" i="1" s="1"/>
  <c r="M406" i="1" a="1"/>
  <c r="M406" i="1"/>
  <c r="T405" i="1" a="1"/>
  <c r="T405" i="1" s="1"/>
  <c r="S405" i="1" a="1"/>
  <c r="S405" i="1" s="1"/>
  <c r="N405" i="1" a="1"/>
  <c r="N405" i="1"/>
  <c r="AN405" i="1" s="1"/>
  <c r="M405" i="1" a="1"/>
  <c r="M405" i="1" s="1"/>
  <c r="AM405" i="1" s="1"/>
  <c r="T404" i="1" a="1"/>
  <c r="T404" i="1" s="1"/>
  <c r="S404" i="1" a="1"/>
  <c r="S404" i="1"/>
  <c r="N404" i="1" a="1"/>
  <c r="N404" i="1" s="1"/>
  <c r="AN404" i="1" s="1"/>
  <c r="M404" i="1" a="1"/>
  <c r="M404" i="1" s="1"/>
  <c r="AM404" i="1" s="1"/>
  <c r="T403" i="1" a="1"/>
  <c r="T403" i="1"/>
  <c r="S403" i="1" a="1"/>
  <c r="S403" i="1" s="1"/>
  <c r="N403" i="1" a="1"/>
  <c r="N403" i="1" s="1"/>
  <c r="AN403" i="1" s="1"/>
  <c r="M403" i="1" a="1"/>
  <c r="M403" i="1"/>
  <c r="AM403" i="1" s="1"/>
  <c r="T402" i="1" a="1"/>
  <c r="T402" i="1" s="1"/>
  <c r="S402" i="1" a="1"/>
  <c r="S402" i="1"/>
  <c r="N402" i="1" a="1"/>
  <c r="N402" i="1"/>
  <c r="AN402" i="1" s="1"/>
  <c r="M402" i="1" a="1"/>
  <c r="M402" i="1" s="1"/>
  <c r="AM402" i="1" s="1"/>
  <c r="T401" i="1" a="1"/>
  <c r="T401" i="1" s="1"/>
  <c r="S401" i="1" a="1"/>
  <c r="S401" i="1"/>
  <c r="N401" i="1" a="1"/>
  <c r="N401" i="1" s="1"/>
  <c r="AN401" i="1" s="1"/>
  <c r="M401" i="1" a="1"/>
  <c r="M401" i="1" s="1"/>
  <c r="AM401" i="1" s="1"/>
  <c r="T400" i="1" a="1"/>
  <c r="T400" i="1"/>
  <c r="S400" i="1" a="1"/>
  <c r="S400" i="1" s="1"/>
  <c r="N400" i="1" a="1"/>
  <c r="N400" i="1" s="1"/>
  <c r="M400" i="1" a="1"/>
  <c r="M400" i="1"/>
  <c r="T399" i="1" a="1"/>
  <c r="T399" i="1" s="1"/>
  <c r="S399" i="1" a="1"/>
  <c r="S399" i="1" s="1"/>
  <c r="N399" i="1" a="1"/>
  <c r="N399" i="1"/>
  <c r="AN399" i="1" s="1"/>
  <c r="M399" i="1" a="1"/>
  <c r="M399" i="1" s="1"/>
  <c r="AM399" i="1" s="1"/>
  <c r="T398" i="1" a="1"/>
  <c r="T398" i="1" s="1"/>
  <c r="S398" i="1" a="1"/>
  <c r="S398" i="1"/>
  <c r="N398" i="1" a="1"/>
  <c r="N398" i="1" s="1"/>
  <c r="M398" i="1" a="1"/>
  <c r="M398" i="1" s="1"/>
  <c r="T397" i="1" a="1"/>
  <c r="T397" i="1"/>
  <c r="S397" i="1" a="1"/>
  <c r="S397" i="1" s="1"/>
  <c r="N397" i="1" a="1"/>
  <c r="N397" i="1" s="1"/>
  <c r="M397" i="1" a="1"/>
  <c r="M397" i="1"/>
  <c r="T396" i="1" a="1"/>
  <c r="T396" i="1" s="1"/>
  <c r="S396" i="1" a="1"/>
  <c r="S396" i="1" s="1"/>
  <c r="N396" i="1" a="1"/>
  <c r="N396" i="1"/>
  <c r="A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AM395" i="1" s="1"/>
  <c r="T394" i="1" a="1"/>
  <c r="T394" i="1" s="1"/>
  <c r="S394" i="1" a="1"/>
  <c r="S394" i="1" s="1"/>
  <c r="N394" i="1" a="1"/>
  <c r="N394" i="1" s="1"/>
  <c r="AN394" i="1" s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/>
  <c r="N392" i="1" a="1"/>
  <c r="N392" i="1" s="1"/>
  <c r="AN392" i="1" s="1"/>
  <c r="M392" i="1" a="1"/>
  <c r="M392" i="1"/>
  <c r="AM392" i="1" s="1"/>
  <c r="T391" i="1" a="1"/>
  <c r="T391" i="1" s="1"/>
  <c r="S391" i="1" a="1"/>
  <c r="S391" i="1" s="1"/>
  <c r="N391" i="1" a="1"/>
  <c r="N391" i="1" s="1"/>
  <c r="AN391" i="1" s="1"/>
  <c r="M391" i="1" a="1"/>
  <c r="M391" i="1"/>
  <c r="AM391" i="1" s="1"/>
  <c r="T390" i="1" a="1"/>
  <c r="T390" i="1" s="1"/>
  <c r="E382" i="12" s="1"/>
  <c r="S390" i="1" a="1"/>
  <c r="S390" i="1"/>
  <c r="D382" i="12" s="1"/>
  <c r="N390" i="1" a="1"/>
  <c r="N390" i="1"/>
  <c r="M390" i="1" a="1"/>
  <c r="M390" i="1" s="1"/>
  <c r="T389" i="1" a="1"/>
  <c r="T389" i="1"/>
  <c r="E381" i="12" s="1"/>
  <c r="S389" i="1" a="1"/>
  <c r="S389" i="1" s="1"/>
  <c r="D381" i="12" s="1"/>
  <c r="N389" i="1" a="1"/>
  <c r="N389" i="1" s="1"/>
  <c r="M389" i="1" a="1"/>
  <c r="M389" i="1" s="1"/>
  <c r="AM389" i="1" s="1"/>
  <c r="T316" i="1" a="1"/>
  <c r="T316" i="1"/>
  <c r="S316" i="1" a="1"/>
  <c r="S316" i="1" s="1"/>
  <c r="D308" i="12" s="1"/>
  <c r="N316" i="1" a="1"/>
  <c r="N316" i="1"/>
  <c r="M316" i="1" a="1"/>
  <c r="M316" i="1"/>
  <c r="AM316" i="1" s="1"/>
  <c r="T315" i="1" a="1"/>
  <c r="T315" i="1" s="1"/>
  <c r="E307" i="12" s="1"/>
  <c r="S315" i="1" a="1"/>
  <c r="S315" i="1"/>
  <c r="N315" i="1" a="1"/>
  <c r="N315" i="1" s="1"/>
  <c r="M315" i="1" a="1"/>
  <c r="M315" i="1" s="1"/>
  <c r="AM315" i="1" s="1"/>
  <c r="T314" i="1" a="1"/>
  <c r="T314" i="1" s="1"/>
  <c r="S314" i="1" a="1"/>
  <c r="S314" i="1"/>
  <c r="N314" i="1" a="1"/>
  <c r="N314" i="1" s="1"/>
  <c r="M314" i="1" a="1"/>
  <c r="M314" i="1" s="1"/>
  <c r="AM314" i="1" s="1"/>
  <c r="T313" i="1" a="1"/>
  <c r="T313" i="1"/>
  <c r="S313" i="1" a="1"/>
  <c r="S313" i="1" s="1"/>
  <c r="D305" i="12" s="1"/>
  <c r="N313" i="1" a="1"/>
  <c r="N313" i="1" s="1"/>
  <c r="M313" i="1" a="1"/>
  <c r="M313" i="1" s="1"/>
  <c r="AM313" i="1" s="1"/>
  <c r="T312" i="1" a="1"/>
  <c r="T312" i="1" s="1"/>
  <c r="E304" i="12" s="1"/>
  <c r="S312" i="1" a="1"/>
  <c r="S312" i="1" s="1"/>
  <c r="D304" i="12" s="1"/>
  <c r="N312" i="1" a="1"/>
  <c r="N312" i="1" s="1"/>
  <c r="M312" i="1" a="1"/>
  <c r="M312" i="1" s="1"/>
  <c r="AM312" i="1" s="1"/>
  <c r="T311" i="1" a="1"/>
  <c r="T311" i="1" s="1"/>
  <c r="S311" i="1" a="1"/>
  <c r="S311" i="1" s="1"/>
  <c r="T310" i="1" a="1"/>
  <c r="T310" i="1" s="1"/>
  <c r="E302" i="12" s="1"/>
  <c r="S310" i="1" a="1"/>
  <c r="S310" i="1" s="1"/>
  <c r="N310" i="1" a="1"/>
  <c r="N310" i="1"/>
  <c r="M310" i="1" a="1"/>
  <c r="M310" i="1" s="1"/>
  <c r="AM310" i="1" s="1"/>
  <c r="T309" i="1" a="1"/>
  <c r="T309" i="1" s="1"/>
  <c r="S309" i="1" a="1"/>
  <c r="S309" i="1"/>
  <c r="N309" i="1" a="1"/>
  <c r="N309" i="1" s="1"/>
  <c r="M309" i="1" a="1"/>
  <c r="M309" i="1"/>
  <c r="AM309" i="1" s="1"/>
  <c r="T308" i="1" a="1"/>
  <c r="T308" i="1" s="1"/>
  <c r="S308" i="1" a="1"/>
  <c r="S308" i="1" s="1"/>
  <c r="D300" i="12" s="1"/>
  <c r="N308" i="1" a="1"/>
  <c r="N308" i="1" s="1"/>
  <c r="M308" i="1" a="1"/>
  <c r="M308" i="1" s="1"/>
  <c r="AM308" i="1" s="1"/>
  <c r="T307" i="1" a="1"/>
  <c r="T307" i="1" s="1"/>
  <c r="E299" i="12" s="1"/>
  <c r="S307" i="1" a="1"/>
  <c r="S307" i="1" s="1"/>
  <c r="N307" i="1" a="1"/>
  <c r="N307" i="1" s="1"/>
  <c r="M307" i="1" a="1"/>
  <c r="M307" i="1" s="1"/>
  <c r="T306" i="1" a="1"/>
  <c r="T306" i="1" s="1"/>
  <c r="S306" i="1" a="1"/>
  <c r="S306" i="1" s="1"/>
  <c r="N306" i="1" a="1"/>
  <c r="N306" i="1" s="1"/>
  <c r="M306" i="1" a="1"/>
  <c r="M306" i="1" s="1"/>
  <c r="T305" i="1" a="1"/>
  <c r="T305" i="1" s="1"/>
  <c r="S305" i="1" a="1"/>
  <c r="S305" i="1" s="1"/>
  <c r="D297" i="12" s="1"/>
  <c r="N305" i="1" a="1"/>
  <c r="N305" i="1" s="1"/>
  <c r="AN305" i="1" s="1"/>
  <c r="M305" i="1" a="1"/>
  <c r="M305" i="1" s="1"/>
  <c r="AM305" i="1" s="1"/>
  <c r="T304" i="1" a="1"/>
  <c r="T304" i="1" s="1"/>
  <c r="E296" i="12" s="1"/>
  <c r="S304" i="1" a="1"/>
  <c r="S304" i="1" s="1"/>
  <c r="N304" i="1" a="1"/>
  <c r="N304" i="1" s="1"/>
  <c r="M304" i="1" a="1"/>
  <c r="M304" i="1" s="1"/>
  <c r="T303" i="1" a="1"/>
  <c r="T303" i="1" s="1"/>
  <c r="E295" i="12" s="1"/>
  <c r="S303" i="1" a="1"/>
  <c r="S303" i="1" s="1"/>
  <c r="D295" i="12" s="1"/>
  <c r="N303" i="1" a="1"/>
  <c r="N303" i="1" s="1"/>
  <c r="M303" i="1" a="1"/>
  <c r="M303" i="1" s="1"/>
  <c r="AM303" i="1" s="1"/>
  <c r="T302" i="1" a="1"/>
  <c r="T302" i="1" s="1"/>
  <c r="S302" i="1" a="1"/>
  <c r="S302" i="1" s="1"/>
  <c r="D294" i="12" s="1"/>
  <c r="N302" i="1" a="1"/>
  <c r="N302" i="1" s="1"/>
  <c r="M302" i="1" a="1"/>
  <c r="M302" i="1" s="1"/>
  <c r="T301" i="1" a="1"/>
  <c r="T301" i="1" s="1"/>
  <c r="E293" i="12" s="1"/>
  <c r="S301" i="1" a="1"/>
  <c r="S301" i="1" s="1"/>
  <c r="D293" i="12" s="1"/>
  <c r="N301" i="1" a="1"/>
  <c r="N301" i="1" s="1"/>
  <c r="M301" i="1" a="1"/>
  <c r="M301" i="1" s="1"/>
  <c r="T300" i="1" a="1"/>
  <c r="T300" i="1" s="1"/>
  <c r="E292" i="12" s="1"/>
  <c r="S300" i="1" a="1"/>
  <c r="S300" i="1" s="1"/>
  <c r="D292" i="12" s="1"/>
  <c r="N300" i="1" a="1"/>
  <c r="N300" i="1" s="1"/>
  <c r="M300" i="1" a="1"/>
  <c r="M300" i="1" s="1"/>
  <c r="AM300" i="1" s="1"/>
  <c r="T299" i="1" a="1"/>
  <c r="T299" i="1" s="1"/>
  <c r="E291" i="12" s="1"/>
  <c r="S299" i="1" a="1"/>
  <c r="S299" i="1" s="1"/>
  <c r="D291" i="12" s="1"/>
  <c r="N299" i="1" a="1"/>
  <c r="N299" i="1" s="1"/>
  <c r="M299" i="1" a="1"/>
  <c r="M299" i="1" s="1"/>
  <c r="AM299" i="1" s="1"/>
  <c r="T298" i="1" a="1"/>
  <c r="T298" i="1" s="1"/>
  <c r="E290" i="12" s="1"/>
  <c r="S298" i="1" a="1"/>
  <c r="S298" i="1" s="1"/>
  <c r="D290" i="12" s="1"/>
  <c r="N298" i="1" a="1"/>
  <c r="N298" i="1" s="1"/>
  <c r="M298" i="1" a="1"/>
  <c r="M298" i="1" s="1"/>
  <c r="T297" i="1" a="1"/>
  <c r="T297" i="1" s="1"/>
  <c r="E289" i="12" s="1"/>
  <c r="S297" i="1" a="1"/>
  <c r="S297" i="1" s="1"/>
  <c r="D289" i="12" s="1"/>
  <c r="N297" i="1" a="1"/>
  <c r="N297" i="1" s="1"/>
  <c r="M297" i="1" a="1"/>
  <c r="M297" i="1" s="1"/>
  <c r="T296" i="1" a="1"/>
  <c r="T296" i="1" s="1"/>
  <c r="E288" i="12" s="1"/>
  <c r="S296" i="1" a="1"/>
  <c r="S296" i="1" s="1"/>
  <c r="D288" i="12" s="1"/>
  <c r="N296" i="1" a="1"/>
  <c r="N296" i="1" s="1"/>
  <c r="M296" i="1" a="1"/>
  <c r="M296" i="1" s="1"/>
  <c r="M120" i="1" a="1"/>
  <c r="M120" i="1" s="1"/>
  <c r="T119" i="1" a="1"/>
  <c r="T119" i="1" s="1"/>
  <c r="S119" i="1" a="1"/>
  <c r="S119" i="1" s="1"/>
  <c r="N119" i="1" a="1"/>
  <c r="N119" i="1" s="1"/>
  <c r="M119" i="1" a="1"/>
  <c r="M119" i="1" s="1"/>
  <c r="AM119" i="1" s="1"/>
  <c r="T118" i="1" a="1"/>
  <c r="T118" i="1" s="1"/>
  <c r="S118" i="1" a="1"/>
  <c r="S118" i="1" s="1"/>
  <c r="N118" i="1" a="1"/>
  <c r="N118" i="1" s="1"/>
  <c r="M118" i="1" a="1"/>
  <c r="M118" i="1" s="1"/>
  <c r="T117" i="1" a="1"/>
  <c r="T117" i="1" s="1"/>
  <c r="S117" i="1" a="1"/>
  <c r="S117" i="1" s="1"/>
  <c r="N117" i="1" a="1"/>
  <c r="N117" i="1" s="1"/>
  <c r="M117" i="1" a="1"/>
  <c r="M117" i="1" s="1"/>
  <c r="A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M115" i="1" a="1"/>
  <c r="M115" i="1" s="1"/>
  <c r="A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M112" i="1" a="1"/>
  <c r="M112" i="1" s="1"/>
  <c r="AM112" i="1" s="1"/>
  <c r="T111" i="1" a="1"/>
  <c r="T111" i="1" s="1"/>
  <c r="S111" i="1" a="1"/>
  <c r="S111" i="1" s="1"/>
  <c r="N111" i="1" a="1"/>
  <c r="N111" i="1" s="1"/>
  <c r="M111" i="1" a="1"/>
  <c r="M111" i="1" s="1"/>
  <c r="AM111" i="1" s="1"/>
  <c r="T110" i="1" a="1"/>
  <c r="T110" i="1" s="1"/>
  <c r="S110" i="1" a="1"/>
  <c r="S110" i="1" s="1"/>
  <c r="N110" i="1" a="1"/>
  <c r="N110" i="1" s="1"/>
  <c r="M110" i="1" a="1"/>
  <c r="M110" i="1" s="1"/>
  <c r="T109" i="1" a="1"/>
  <c r="T109" i="1" s="1"/>
  <c r="S109" i="1" a="1"/>
  <c r="S109" i="1" s="1"/>
  <c r="N109" i="1" a="1"/>
  <c r="N109" i="1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M106" i="1" a="1"/>
  <c r="M106" i="1" s="1"/>
  <c r="T105" i="1" a="1"/>
  <c r="T105" i="1" s="1"/>
  <c r="S105" i="1" a="1"/>
  <c r="S105" i="1" s="1"/>
  <c r="N105" i="1" a="1"/>
  <c r="N105" i="1" s="1"/>
  <c r="M105" i="1" a="1"/>
  <c r="M105" i="1" s="1"/>
  <c r="T104" i="1" a="1"/>
  <c r="T104" i="1" s="1"/>
  <c r="S104" i="1" a="1"/>
  <c r="S104" i="1" s="1"/>
  <c r="N104" i="1" a="1"/>
  <c r="N104" i="1" s="1"/>
  <c r="M104" i="1" a="1"/>
  <c r="M104" i="1" s="1"/>
  <c r="A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M99" i="1" a="1"/>
  <c r="M99" i="1" s="1"/>
  <c r="A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T96" i="1" a="1"/>
  <c r="T96" i="1" s="1"/>
  <c r="S96" i="1" a="1"/>
  <c r="S96" i="1" s="1"/>
  <c r="N96" i="1" a="1"/>
  <c r="N96" i="1" s="1"/>
  <c r="M96" i="1" a="1"/>
  <c r="M96" i="1" s="1"/>
  <c r="AM96" i="1" s="1"/>
  <c r="T95" i="1" a="1"/>
  <c r="T95" i="1" s="1"/>
  <c r="S95" i="1" a="1"/>
  <c r="S95" i="1" s="1"/>
  <c r="T94" i="1" a="1"/>
  <c r="T94" i="1" s="1"/>
  <c r="S94" i="1" a="1"/>
  <c r="S94" i="1" s="1"/>
  <c r="T295" i="1" a="1"/>
  <c r="T295" i="1" s="1"/>
  <c r="E287" i="12" s="1"/>
  <c r="S295" i="1" a="1"/>
  <c r="S295" i="1" s="1"/>
  <c r="D287" i="12" s="1"/>
  <c r="N295" i="1" a="1"/>
  <c r="N295" i="1" s="1"/>
  <c r="M295" i="1" a="1"/>
  <c r="M295" i="1" s="1"/>
  <c r="T294" i="1" a="1"/>
  <c r="T294" i="1" s="1"/>
  <c r="E286" i="12" s="1"/>
  <c r="S294" i="1" a="1"/>
  <c r="S294" i="1" s="1"/>
  <c r="D286" i="12" s="1"/>
  <c r="N294" i="1" a="1"/>
  <c r="N294" i="1" s="1"/>
  <c r="M294" i="1" a="1"/>
  <c r="M294" i="1" s="1"/>
  <c r="AM294" i="1" s="1"/>
  <c r="T293" i="1" a="1"/>
  <c r="T293" i="1" s="1"/>
  <c r="E285" i="12" s="1"/>
  <c r="S293" i="1" a="1"/>
  <c r="S293" i="1" s="1"/>
  <c r="D285" i="12" s="1"/>
  <c r="T292" i="1" a="1"/>
  <c r="T292" i="1" s="1"/>
  <c r="E284" i="12" s="1"/>
  <c r="S292" i="1" a="1"/>
  <c r="S292" i="1" s="1"/>
  <c r="D284" i="12" s="1"/>
  <c r="N292" i="1" a="1"/>
  <c r="N292" i="1" s="1"/>
  <c r="M292" i="1" a="1"/>
  <c r="M292" i="1" s="1"/>
  <c r="T291" i="1" a="1"/>
  <c r="T291" i="1" s="1"/>
  <c r="E283" i="12" s="1"/>
  <c r="S291" i="1" a="1"/>
  <c r="S291" i="1" s="1"/>
  <c r="D283" i="12" s="1"/>
  <c r="N291" i="1" a="1"/>
  <c r="N291" i="1" s="1"/>
  <c r="M291" i="1" a="1"/>
  <c r="M291" i="1" s="1"/>
  <c r="AM291" i="1" s="1"/>
  <c r="T290" i="1" a="1"/>
  <c r="T290" i="1" s="1"/>
  <c r="E282" i="12" s="1"/>
  <c r="S290" i="1" a="1"/>
  <c r="S290" i="1" s="1"/>
  <c r="D282" i="12" s="1"/>
  <c r="N290" i="1" a="1"/>
  <c r="N290" i="1" s="1"/>
  <c r="M290" i="1" a="1"/>
  <c r="M290" i="1" s="1"/>
  <c r="AM290" i="1" s="1"/>
  <c r="T289" i="1" a="1"/>
  <c r="T289" i="1" s="1"/>
  <c r="E281" i="12" s="1"/>
  <c r="S289" i="1" a="1"/>
  <c r="S289" i="1" s="1"/>
  <c r="D281" i="12" s="1"/>
  <c r="N289" i="1" a="1"/>
  <c r="N289" i="1" s="1"/>
  <c r="M289" i="1" a="1"/>
  <c r="M289" i="1" s="1"/>
  <c r="AM289" i="1" s="1"/>
  <c r="T288" i="1" a="1"/>
  <c r="T288" i="1" s="1"/>
  <c r="E280" i="12" s="1"/>
  <c r="S288" i="1" a="1"/>
  <c r="S288" i="1" s="1"/>
  <c r="D280" i="12" s="1"/>
  <c r="N288" i="1" a="1"/>
  <c r="N288" i="1" s="1"/>
  <c r="M288" i="1" a="1"/>
  <c r="M288" i="1" s="1"/>
  <c r="AM288" i="1" s="1"/>
  <c r="T287" i="1" a="1"/>
  <c r="T287" i="1" s="1"/>
  <c r="E279" i="12" s="1"/>
  <c r="S287" i="1" a="1"/>
  <c r="S287" i="1" s="1"/>
  <c r="D279" i="12" s="1"/>
  <c r="T286" i="1" a="1"/>
  <c r="T286" i="1" s="1"/>
  <c r="E278" i="12" s="1"/>
  <c r="S286" i="1" a="1"/>
  <c r="S286" i="1" s="1"/>
  <c r="D278" i="12" s="1"/>
  <c r="N286" i="1" a="1"/>
  <c r="N286" i="1" s="1"/>
  <c r="M286" i="1" a="1"/>
  <c r="M286" i="1" s="1"/>
  <c r="AM286" i="1" s="1"/>
  <c r="T285" i="1" a="1"/>
  <c r="T285" i="1" s="1"/>
  <c r="E277" i="12" s="1"/>
  <c r="S285" i="1" a="1"/>
  <c r="S285" i="1" s="1"/>
  <c r="D277" i="12" s="1"/>
  <c r="T284" i="1" a="1"/>
  <c r="T284" i="1" s="1"/>
  <c r="E276" i="12" s="1"/>
  <c r="S284" i="1" a="1"/>
  <c r="S284" i="1" s="1"/>
  <c r="T283" i="1" a="1"/>
  <c r="T283" i="1" s="1"/>
  <c r="S283" i="1" a="1"/>
  <c r="S283" i="1" s="1"/>
  <c r="D275" i="12" s="1"/>
  <c r="N283" i="1" a="1"/>
  <c r="N283" i="1" s="1"/>
  <c r="M283" i="1" a="1"/>
  <c r="M283" i="1" s="1"/>
  <c r="AM283" i="1" s="1"/>
  <c r="T282" i="1" a="1"/>
  <c r="T282" i="1" s="1"/>
  <c r="E274" i="12" s="1"/>
  <c r="S282" i="1" a="1"/>
  <c r="S282" i="1" s="1"/>
  <c r="N282" i="1" a="1"/>
  <c r="N282" i="1" s="1"/>
  <c r="M282" i="1" a="1"/>
  <c r="M282" i="1" s="1"/>
  <c r="T281" i="1" a="1"/>
  <c r="T281" i="1" s="1"/>
  <c r="S281" i="1" a="1"/>
  <c r="S281" i="1" s="1"/>
  <c r="N281" i="1" a="1"/>
  <c r="N281" i="1" s="1"/>
  <c r="M281" i="1" a="1"/>
  <c r="M281" i="1" s="1"/>
  <c r="T280" i="1" a="1"/>
  <c r="T280" i="1" s="1"/>
  <c r="S280" i="1" a="1"/>
  <c r="S280" i="1" s="1"/>
  <c r="D272" i="12" s="1"/>
  <c r="N280" i="1" a="1"/>
  <c r="N280" i="1" s="1"/>
  <c r="M280" i="1" a="1"/>
  <c r="M280" i="1" s="1"/>
  <c r="AM280" i="1" s="1"/>
  <c r="T279" i="1" a="1"/>
  <c r="T279" i="1" s="1"/>
  <c r="S279" i="1" a="1"/>
  <c r="S279" i="1" s="1"/>
  <c r="N279" i="1" a="1"/>
  <c r="N279" i="1" s="1"/>
  <c r="M279" i="1" a="1"/>
  <c r="M279" i="1" s="1"/>
  <c r="T278" i="1" a="1"/>
  <c r="T278" i="1" s="1"/>
  <c r="S278" i="1" a="1"/>
  <c r="S278" i="1" s="1"/>
  <c r="N278" i="1" a="1"/>
  <c r="N278" i="1" s="1"/>
  <c r="M278" i="1" a="1"/>
  <c r="M278" i="1" s="1"/>
  <c r="T277" i="1" a="1"/>
  <c r="T277" i="1" s="1"/>
  <c r="S277" i="1" a="1"/>
  <c r="S277" i="1" s="1"/>
  <c r="N277" i="1" a="1"/>
  <c r="N277" i="1" s="1"/>
  <c r="M277" i="1" a="1"/>
  <c r="M277" i="1" s="1"/>
  <c r="T276" i="1" a="1"/>
  <c r="T276" i="1" s="1"/>
  <c r="S276" i="1" a="1"/>
  <c r="S276" i="1" s="1"/>
  <c r="N276" i="1" a="1"/>
  <c r="N276" i="1" s="1"/>
  <c r="M276" i="1" a="1"/>
  <c r="M276" i="1" s="1"/>
  <c r="T275" i="1" a="1"/>
  <c r="T275" i="1" s="1"/>
  <c r="S275" i="1" a="1"/>
  <c r="S275" i="1" s="1"/>
  <c r="N275" i="1" a="1"/>
  <c r="N275" i="1" s="1"/>
  <c r="M275" i="1" a="1"/>
  <c r="M275" i="1" s="1"/>
  <c r="AM275" i="1" s="1"/>
  <c r="T274" i="1" a="1"/>
  <c r="T274" i="1" s="1"/>
  <c r="S274" i="1" a="1"/>
  <c r="S274" i="1" s="1"/>
  <c r="N274" i="1" a="1"/>
  <c r="N274" i="1" s="1"/>
  <c r="M274" i="1" a="1"/>
  <c r="M274" i="1" s="1"/>
  <c r="AM274" i="1" s="1"/>
  <c r="T273" i="1" a="1"/>
  <c r="T273" i="1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M272" i="1" a="1"/>
  <c r="M272" i="1" s="1"/>
  <c r="AM272" i="1" s="1"/>
  <c r="T271" i="1" a="1"/>
  <c r="T271" i="1" s="1"/>
  <c r="S271" i="1" a="1"/>
  <c r="S271" i="1" s="1"/>
  <c r="N271" i="1" a="1"/>
  <c r="N271" i="1" s="1"/>
  <c r="M271" i="1" a="1"/>
  <c r="M271" i="1" s="1"/>
  <c r="AM271" i="1" s="1"/>
  <c r="T270" i="1" a="1"/>
  <c r="T270" i="1" s="1"/>
  <c r="S270" i="1" a="1"/>
  <c r="S270" i="1" s="1"/>
  <c r="N270" i="1" a="1"/>
  <c r="N270" i="1" s="1"/>
  <c r="M270" i="1" a="1"/>
  <c r="M270" i="1" s="1"/>
  <c r="AM270" i="1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AM268" i="1" s="1"/>
  <c r="T267" i="1" a="1"/>
  <c r="T267" i="1" s="1"/>
  <c r="S267" i="1" a="1"/>
  <c r="S267" i="1" s="1"/>
  <c r="N267" i="1" a="1"/>
  <c r="N267" i="1" s="1"/>
  <c r="M267" i="1" a="1"/>
  <c r="M267" i="1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N265" i="1" a="1"/>
  <c r="N265" i="1" s="1"/>
  <c r="M265" i="1" a="1"/>
  <c r="M265" i="1" s="1"/>
  <c r="T264" i="1" a="1"/>
  <c r="T264" i="1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M263" i="1" a="1"/>
  <c r="M263" i="1" s="1"/>
  <c r="AM263" i="1" s="1"/>
  <c r="T262" i="1" a="1"/>
  <c r="T262" i="1" s="1"/>
  <c r="S262" i="1" a="1"/>
  <c r="S262" i="1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AM260" i="1" s="1"/>
  <c r="T259" i="1" a="1"/>
  <c r="T259" i="1" s="1"/>
  <c r="S259" i="1" a="1"/>
  <c r="S259" i="1" s="1"/>
  <c r="N259" i="1" a="1"/>
  <c r="N259" i="1" s="1"/>
  <c r="M259" i="1" a="1"/>
  <c r="M259" i="1" s="1"/>
  <c r="AM259" i="1" s="1"/>
  <c r="T258" i="1" a="1"/>
  <c r="T258" i="1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2" i="1" a="1"/>
  <c r="T252" i="1" s="1"/>
  <c r="S252" i="1" a="1"/>
  <c r="S252" i="1" s="1"/>
  <c r="T251" i="1" a="1"/>
  <c r="T251" i="1" s="1"/>
  <c r="S251" i="1" a="1"/>
  <c r="S251" i="1" s="1"/>
  <c r="T245" i="1" a="1"/>
  <c r="T245" i="1" s="1"/>
  <c r="S245" i="1" a="1"/>
  <c r="S245" i="1" s="1"/>
  <c r="T244" i="1" a="1"/>
  <c r="T244" i="1" s="1"/>
  <c r="S244" i="1" a="1"/>
  <c r="S244" i="1" s="1"/>
  <c r="T388" i="1" a="1"/>
  <c r="T388" i="1" s="1"/>
  <c r="E380" i="12" s="1"/>
  <c r="S388" i="1" a="1"/>
  <c r="S388" i="1" s="1"/>
  <c r="D380" i="12" s="1"/>
  <c r="N388" i="1" a="1"/>
  <c r="N388" i="1" s="1"/>
  <c r="M388" i="1" a="1"/>
  <c r="M388" i="1" s="1"/>
  <c r="AM388" i="1" s="1"/>
  <c r="T387" i="1" a="1"/>
  <c r="T387" i="1" s="1"/>
  <c r="E379" i="12" s="1"/>
  <c r="S387" i="1" a="1"/>
  <c r="S387" i="1" s="1"/>
  <c r="D379" i="12" s="1"/>
  <c r="N387" i="1" a="1"/>
  <c r="N387" i="1" s="1"/>
  <c r="M387" i="1" a="1"/>
  <c r="M387" i="1" s="1"/>
  <c r="AM387" i="1" s="1"/>
  <c r="T386" i="1" a="1"/>
  <c r="T386" i="1" s="1"/>
  <c r="E378" i="12" s="1"/>
  <c r="S386" i="1" a="1"/>
  <c r="S386" i="1" s="1"/>
  <c r="D378" i="12" s="1"/>
  <c r="N386" i="1" a="1"/>
  <c r="N386" i="1" s="1"/>
  <c r="M386" i="1" a="1"/>
  <c r="M386" i="1" s="1"/>
  <c r="T385" i="1" a="1"/>
  <c r="T385" i="1" s="1"/>
  <c r="E377" i="12" s="1"/>
  <c r="S385" i="1" a="1"/>
  <c r="S385" i="1" s="1"/>
  <c r="D377" i="12" s="1"/>
  <c r="N385" i="1" a="1"/>
  <c r="N385" i="1" s="1"/>
  <c r="M385" i="1" a="1"/>
  <c r="M385" i="1" s="1"/>
  <c r="AM385" i="1" s="1"/>
  <c r="T384" i="1" a="1"/>
  <c r="T384" i="1" s="1"/>
  <c r="E376" i="12" s="1"/>
  <c r="S384" i="1" a="1"/>
  <c r="S384" i="1" s="1"/>
  <c r="D376" i="12" s="1"/>
  <c r="N384" i="1" a="1"/>
  <c r="N384" i="1" s="1"/>
  <c r="AN384" i="1" s="1"/>
  <c r="M384" i="1" a="1"/>
  <c r="M384" i="1" s="1"/>
  <c r="AM384" i="1" s="1"/>
  <c r="T383" i="1" a="1"/>
  <c r="T383" i="1" s="1"/>
  <c r="E375" i="12" s="1"/>
  <c r="S383" i="1" a="1"/>
  <c r="S383" i="1" s="1"/>
  <c r="D375" i="12" s="1"/>
  <c r="N383" i="1" a="1"/>
  <c r="N383" i="1" s="1"/>
  <c r="M383" i="1" a="1"/>
  <c r="M383" i="1" s="1"/>
  <c r="T382" i="1" a="1"/>
  <c r="T382" i="1" s="1"/>
  <c r="E374" i="12" s="1"/>
  <c r="S382" i="1" a="1"/>
  <c r="S382" i="1" s="1"/>
  <c r="D374" i="12" s="1"/>
  <c r="N382" i="1" a="1"/>
  <c r="N382" i="1" s="1"/>
  <c r="M382" i="1" a="1"/>
  <c r="M382" i="1" s="1"/>
  <c r="AM382" i="1" s="1"/>
  <c r="T381" i="1" a="1"/>
  <c r="T381" i="1" s="1"/>
  <c r="E373" i="12" s="1"/>
  <c r="S381" i="1" a="1"/>
  <c r="S381" i="1" s="1"/>
  <c r="D373" i="12" s="1"/>
  <c r="N381" i="1" a="1"/>
  <c r="N381" i="1" s="1"/>
  <c r="AN381" i="1" s="1"/>
  <c r="M381" i="1" a="1"/>
  <c r="M381" i="1" s="1"/>
  <c r="T380" i="1" a="1"/>
  <c r="T380" i="1" s="1"/>
  <c r="E372" i="12" s="1"/>
  <c r="S380" i="1" a="1"/>
  <c r="S380" i="1" s="1"/>
  <c r="D372" i="12" s="1"/>
  <c r="N380" i="1" a="1"/>
  <c r="N380" i="1" s="1"/>
  <c r="M380" i="1" a="1"/>
  <c r="M380" i="1" s="1"/>
  <c r="T379" i="1" a="1"/>
  <c r="T379" i="1" s="1"/>
  <c r="E371" i="12" s="1"/>
  <c r="S379" i="1" a="1"/>
  <c r="S379" i="1" s="1"/>
  <c r="D371" i="12" s="1"/>
  <c r="N379" i="1" a="1"/>
  <c r="N379" i="1" s="1"/>
  <c r="M379" i="1" a="1"/>
  <c r="M379" i="1" s="1"/>
  <c r="AM379" i="1" s="1"/>
  <c r="T378" i="1" a="1"/>
  <c r="T378" i="1" s="1"/>
  <c r="E370" i="12" s="1"/>
  <c r="S378" i="1" a="1"/>
  <c r="S378" i="1" s="1"/>
  <c r="D370" i="12" s="1"/>
  <c r="N378" i="1" a="1"/>
  <c r="N378" i="1" s="1"/>
  <c r="AN378" i="1" s="1"/>
  <c r="M378" i="1" a="1"/>
  <c r="M378" i="1" s="1"/>
  <c r="AM378" i="1" s="1"/>
  <c r="T377" i="1" a="1"/>
  <c r="T377" i="1" s="1"/>
  <c r="E369" i="12" s="1"/>
  <c r="S377" i="1" a="1"/>
  <c r="S377" i="1" s="1"/>
  <c r="D369" i="12" s="1"/>
  <c r="N377" i="1" a="1"/>
  <c r="N377" i="1" s="1"/>
  <c r="M377" i="1" a="1"/>
  <c r="M377" i="1" s="1"/>
  <c r="T376" i="1" a="1"/>
  <c r="T376" i="1" s="1"/>
  <c r="S376" i="1" a="1"/>
  <c r="S376" i="1" s="1"/>
  <c r="D368" i="12" s="1"/>
  <c r="N376" i="1" a="1"/>
  <c r="N376" i="1" s="1"/>
  <c r="M376" i="1" a="1"/>
  <c r="M376" i="1" s="1"/>
  <c r="T375" i="1" a="1"/>
  <c r="T375" i="1" s="1"/>
  <c r="E367" i="12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M374" i="1" a="1"/>
  <c r="M374" i="1" s="1"/>
  <c r="AM374" i="1" s="1"/>
  <c r="T373" i="1" a="1"/>
  <c r="T373" i="1" s="1"/>
  <c r="E365" i="12" s="1"/>
  <c r="S373" i="1" a="1"/>
  <c r="S373" i="1" s="1"/>
  <c r="N373" i="1" a="1"/>
  <c r="N373" i="1" s="1"/>
  <c r="AN373" i="1" s="1"/>
  <c r="M373" i="1" a="1"/>
  <c r="M373" i="1" s="1"/>
  <c r="T372" i="1" a="1"/>
  <c r="T372" i="1" s="1"/>
  <c r="S372" i="1" a="1"/>
  <c r="S372" i="1" s="1"/>
  <c r="N372" i="1" a="1"/>
  <c r="N372" i="1" s="1"/>
  <c r="M372" i="1" a="1"/>
  <c r="M372" i="1" s="1"/>
  <c r="AM372" i="1" s="1"/>
  <c r="T371" i="1" a="1"/>
  <c r="T371" i="1" s="1"/>
  <c r="S371" i="1" a="1"/>
  <c r="S371" i="1" s="1"/>
  <c r="N371" i="1" a="1"/>
  <c r="N371" i="1" s="1"/>
  <c r="M371" i="1" a="1"/>
  <c r="M371" i="1" s="1"/>
  <c r="T370" i="1" a="1"/>
  <c r="T370" i="1" s="1"/>
  <c r="S370" i="1" a="1"/>
  <c r="S370" i="1" s="1"/>
  <c r="N370" i="1" a="1"/>
  <c r="N370" i="1" s="1"/>
  <c r="AN370" i="1" s="1"/>
  <c r="M370" i="1" a="1"/>
  <c r="M370" i="1" s="1"/>
  <c r="AM370" i="1" s="1"/>
  <c r="T369" i="1" a="1"/>
  <c r="T369" i="1" s="1"/>
  <c r="S369" i="1" a="1"/>
  <c r="S369" i="1" s="1"/>
  <c r="N369" i="1" a="1"/>
  <c r="N369" i="1" s="1"/>
  <c r="M369" i="1" a="1"/>
  <c r="M369" i="1" s="1"/>
  <c r="AM369" i="1" s="1"/>
  <c r="T368" i="1" a="1"/>
  <c r="T368" i="1" s="1"/>
  <c r="S368" i="1" a="1"/>
  <c r="S368" i="1" s="1"/>
  <c r="N368" i="1" a="1"/>
  <c r="N368" i="1" s="1"/>
  <c r="M368" i="1" a="1"/>
  <c r="M368" i="1" s="1"/>
  <c r="T367" i="1" a="1"/>
  <c r="T367" i="1" s="1"/>
  <c r="S367" i="1" a="1"/>
  <c r="S367" i="1" s="1"/>
  <c r="N367" i="1" a="1"/>
  <c r="N367" i="1" s="1"/>
  <c r="M367" i="1" a="1"/>
  <c r="M367" i="1" s="1"/>
  <c r="T366" i="1" a="1"/>
  <c r="T366" i="1" s="1"/>
  <c r="S366" i="1" a="1"/>
  <c r="S366" i="1" s="1"/>
  <c r="N366" i="1" a="1"/>
  <c r="N366" i="1" s="1"/>
  <c r="M366" i="1" a="1"/>
  <c r="M366" i="1" s="1"/>
  <c r="AM366" i="1" s="1"/>
  <c r="T365" i="1" a="1"/>
  <c r="T365" i="1" s="1"/>
  <c r="S365" i="1" a="1"/>
  <c r="S365" i="1" s="1"/>
  <c r="N365" i="1" a="1"/>
  <c r="N365" i="1" s="1"/>
  <c r="M365" i="1" a="1"/>
  <c r="M365" i="1" s="1"/>
  <c r="A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M363" i="1" a="1"/>
  <c r="M363" i="1" s="1"/>
  <c r="AM363" i="1" s="1"/>
  <c r="T362" i="1" a="1"/>
  <c r="T362" i="1" s="1"/>
  <c r="S362" i="1" a="1"/>
  <c r="S362" i="1" s="1"/>
  <c r="N362" i="1" a="1"/>
  <c r="N362" i="1" s="1"/>
  <c r="AN362" i="1" s="1"/>
  <c r="M362" i="1" a="1"/>
  <c r="M362" i="1" s="1"/>
  <c r="T361" i="1" a="1"/>
  <c r="T361" i="1" s="1"/>
  <c r="E353" i="12" s="1"/>
  <c r="S361" i="1" a="1"/>
  <c r="S361" i="1" s="1"/>
  <c r="D353" i="12" s="1"/>
  <c r="N361" i="1" a="1"/>
  <c r="N361" i="1" s="1"/>
  <c r="M361" i="1" a="1"/>
  <c r="M361" i="1" s="1"/>
  <c r="AM361" i="1" s="1"/>
  <c r="T360" i="1" a="1"/>
  <c r="T360" i="1" s="1"/>
  <c r="S360" i="1" a="1"/>
  <c r="S360" i="1" s="1"/>
  <c r="N360" i="1" a="1"/>
  <c r="N360" i="1" s="1"/>
  <c r="M360" i="1" a="1"/>
  <c r="M360" i="1" s="1"/>
  <c r="AM360" i="1" s="1"/>
  <c r="T359" i="1" a="1"/>
  <c r="T359" i="1" s="1"/>
  <c r="E351" i="12" s="1"/>
  <c r="S359" i="1" a="1"/>
  <c r="S359" i="1" s="1"/>
  <c r="D351" i="12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T357" i="1" a="1"/>
  <c r="T357" i="1" s="1"/>
  <c r="S357" i="1" a="1"/>
  <c r="S357" i="1" s="1"/>
  <c r="D349" i="12" s="1"/>
  <c r="N357" i="1" a="1"/>
  <c r="N357" i="1" s="1"/>
  <c r="M357" i="1" a="1"/>
  <c r="M357" i="1" s="1"/>
  <c r="AM357" i="1" s="1"/>
  <c r="T356" i="1" a="1"/>
  <c r="T356" i="1" s="1"/>
  <c r="E348" i="12" s="1"/>
  <c r="S356" i="1" a="1"/>
  <c r="S356" i="1" s="1"/>
  <c r="N356" i="1" a="1"/>
  <c r="N356" i="1" s="1"/>
  <c r="M356" i="1" a="1"/>
  <c r="M356" i="1" s="1"/>
  <c r="AM356" i="1" s="1"/>
  <c r="T355" i="1" a="1"/>
  <c r="T355" i="1" s="1"/>
  <c r="E347" i="12" s="1"/>
  <c r="S355" i="1" a="1"/>
  <c r="S355" i="1" s="1"/>
  <c r="N355" i="1" a="1"/>
  <c r="N355" i="1" s="1"/>
  <c r="M355" i="1" a="1"/>
  <c r="M355" i="1" s="1"/>
  <c r="AM355" i="1" s="1"/>
  <c r="T354" i="1" a="1"/>
  <c r="T354" i="1" s="1"/>
  <c r="E346" i="12" s="1"/>
  <c r="S354" i="1" a="1"/>
  <c r="S354" i="1" s="1"/>
  <c r="N354" i="1" a="1"/>
  <c r="N354" i="1" s="1"/>
  <c r="M354" i="1" a="1"/>
  <c r="M354" i="1" s="1"/>
  <c r="AM354" i="1" s="1"/>
  <c r="T353" i="1" a="1"/>
  <c r="T353" i="1" s="1"/>
  <c r="E345" i="12" s="1"/>
  <c r="S353" i="1" a="1"/>
  <c r="S353" i="1" s="1"/>
  <c r="N353" i="1" a="1"/>
  <c r="N353" i="1" s="1"/>
  <c r="M353" i="1" a="1"/>
  <c r="M353" i="1" s="1"/>
  <c r="AM353" i="1" s="1"/>
  <c r="T352" i="1" a="1"/>
  <c r="T352" i="1" s="1"/>
  <c r="S352" i="1" a="1"/>
  <c r="S352" i="1" s="1"/>
  <c r="D344" i="12" s="1"/>
  <c r="N352" i="1" a="1"/>
  <c r="N352" i="1" s="1"/>
  <c r="M352" i="1" a="1"/>
  <c r="M352" i="1" s="1"/>
  <c r="AM352" i="1" s="1"/>
  <c r="T351" i="1" a="1"/>
  <c r="T351" i="1" s="1"/>
  <c r="E343" i="12" s="1"/>
  <c r="S351" i="1" a="1"/>
  <c r="S351" i="1" s="1"/>
  <c r="D343" i="12" s="1"/>
  <c r="N351" i="1" a="1"/>
  <c r="N351" i="1" s="1"/>
  <c r="M351" i="1" a="1"/>
  <c r="M351" i="1" s="1"/>
  <c r="AM351" i="1" s="1"/>
  <c r="T350" i="1" a="1"/>
  <c r="T350" i="1" s="1"/>
  <c r="S350" i="1" a="1"/>
  <c r="S350" i="1" s="1"/>
  <c r="N350" i="1" a="1"/>
  <c r="N350" i="1" s="1"/>
  <c r="M350" i="1" a="1"/>
  <c r="M350" i="1" s="1"/>
  <c r="AM350" i="1" s="1"/>
  <c r="T349" i="1" a="1"/>
  <c r="T349" i="1" s="1"/>
  <c r="E341" i="12" s="1"/>
  <c r="S349" i="1" a="1"/>
  <c r="S349" i="1" s="1"/>
  <c r="N349" i="1" a="1"/>
  <c r="N349" i="1" s="1"/>
  <c r="M349" i="1" a="1"/>
  <c r="M349" i="1" s="1"/>
  <c r="AM349" i="1" s="1"/>
  <c r="T348" i="1" a="1"/>
  <c r="T348" i="1" s="1"/>
  <c r="S348" i="1" a="1"/>
  <c r="S348" i="1" s="1"/>
  <c r="D340" i="12" s="1"/>
  <c r="N348" i="1" a="1"/>
  <c r="N348" i="1" s="1"/>
  <c r="M348" i="1" a="1"/>
  <c r="M348" i="1" s="1"/>
  <c r="AM348" i="1" s="1"/>
  <c r="T347" i="1" a="1"/>
  <c r="T347" i="1" s="1"/>
  <c r="S347" i="1" a="1"/>
  <c r="S347" i="1" s="1"/>
  <c r="N347" i="1" a="1"/>
  <c r="N347" i="1" s="1"/>
  <c r="M347" i="1" a="1"/>
  <c r="M347" i="1" s="1"/>
  <c r="T346" i="1" a="1"/>
  <c r="T346" i="1" s="1"/>
  <c r="S346" i="1" a="1"/>
  <c r="S346" i="1" s="1"/>
  <c r="D338" i="12" s="1"/>
  <c r="N346" i="1" a="1"/>
  <c r="N346" i="1" s="1"/>
  <c r="M346" i="1" a="1"/>
  <c r="M346" i="1" s="1"/>
  <c r="AM346" i="1" s="1"/>
  <c r="T345" i="1" a="1"/>
  <c r="T345" i="1" s="1"/>
  <c r="S345" i="1" a="1"/>
  <c r="S345" i="1" s="1"/>
  <c r="D337" i="12" s="1"/>
  <c r="N345" i="1" a="1"/>
  <c r="N345" i="1" s="1"/>
  <c r="M345" i="1" a="1"/>
  <c r="M345" i="1" s="1"/>
  <c r="AM345" i="1" s="1"/>
  <c r="T344" i="1" a="1"/>
  <c r="T344" i="1" s="1"/>
  <c r="E336" i="12" s="1"/>
  <c r="S344" i="1" a="1"/>
  <c r="S344" i="1" s="1"/>
  <c r="D336" i="12" s="1"/>
  <c r="N344" i="1" a="1"/>
  <c r="N344" i="1" s="1"/>
  <c r="M344" i="1" a="1"/>
  <c r="M344" i="1" s="1"/>
  <c r="T343" i="1" a="1"/>
  <c r="T343" i="1" s="1"/>
  <c r="S343" i="1" a="1"/>
  <c r="S343" i="1" s="1"/>
  <c r="N343" i="1" a="1"/>
  <c r="N343" i="1" s="1"/>
  <c r="M343" i="1" a="1"/>
  <c r="M343" i="1" s="1"/>
  <c r="AM343" i="1" s="1"/>
  <c r="T342" i="1" a="1"/>
  <c r="T342" i="1" s="1"/>
  <c r="S342" i="1" a="1"/>
  <c r="S342" i="1" s="1"/>
  <c r="D334" i="12" s="1"/>
  <c r="N342" i="1" a="1"/>
  <c r="N342" i="1" s="1"/>
  <c r="M342" i="1" a="1"/>
  <c r="M342" i="1" s="1"/>
  <c r="T341" i="1" a="1"/>
  <c r="T341" i="1" s="1"/>
  <c r="E333" i="12" s="1"/>
  <c r="S341" i="1" a="1"/>
  <c r="S341" i="1" s="1"/>
  <c r="N341" i="1" a="1"/>
  <c r="N341" i="1" s="1"/>
  <c r="M341" i="1" a="1"/>
  <c r="M341" i="1" s="1"/>
  <c r="T340" i="1" a="1"/>
  <c r="T340" i="1" s="1"/>
  <c r="S340" i="1" a="1"/>
  <c r="S340" i="1" s="1"/>
  <c r="D332" i="12" s="1"/>
  <c r="N340" i="1" a="1"/>
  <c r="N340" i="1" s="1"/>
  <c r="M340" i="1" a="1"/>
  <c r="M340" i="1" s="1"/>
  <c r="AM340" i="1" s="1"/>
  <c r="T339" i="1" a="1"/>
  <c r="T339" i="1" s="1"/>
  <c r="S339" i="1" a="1"/>
  <c r="S339" i="1" s="1"/>
  <c r="D331" i="12" s="1"/>
  <c r="N339" i="1" a="1"/>
  <c r="N339" i="1" s="1"/>
  <c r="M339" i="1" a="1"/>
  <c r="M339" i="1" s="1"/>
  <c r="AM339" i="1" s="1"/>
  <c r="T338" i="1" a="1"/>
  <c r="T338" i="1" s="1"/>
  <c r="E330" i="12" s="1"/>
  <c r="S338" i="1" a="1"/>
  <c r="S338" i="1" s="1"/>
  <c r="D330" i="12" s="1"/>
  <c r="N338" i="1" a="1"/>
  <c r="N338" i="1" s="1"/>
  <c r="M338" i="1" a="1"/>
  <c r="M338" i="1" s="1"/>
  <c r="T337" i="1" a="1"/>
  <c r="T337" i="1" s="1"/>
  <c r="S337" i="1" a="1"/>
  <c r="S337" i="1" s="1"/>
  <c r="D329" i="12" s="1"/>
  <c r="N337" i="1" a="1"/>
  <c r="N337" i="1" s="1"/>
  <c r="M337" i="1" a="1"/>
  <c r="M337" i="1" s="1"/>
  <c r="AM337" i="1" s="1"/>
  <c r="T336" i="1" a="1"/>
  <c r="T336" i="1" s="1"/>
  <c r="E328" i="12" s="1"/>
  <c r="S336" i="1" a="1"/>
  <c r="S336" i="1" s="1"/>
  <c r="N336" i="1" a="1"/>
  <c r="N336" i="1" s="1"/>
  <c r="M336" i="1" a="1"/>
  <c r="M336" i="1" s="1"/>
  <c r="T335" i="1" a="1"/>
  <c r="T335" i="1" s="1"/>
  <c r="S335" i="1" a="1"/>
  <c r="S335" i="1" s="1"/>
  <c r="N335" i="1" a="1"/>
  <c r="N335" i="1" s="1"/>
  <c r="M335" i="1" a="1"/>
  <c r="M335" i="1" s="1"/>
  <c r="AM335" i="1" s="1"/>
  <c r="T334" i="1" a="1"/>
  <c r="T334" i="1" s="1"/>
  <c r="S334" i="1" a="1"/>
  <c r="S334" i="1" s="1"/>
  <c r="D326" i="12" s="1"/>
  <c r="N334" i="1" a="1"/>
  <c r="N334" i="1" s="1"/>
  <c r="M334" i="1" a="1"/>
  <c r="M334" i="1" s="1"/>
  <c r="AM334" i="1" s="1"/>
  <c r="T333" i="1" a="1"/>
  <c r="T333" i="1" s="1"/>
  <c r="S333" i="1" a="1"/>
  <c r="S333" i="1" s="1"/>
  <c r="D325" i="12" s="1"/>
  <c r="N333" i="1" a="1"/>
  <c r="N333" i="1" s="1"/>
  <c r="M333" i="1" a="1"/>
  <c r="M333" i="1" s="1"/>
  <c r="AM333" i="1" s="1"/>
  <c r="T332" i="1" a="1"/>
  <c r="T332" i="1" s="1"/>
  <c r="S332" i="1" a="1"/>
  <c r="S332" i="1" s="1"/>
  <c r="D324" i="12" s="1"/>
  <c r="N332" i="1" a="1"/>
  <c r="N332" i="1" s="1"/>
  <c r="M332" i="1" a="1"/>
  <c r="M332" i="1" s="1"/>
  <c r="T331" i="1" a="1"/>
  <c r="T331" i="1" s="1"/>
  <c r="S331" i="1" a="1"/>
  <c r="S331" i="1" s="1"/>
  <c r="D323" i="12" s="1"/>
  <c r="N331" i="1" a="1"/>
  <c r="N331" i="1" s="1"/>
  <c r="M331" i="1" a="1"/>
  <c r="M331" i="1" s="1"/>
  <c r="T330" i="1" a="1"/>
  <c r="T330" i="1" s="1"/>
  <c r="S330" i="1" a="1"/>
  <c r="S330" i="1" s="1"/>
  <c r="N330" i="1" a="1"/>
  <c r="N330" i="1" s="1"/>
  <c r="M330" i="1" a="1"/>
  <c r="M330" i="1" s="1"/>
  <c r="T329" i="1" a="1"/>
  <c r="T329" i="1" s="1"/>
  <c r="S329" i="1" a="1"/>
  <c r="S329" i="1" s="1"/>
  <c r="D321" i="12" s="1"/>
  <c r="N329" i="1" a="1"/>
  <c r="N329" i="1" s="1"/>
  <c r="M329" i="1" a="1"/>
  <c r="M329" i="1" s="1"/>
  <c r="T328" i="1" a="1"/>
  <c r="T328" i="1" s="1"/>
  <c r="S328" i="1" a="1"/>
  <c r="S328" i="1" s="1"/>
  <c r="N328" i="1" a="1"/>
  <c r="N328" i="1" s="1"/>
  <c r="M328" i="1" a="1"/>
  <c r="M328" i="1" s="1"/>
  <c r="AM328" i="1" s="1"/>
  <c r="T327" i="1" a="1"/>
  <c r="T327" i="1" s="1"/>
  <c r="S327" i="1" a="1"/>
  <c r="S327" i="1" s="1"/>
  <c r="D319" i="12" s="1"/>
  <c r="N327" i="1" a="1"/>
  <c r="N327" i="1" s="1"/>
  <c r="M327" i="1" a="1"/>
  <c r="M327" i="1" s="1"/>
  <c r="AM327" i="1" s="1"/>
  <c r="T326" i="1" a="1"/>
  <c r="T326" i="1" s="1"/>
  <c r="S326" i="1" a="1"/>
  <c r="S326" i="1" s="1"/>
  <c r="D318" i="12" s="1"/>
  <c r="N326" i="1" a="1"/>
  <c r="N326" i="1" s="1"/>
  <c r="M326" i="1" a="1"/>
  <c r="M326" i="1" s="1"/>
  <c r="AM326" i="1" s="1"/>
  <c r="T325" i="1" a="1"/>
  <c r="T325" i="1" s="1"/>
  <c r="S325" i="1" a="1"/>
  <c r="S325" i="1" s="1"/>
  <c r="D317" i="12" s="1"/>
  <c r="N325" i="1" a="1"/>
  <c r="N325" i="1" s="1"/>
  <c r="M325" i="1" a="1"/>
  <c r="M325" i="1" s="1"/>
  <c r="AM325" i="1" s="1"/>
  <c r="T324" i="1" a="1"/>
  <c r="T324" i="1" s="1"/>
  <c r="S324" i="1" a="1"/>
  <c r="S324" i="1" s="1"/>
  <c r="D316" i="12" s="1"/>
  <c r="N324" i="1" a="1"/>
  <c r="N324" i="1" s="1"/>
  <c r="M324" i="1" a="1"/>
  <c r="M324" i="1" s="1"/>
  <c r="T323" i="1" a="1"/>
  <c r="T323" i="1" s="1"/>
  <c r="S323" i="1" a="1"/>
  <c r="S323" i="1" s="1"/>
  <c r="N323" i="1" a="1"/>
  <c r="N323" i="1" s="1"/>
  <c r="M323" i="1" a="1"/>
  <c r="M323" i="1" s="1"/>
  <c r="AM323" i="1" s="1"/>
  <c r="T322" i="1" a="1"/>
  <c r="T322" i="1" s="1"/>
  <c r="S322" i="1" a="1"/>
  <c r="S322" i="1" s="1"/>
  <c r="D314" i="12" s="1"/>
  <c r="N322" i="1" a="1"/>
  <c r="N322" i="1" s="1"/>
  <c r="M322" i="1" a="1"/>
  <c r="M322" i="1" s="1"/>
  <c r="T321" i="1" a="1"/>
  <c r="T321" i="1" s="1"/>
  <c r="S321" i="1" a="1"/>
  <c r="S321" i="1" s="1"/>
  <c r="D313" i="12" s="1"/>
  <c r="N321" i="1" a="1"/>
  <c r="N321" i="1" s="1"/>
  <c r="M321" i="1" a="1"/>
  <c r="M321" i="1" s="1"/>
  <c r="AM321" i="1" s="1"/>
  <c r="T320" i="1" a="1"/>
  <c r="T320" i="1" s="1"/>
  <c r="S320" i="1" a="1"/>
  <c r="S320" i="1" s="1"/>
  <c r="D312" i="12" s="1"/>
  <c r="N320" i="1" a="1"/>
  <c r="N320" i="1" s="1"/>
  <c r="M320" i="1" a="1"/>
  <c r="M320" i="1" s="1"/>
  <c r="AM320" i="1" s="1"/>
  <c r="T319" i="1" a="1"/>
  <c r="T319" i="1" s="1"/>
  <c r="S319" i="1" a="1"/>
  <c r="S319" i="1" s="1"/>
  <c r="D311" i="12" s="1"/>
  <c r="N319" i="1" a="1"/>
  <c r="N319" i="1" s="1"/>
  <c r="M319" i="1" a="1"/>
  <c r="M319" i="1" s="1"/>
  <c r="AM319" i="1" s="1"/>
  <c r="T318" i="1" a="1"/>
  <c r="T318" i="1" s="1"/>
  <c r="S318" i="1" a="1"/>
  <c r="S318" i="1" s="1"/>
  <c r="D310" i="12" s="1"/>
  <c r="N318" i="1" a="1"/>
  <c r="N318" i="1" s="1"/>
  <c r="M318" i="1" a="1"/>
  <c r="M318" i="1" s="1"/>
  <c r="AM318" i="1" s="1"/>
  <c r="T317" i="1" a="1"/>
  <c r="T317" i="1" s="1"/>
  <c r="S317" i="1" a="1"/>
  <c r="S317" i="1" s="1"/>
  <c r="N317" i="1" a="1"/>
  <c r="N317" i="1" s="1"/>
  <c r="M317" i="1" a="1"/>
  <c r="M317" i="1" s="1"/>
  <c r="T243" i="1" a="1"/>
  <c r="T243" i="1" s="1"/>
  <c r="S243" i="1" a="1"/>
  <c r="S243" i="1" s="1"/>
  <c r="L240" i="12"/>
  <c r="T242" i="1" a="1"/>
  <c r="T242" i="1" s="1"/>
  <c r="S242" i="1" a="1"/>
  <c r="S242" i="1" s="1"/>
  <c r="L239" i="12"/>
  <c r="T241" i="1" a="1"/>
  <c r="T241" i="1" s="1"/>
  <c r="S241" i="1" a="1"/>
  <c r="S241" i="1" s="1"/>
  <c r="L238" i="12"/>
  <c r="T240" i="1" a="1"/>
  <c r="T240" i="1" s="1"/>
  <c r="S240" i="1" a="1"/>
  <c r="S240" i="1" s="1"/>
  <c r="L237" i="12"/>
  <c r="T239" i="1" a="1"/>
  <c r="T239" i="1" s="1"/>
  <c r="S239" i="1" a="1"/>
  <c r="S239" i="1" s="1"/>
  <c r="L236" i="12"/>
  <c r="T238" i="1" a="1"/>
  <c r="T238" i="1" s="1"/>
  <c r="S238" i="1" a="1"/>
  <c r="S238" i="1" s="1"/>
  <c r="L235" i="12"/>
  <c r="T237" i="1" a="1"/>
  <c r="T237" i="1" s="1"/>
  <c r="S237" i="1" a="1"/>
  <c r="S237" i="1" s="1"/>
  <c r="L234" i="12"/>
  <c r="T236" i="1" a="1"/>
  <c r="T236" i="1" s="1"/>
  <c r="S236" i="1" a="1"/>
  <c r="S236" i="1" s="1"/>
  <c r="L233" i="12"/>
  <c r="T235" i="1" a="1"/>
  <c r="T235" i="1" s="1"/>
  <c r="S235" i="1" a="1"/>
  <c r="S235" i="1" s="1"/>
  <c r="L232" i="12"/>
  <c r="T234" i="1" a="1"/>
  <c r="T234" i="1" s="1"/>
  <c r="S234" i="1" a="1"/>
  <c r="S234" i="1" s="1"/>
  <c r="N234" i="1" a="1"/>
  <c r="N234" i="1" s="1"/>
  <c r="M234" i="1" a="1"/>
  <c r="M234" i="1" s="1"/>
  <c r="A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M232" i="1" a="1"/>
  <c r="M232" i="1" s="1"/>
  <c r="AM232" i="1" s="1"/>
  <c r="T231" i="1" a="1"/>
  <c r="T231" i="1" s="1"/>
  <c r="S231" i="1" a="1"/>
  <c r="S231" i="1" s="1"/>
  <c r="N231" i="1" a="1"/>
  <c r="N231" i="1" s="1"/>
  <c r="M231" i="1" a="1"/>
  <c r="M231" i="1" s="1"/>
  <c r="A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M228" i="1" a="1"/>
  <c r="M228" i="1" s="1"/>
  <c r="A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M201" i="1" a="1"/>
  <c r="M201" i="1" s="1"/>
  <c r="AM201" i="1" s="1"/>
  <c r="T200" i="1" a="1"/>
  <c r="T200" i="1" s="1"/>
  <c r="S200" i="1" a="1"/>
  <c r="S200" i="1" s="1"/>
  <c r="N200" i="1" a="1"/>
  <c r="N200" i="1" s="1"/>
  <c r="M200" i="1" a="1"/>
  <c r="M200" i="1" s="1"/>
  <c r="AM200" i="1" s="1"/>
  <c r="T199" i="1" a="1"/>
  <c r="T199" i="1" s="1"/>
  <c r="S199" i="1" a="1"/>
  <c r="S199" i="1" s="1"/>
  <c r="N199" i="1" a="1"/>
  <c r="N199" i="1" s="1"/>
  <c r="M199" i="1" a="1"/>
  <c r="M199" i="1" s="1"/>
  <c r="A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A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M133" i="1" a="1"/>
  <c r="M133" i="1" s="1"/>
  <c r="AM133" i="1" s="1"/>
  <c r="T132" i="1" a="1"/>
  <c r="T132" i="1" s="1"/>
  <c r="S132" i="1" a="1"/>
  <c r="S132" i="1" s="1"/>
  <c r="N132" i="1" a="1"/>
  <c r="N132" i="1" s="1"/>
  <c r="M132" i="1" a="1"/>
  <c r="M132" i="1" s="1"/>
  <c r="AM132" i="1" s="1"/>
  <c r="T131" i="1" a="1"/>
  <c r="T131" i="1" s="1"/>
  <c r="S131" i="1" a="1"/>
  <c r="S131" i="1" s="1"/>
  <c r="M131" i="1" a="1"/>
  <c r="M131" i="1" s="1"/>
  <c r="A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AM125" i="1" s="1"/>
  <c r="T124" i="1" a="1"/>
  <c r="T124" i="1" s="1"/>
  <c r="S124" i="1" a="1"/>
  <c r="S124" i="1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A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M47" i="1" a="1"/>
  <c r="M47" i="1" s="1"/>
  <c r="T46" i="1" a="1"/>
  <c r="T46" i="1" s="1"/>
  <c r="S46" i="1" a="1"/>
  <c r="S46" i="1" s="1"/>
  <c r="N46" i="1" a="1"/>
  <c r="N46" i="1" s="1"/>
  <c r="M46" i="1" a="1"/>
  <c r="M46" i="1" s="1"/>
  <c r="AM46" i="1" s="1"/>
  <c r="T45" i="1" a="1"/>
  <c r="T45" i="1" s="1"/>
  <c r="S45" i="1" a="1"/>
  <c r="S45" i="1" s="1"/>
  <c r="N45" i="1" a="1"/>
  <c r="N45" i="1" s="1"/>
  <c r="M45" i="1" a="1"/>
  <c r="M45" i="1" s="1"/>
  <c r="AM45" i="1" s="1"/>
  <c r="T44" i="1" a="1"/>
  <c r="T44" i="1" s="1"/>
  <c r="S44" i="1" a="1"/>
  <c r="S44" i="1" s="1"/>
  <c r="N44" i="1" a="1"/>
  <c r="N44" i="1" s="1"/>
  <c r="M44" i="1" a="1"/>
  <c r="M44" i="1" s="1"/>
  <c r="A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M41" i="1" a="1"/>
  <c r="M41" i="1" s="1"/>
  <c r="AM41" i="1" s="1"/>
  <c r="T40" i="1" a="1"/>
  <c r="T40" i="1" s="1"/>
  <c r="S40" i="1" a="1"/>
  <c r="S40" i="1" s="1"/>
  <c r="N40" i="1" a="1"/>
  <c r="N40" i="1" s="1"/>
  <c r="M40" i="1" a="1"/>
  <c r="M40" i="1" s="1"/>
  <c r="T39" i="1" a="1"/>
  <c r="T39" i="1" s="1"/>
  <c r="S39" i="1" a="1"/>
  <c r="S39" i="1" s="1"/>
  <c r="N39" i="1" a="1"/>
  <c r="N39" i="1" s="1"/>
  <c r="M39" i="1" a="1"/>
  <c r="M39" i="1" s="1"/>
  <c r="A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M36" i="1" a="1"/>
  <c r="M36" i="1" s="1"/>
  <c r="T35" i="1" a="1"/>
  <c r="T35" i="1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AM27" i="1" s="1"/>
  <c r="T26" i="1" a="1"/>
  <c r="T26" i="1" s="1"/>
  <c r="S26" i="1" a="1"/>
  <c r="S26" i="1" s="1"/>
  <c r="N26" i="1" a="1"/>
  <c r="N26" i="1" s="1"/>
  <c r="M26" i="1" a="1"/>
  <c r="M26" i="1" s="1"/>
  <c r="A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M22" i="1" a="1"/>
  <c r="M22" i="1" s="1"/>
  <c r="A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M15" i="1" a="1"/>
  <c r="M15" i="1" s="1"/>
  <c r="AM15" i="1" s="1"/>
  <c r="T14" i="1" a="1"/>
  <c r="T14" i="1" s="1"/>
  <c r="S14" i="1" a="1"/>
  <c r="S14" i="1" s="1"/>
  <c r="N14" i="1" a="1"/>
  <c r="N14" i="1" s="1"/>
  <c r="M14" i="1" a="1"/>
  <c r="M14" i="1" s="1"/>
  <c r="A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M12" i="1" a="1"/>
  <c r="M12" i="1" s="1"/>
  <c r="AM12" i="1" s="1"/>
  <c r="T11" i="1" a="1"/>
  <c r="T11" i="1" s="1"/>
  <c r="S11" i="1" a="1"/>
  <c r="S11" i="1" s="1"/>
  <c r="N11" i="1" a="1"/>
  <c r="N11" i="1" s="1"/>
  <c r="M11" i="1" a="1"/>
  <c r="M11" i="1" s="1"/>
  <c r="T10" i="1" a="1"/>
  <c r="T10" i="1" s="1"/>
  <c r="S10" i="1" a="1"/>
  <c r="S10" i="1" s="1"/>
  <c r="N10" i="1" a="1"/>
  <c r="N10" i="1" s="1"/>
  <c r="M10" i="1" a="1"/>
  <c r="M10" i="1" s="1"/>
  <c r="T9" i="1" a="1"/>
  <c r="T9" i="1" s="1"/>
  <c r="S9" i="1" a="1"/>
  <c r="S9" i="1" s="1"/>
  <c r="N9" i="1" a="1"/>
  <c r="N9" i="1" s="1"/>
  <c r="M9" i="1" a="1"/>
  <c r="M9" i="1" s="1"/>
  <c r="A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T69" i="1" a="1"/>
  <c r="T69" i="1" s="1"/>
  <c r="S69" i="1" a="1"/>
  <c r="S69" i="1" s="1"/>
  <c r="N69" i="1" a="1"/>
  <c r="N69" i="1" s="1"/>
  <c r="M69" i="1" a="1"/>
  <c r="M69" i="1" s="1"/>
  <c r="A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M67" i="1" a="1"/>
  <c r="M67" i="1" s="1"/>
  <c r="T66" i="1" a="1"/>
  <c r="T66" i="1" s="1"/>
  <c r="S66" i="1" a="1"/>
  <c r="S66" i="1" s="1"/>
  <c r="N66" i="1" a="1"/>
  <c r="N66" i="1" s="1"/>
  <c r="M66" i="1" a="1"/>
  <c r="M66" i="1" s="1"/>
  <c r="AM66" i="1" s="1"/>
  <c r="T65" i="1" a="1"/>
  <c r="T65" i="1" s="1"/>
  <c r="S65" i="1" a="1"/>
  <c r="S65" i="1" s="1"/>
  <c r="N65" i="1" a="1"/>
  <c r="N65" i="1" s="1"/>
  <c r="M65" i="1" a="1"/>
  <c r="M65" i="1" s="1"/>
  <c r="A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M60" i="1" a="1"/>
  <c r="M60" i="1" s="1"/>
  <c r="A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T57" i="1" a="1"/>
  <c r="T57" i="1" s="1"/>
  <c r="S57" i="1" a="1"/>
  <c r="S57" i="1" s="1"/>
  <c r="N57" i="1" a="1"/>
  <c r="N57" i="1" s="1"/>
  <c r="M57" i="1" a="1"/>
  <c r="M57" i="1" s="1"/>
  <c r="A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M54" i="1" a="1"/>
  <c r="M54" i="1" s="1"/>
  <c r="AM54" i="1" s="1"/>
  <c r="T53" i="1" a="1"/>
  <c r="T53" i="1" s="1"/>
  <c r="S53" i="1" a="1"/>
  <c r="S53" i="1" s="1"/>
  <c r="N53" i="1" a="1"/>
  <c r="N53" i="1" s="1"/>
  <c r="M53" i="1" a="1"/>
  <c r="M53" i="1" s="1"/>
  <c r="AM53" i="1" s="1"/>
  <c r="T52" i="1" a="1"/>
  <c r="T52" i="1" s="1"/>
  <c r="S52" i="1" a="1"/>
  <c r="S52" i="1" s="1"/>
  <c r="N52" i="1" a="1"/>
  <c r="N52" i="1" s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AM51" i="1" s="1"/>
  <c r="T50" i="1" a="1"/>
  <c r="T50" i="1" s="1"/>
  <c r="S50" i="1" a="1"/>
  <c r="S50" i="1" s="1"/>
  <c r="N50" i="1" a="1"/>
  <c r="N50" i="1" s="1"/>
  <c r="M50" i="1" a="1"/>
  <c r="M50" i="1" s="1"/>
  <c r="T49" i="1" a="1"/>
  <c r="T49" i="1" s="1"/>
  <c r="S49" i="1" a="1"/>
  <c r="S49" i="1" s="1"/>
  <c r="N49" i="1" a="1"/>
  <c r="N49" i="1" s="1"/>
  <c r="M49" i="1" a="1"/>
  <c r="M49" i="1" s="1"/>
  <c r="AM49" i="1" s="1"/>
  <c r="T48" i="1" a="1"/>
  <c r="T48" i="1" s="1"/>
  <c r="S48" i="1" a="1"/>
  <c r="S48" i="1" s="1"/>
  <c r="N48" i="1" a="1"/>
  <c r="N48" i="1" s="1"/>
  <c r="M48" i="1" a="1"/>
  <c r="M48" i="1" s="1"/>
  <c r="T47" i="1" a="1"/>
  <c r="T47" i="1" s="1"/>
  <c r="S47" i="1" a="1"/>
  <c r="S47" i="1" s="1"/>
  <c r="N47" i="1" a="1"/>
  <c r="N47" i="1" s="1"/>
  <c r="S195" i="1" a="1"/>
  <c r="S195" i="1" s="1"/>
  <c r="N195" i="1" a="1"/>
  <c r="N195" i="1" s="1"/>
  <c r="M195" i="1" a="1"/>
  <c r="M195" i="1" s="1"/>
  <c r="A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M193" i="1" a="1"/>
  <c r="M193" i="1" s="1"/>
  <c r="A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M188" i="1" a="1"/>
  <c r="M188" i="1" s="1"/>
  <c r="T187" i="1" a="1"/>
  <c r="T187" i="1" s="1"/>
  <c r="S187" i="1" a="1"/>
  <c r="S187" i="1" s="1"/>
  <c r="N187" i="1" a="1"/>
  <c r="N187" i="1" s="1"/>
  <c r="M187" i="1" a="1"/>
  <c r="M187" i="1" s="1"/>
  <c r="A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M182" i="1" a="1"/>
  <c r="M182" i="1" s="1"/>
  <c r="A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M180" i="1" a="1"/>
  <c r="M180" i="1" s="1"/>
  <c r="AM180" i="1" s="1"/>
  <c r="T179" i="1" a="1"/>
  <c r="T179" i="1" s="1"/>
  <c r="S179" i="1" a="1"/>
  <c r="S179" i="1" s="1"/>
  <c r="N179" i="1" a="1"/>
  <c r="N179" i="1" s="1"/>
  <c r="M179" i="1" a="1"/>
  <c r="M179" i="1" s="1"/>
  <c r="A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M177" i="1" a="1"/>
  <c r="M177" i="1" s="1"/>
  <c r="T176" i="1" a="1"/>
  <c r="T176" i="1" s="1"/>
  <c r="S176" i="1" a="1"/>
  <c r="S176" i="1" s="1"/>
  <c r="N176" i="1" a="1"/>
  <c r="N176" i="1" s="1"/>
  <c r="M176" i="1" a="1"/>
  <c r="M176" i="1" s="1"/>
  <c r="A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M172" i="1" a="1"/>
  <c r="M172" i="1" s="1"/>
  <c r="AM172" i="1" s="1"/>
  <c r="T171" i="1" a="1"/>
  <c r="T171" i="1" s="1"/>
  <c r="S171" i="1" a="1"/>
  <c r="S171" i="1" s="1"/>
  <c r="N171" i="1" a="1"/>
  <c r="N171" i="1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M168" i="1" a="1"/>
  <c r="M168" i="1" s="1"/>
  <c r="T167" i="1" a="1"/>
  <c r="T167" i="1" s="1"/>
  <c r="S167" i="1" a="1"/>
  <c r="S167" i="1" s="1"/>
  <c r="N167" i="1" a="1"/>
  <c r="N167" i="1" s="1"/>
  <c r="M167" i="1" a="1"/>
  <c r="M167" i="1" s="1"/>
  <c r="AM167" i="1" s="1"/>
  <c r="T166" i="1" a="1"/>
  <c r="T166" i="1" s="1"/>
  <c r="S166" i="1" a="1"/>
  <c r="S166" i="1" s="1"/>
  <c r="N166" i="1" a="1"/>
  <c r="N166" i="1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M164" i="1" a="1"/>
  <c r="M164" i="1" s="1"/>
  <c r="T163" i="1" a="1"/>
  <c r="T163" i="1" s="1"/>
  <c r="S163" i="1" a="1"/>
  <c r="S163" i="1" s="1"/>
  <c r="N163" i="1" a="1"/>
  <c r="N163" i="1" s="1"/>
  <c r="M163" i="1" a="1"/>
  <c r="M163" i="1" s="1"/>
  <c r="T162" i="1" a="1"/>
  <c r="T162" i="1" s="1"/>
  <c r="S162" i="1" a="1"/>
  <c r="S162" i="1" s="1"/>
  <c r="N162" i="1" a="1"/>
  <c r="N162" i="1" s="1"/>
  <c r="M162" i="1" a="1"/>
  <c r="M162" i="1" s="1"/>
  <c r="AM162" i="1" s="1"/>
  <c r="T161" i="1" a="1"/>
  <c r="T161" i="1" s="1"/>
  <c r="S161" i="1" a="1"/>
  <c r="S161" i="1" s="1"/>
  <c r="N161" i="1" a="1"/>
  <c r="N161" i="1" s="1"/>
  <c r="M161" i="1" a="1"/>
  <c r="M161" i="1" s="1"/>
  <c r="T160" i="1" a="1"/>
  <c r="T160" i="1" s="1"/>
  <c r="S160" i="1" a="1"/>
  <c r="S160" i="1" s="1"/>
  <c r="N160" i="1" a="1"/>
  <c r="N160" i="1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A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M155" i="1" a="1"/>
  <c r="M155" i="1" s="1"/>
  <c r="A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M152" i="1" a="1"/>
  <c r="M152" i="1" s="1"/>
  <c r="AM152" i="1" s="1"/>
  <c r="T151" i="1" a="1"/>
  <c r="T151" i="1" s="1"/>
  <c r="S151" i="1" a="1"/>
  <c r="S151" i="1" s="1"/>
  <c r="N151" i="1" a="1"/>
  <c r="N151" i="1" s="1"/>
  <c r="M151" i="1" a="1"/>
  <c r="M151" i="1" s="1"/>
  <c r="A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M146" i="1" a="1"/>
  <c r="M146" i="1" s="1"/>
  <c r="AM146" i="1" s="1"/>
  <c r="T145" i="1" a="1"/>
  <c r="T145" i="1" s="1"/>
  <c r="S145" i="1" a="1"/>
  <c r="S145" i="1" s="1"/>
  <c r="N145" i="1" a="1"/>
  <c r="N145" i="1" s="1"/>
  <c r="M145" i="1" a="1"/>
  <c r="M145" i="1" s="1"/>
  <c r="A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M89" i="1" a="1"/>
  <c r="M89" i="1" s="1"/>
  <c r="T88" i="1" a="1"/>
  <c r="T88" i="1" s="1"/>
  <c r="S88" i="1" a="1"/>
  <c r="S88" i="1" s="1"/>
  <c r="N88" i="1" a="1"/>
  <c r="N88" i="1" s="1"/>
  <c r="M88" i="1" a="1"/>
  <c r="M88" i="1" s="1"/>
  <c r="AM88" i="1" s="1"/>
  <c r="T87" i="1" a="1"/>
  <c r="T87" i="1" s="1"/>
  <c r="S87" i="1" a="1"/>
  <c r="S87" i="1" s="1"/>
  <c r="N87" i="1" a="1"/>
  <c r="N87" i="1" s="1"/>
  <c r="M87" i="1" a="1"/>
  <c r="M87" i="1" s="1"/>
  <c r="AM87" i="1" s="1"/>
  <c r="T86" i="1" a="1"/>
  <c r="T86" i="1" s="1"/>
  <c r="S86" i="1" a="1"/>
  <c r="S86" i="1" s="1"/>
  <c r="N86" i="1" a="1"/>
  <c r="N86" i="1" s="1"/>
  <c r="M86" i="1" a="1"/>
  <c r="M86" i="1" s="1"/>
  <c r="AM86" i="1" s="1"/>
  <c r="T85" i="1" a="1"/>
  <c r="T85" i="1" s="1"/>
  <c r="S85" i="1" a="1"/>
  <c r="S85" i="1" s="1"/>
  <c r="N85" i="1" a="1"/>
  <c r="N85" i="1" s="1"/>
  <c r="M85" i="1" a="1"/>
  <c r="M85" i="1" s="1"/>
  <c r="AM85" i="1" s="1"/>
  <c r="T84" i="1" a="1"/>
  <c r="T84" i="1" s="1"/>
  <c r="S84" i="1" a="1"/>
  <c r="S84" i="1" s="1"/>
  <c r="N84" i="1" a="1"/>
  <c r="N84" i="1" s="1"/>
  <c r="M84" i="1" a="1"/>
  <c r="M84" i="1" s="1"/>
  <c r="A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M78" i="1" a="1"/>
  <c r="M78" i="1" s="1"/>
  <c r="AM78" i="1" s="1"/>
  <c r="T77" i="1" a="1"/>
  <c r="T77" i="1" s="1"/>
  <c r="S77" i="1" a="1"/>
  <c r="S77" i="1" s="1"/>
  <c r="N77" i="1" a="1"/>
  <c r="N77" i="1" s="1"/>
  <c r="M77" i="1" a="1"/>
  <c r="M77" i="1" s="1"/>
  <c r="AM77" i="1" s="1"/>
  <c r="T76" i="1" a="1"/>
  <c r="T76" i="1" s="1"/>
  <c r="S76" i="1" a="1"/>
  <c r="S76" i="1" s="1"/>
  <c r="N76" i="1" a="1"/>
  <c r="N76" i="1" s="1"/>
  <c r="M76" i="1" a="1"/>
  <c r="M76" i="1" s="1"/>
  <c r="AM76" i="1" s="1"/>
  <c r="T75" i="1" a="1"/>
  <c r="T75" i="1" s="1"/>
  <c r="S75" i="1" a="1"/>
  <c r="S75" i="1" s="1"/>
  <c r="N75" i="1" a="1"/>
  <c r="N75" i="1" s="1"/>
  <c r="M75" i="1" a="1"/>
  <c r="M75" i="1" s="1"/>
  <c r="A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M73" i="1" a="1"/>
  <c r="M73" i="1" s="1"/>
  <c r="A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AM71" i="1" s="1"/>
  <c r="T70" i="1" a="1"/>
  <c r="T70" i="1" s="1"/>
  <c r="S70" i="1" a="1"/>
  <c r="S70" i="1" s="1"/>
  <c r="BE36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K195" i="11"/>
  <c r="M195" i="11"/>
  <c r="AY194" i="1"/>
  <c r="BR194" i="1" s="1"/>
  <c r="A183" i="1"/>
  <c r="C183" i="1"/>
  <c r="G183" i="1"/>
  <c r="R183" i="1"/>
  <c r="S180" i="12" s="1"/>
  <c r="K184" i="11"/>
  <c r="M184" i="11"/>
  <c r="AY183" i="1"/>
  <c r="BR183" i="1" s="1"/>
  <c r="A192" i="1"/>
  <c r="C192" i="1"/>
  <c r="G192" i="1"/>
  <c r="R192" i="1"/>
  <c r="S189" i="12" s="1"/>
  <c r="K193" i="11"/>
  <c r="M193" i="11"/>
  <c r="AY192" i="1"/>
  <c r="BR192" i="1" s="1"/>
  <c r="A186" i="1"/>
  <c r="C186" i="1"/>
  <c r="G186" i="1"/>
  <c r="R186" i="1"/>
  <c r="S183" i="12" s="1"/>
  <c r="K187" i="11"/>
  <c r="M187" i="11"/>
  <c r="AY186" i="1"/>
  <c r="BR186" i="1" s="1"/>
  <c r="A174" i="1"/>
  <c r="C174" i="1"/>
  <c r="G174" i="1"/>
  <c r="R174" i="1"/>
  <c r="S171" i="12" s="1"/>
  <c r="K175" i="11"/>
  <c r="M175" i="11"/>
  <c r="AY174" i="1"/>
  <c r="BR174" i="1" s="1"/>
  <c r="A178" i="1"/>
  <c r="C178" i="1"/>
  <c r="G178" i="1"/>
  <c r="R178" i="1"/>
  <c r="S175" i="12" s="1"/>
  <c r="K179" i="11"/>
  <c r="M179" i="11"/>
  <c r="AY178" i="1"/>
  <c r="BR178" i="1" s="1"/>
  <c r="A171" i="1"/>
  <c r="C171" i="1"/>
  <c r="F171" i="1"/>
  <c r="G171" i="1"/>
  <c r="K172" i="11"/>
  <c r="M172" i="11"/>
  <c r="AY171" i="1"/>
  <c r="AY148" i="1"/>
  <c r="BR148" i="1" s="1"/>
  <c r="AY147" i="1"/>
  <c r="BR147" i="1" s="1"/>
  <c r="M148" i="11"/>
  <c r="K148" i="11"/>
  <c r="R147" i="1"/>
  <c r="G147" i="1"/>
  <c r="C147" i="1"/>
  <c r="A147" i="1"/>
  <c r="A164" i="1"/>
  <c r="C164" i="1"/>
  <c r="G164" i="1"/>
  <c r="R164" i="1"/>
  <c r="S161" i="12" s="1"/>
  <c r="K165" i="11"/>
  <c r="M165" i="11"/>
  <c r="AY164" i="1"/>
  <c r="BR164" i="1" s="1"/>
  <c r="A159" i="1"/>
  <c r="C159" i="1"/>
  <c r="G159" i="1"/>
  <c r="R159" i="1"/>
  <c r="S156" i="12" s="1"/>
  <c r="K160" i="11"/>
  <c r="M160" i="11"/>
  <c r="AY159" i="1"/>
  <c r="BR159" i="1" s="1"/>
  <c r="A148" i="1"/>
  <c r="C148" i="1"/>
  <c r="G148" i="1"/>
  <c r="R148" i="1"/>
  <c r="K149" i="11"/>
  <c r="BE148" i="1"/>
  <c r="M149" i="11"/>
  <c r="F155" i="1"/>
  <c r="Q131" i="1"/>
  <c r="BS131" i="1" s="1"/>
  <c r="Q140" i="1"/>
  <c r="BS140" i="1" s="1"/>
  <c r="A59" i="1"/>
  <c r="A65" i="1"/>
  <c r="R59" i="1"/>
  <c r="K280" i="1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K14" i="11"/>
  <c r="AY13" i="1"/>
  <c r="BR13" i="1" s="1"/>
  <c r="C12" i="1"/>
  <c r="G12" i="1"/>
  <c r="R12" i="1"/>
  <c r="K13" i="11"/>
  <c r="M13" i="11"/>
  <c r="AY12" i="1"/>
  <c r="BR12" i="1" s="1"/>
  <c r="C14" i="1"/>
  <c r="G14" i="1"/>
  <c r="R14" i="1"/>
  <c r="K15" i="11"/>
  <c r="M15" i="11"/>
  <c r="AY14" i="1"/>
  <c r="BR14" i="1" s="1"/>
  <c r="C9" i="1"/>
  <c r="G9" i="1"/>
  <c r="R9" i="1"/>
  <c r="S6" i="12" s="1"/>
  <c r="K10" i="11"/>
  <c r="BE9" i="1"/>
  <c r="M10" i="11"/>
  <c r="AY9" i="1"/>
  <c r="BR9" i="1" s="1"/>
  <c r="C10" i="1"/>
  <c r="G10" i="1"/>
  <c r="R10" i="1"/>
  <c r="S7" i="12" s="1"/>
  <c r="K11" i="11"/>
  <c r="BE10" i="1"/>
  <c r="M11" i="11"/>
  <c r="AY10" i="1"/>
  <c r="BR10" i="1" s="1"/>
  <c r="C16" i="1"/>
  <c r="G16" i="1"/>
  <c r="R16" i="1"/>
  <c r="K17" i="11"/>
  <c r="M17" i="11"/>
  <c r="AY16" i="1"/>
  <c r="BR16" i="1" s="1"/>
  <c r="C6" i="1"/>
  <c r="G6" i="1"/>
  <c r="R6" i="1"/>
  <c r="BE6" i="1"/>
  <c r="AY6" i="1"/>
  <c r="BR6" i="1" s="1"/>
  <c r="BS6" i="1"/>
  <c r="C11" i="1"/>
  <c r="G11" i="1"/>
  <c r="R11" i="1"/>
  <c r="K12" i="11"/>
  <c r="M12" i="11"/>
  <c r="AY11" i="1"/>
  <c r="BR11" i="1" s="1"/>
  <c r="C8" i="1"/>
  <c r="R8" i="1"/>
  <c r="K9" i="11"/>
  <c r="M9" i="11"/>
  <c r="C15" i="1"/>
  <c r="R15" i="1"/>
  <c r="K16" i="11"/>
  <c r="M16" i="11"/>
  <c r="AY15" i="1"/>
  <c r="BR15" i="1" s="1"/>
  <c r="C289" i="1"/>
  <c r="R289" i="1"/>
  <c r="BB289" i="1"/>
  <c r="K283" i="11"/>
  <c r="BE289" i="1"/>
  <c r="M283" i="11"/>
  <c r="AY289" i="1"/>
  <c r="C18" i="1"/>
  <c r="R18" i="1"/>
  <c r="S15" i="12" s="1"/>
  <c r="K19" i="11"/>
  <c r="M19" i="11"/>
  <c r="AY18" i="1"/>
  <c r="BR18" i="1" s="1"/>
  <c r="C28" i="1"/>
  <c r="G28" i="1"/>
  <c r="R28" i="1"/>
  <c r="K29" i="11"/>
  <c r="M29" i="11"/>
  <c r="AY28" i="1"/>
  <c r="BR28" i="1" s="1"/>
  <c r="C25" i="1"/>
  <c r="G25" i="1"/>
  <c r="R25" i="1"/>
  <c r="S22" i="12" s="1"/>
  <c r="BE25" i="1"/>
  <c r="AY25" i="1"/>
  <c r="BR25" i="1" s="1"/>
  <c r="C20" i="1"/>
  <c r="G20" i="1"/>
  <c r="R20" i="1"/>
  <c r="S17" i="12" s="1"/>
  <c r="K21" i="11"/>
  <c r="M21" i="11"/>
  <c r="AY20" i="1"/>
  <c r="BR20" i="1" s="1"/>
  <c r="C21" i="1"/>
  <c r="G21" i="1"/>
  <c r="R21" i="1"/>
  <c r="K22" i="11"/>
  <c r="M22" i="11"/>
  <c r="AY21" i="1"/>
  <c r="BR21" i="1" s="1"/>
  <c r="C26" i="1"/>
  <c r="G26" i="1"/>
  <c r="R26" i="1"/>
  <c r="M27" i="11"/>
  <c r="AY26" i="1"/>
  <c r="BR26" i="1" s="1"/>
  <c r="C23" i="1"/>
  <c r="G23" i="1"/>
  <c r="R23" i="1"/>
  <c r="K24" i="11"/>
  <c r="M24" i="11"/>
  <c r="AY23" i="1"/>
  <c r="BR23" i="1" s="1"/>
  <c r="C19" i="1"/>
  <c r="G19" i="1"/>
  <c r="R19" i="1"/>
  <c r="K20" i="11"/>
  <c r="M20" i="11"/>
  <c r="AY19" i="1"/>
  <c r="BR19" i="1" s="1"/>
  <c r="C22" i="1"/>
  <c r="G22" i="1"/>
  <c r="R22" i="1"/>
  <c r="K23" i="11"/>
  <c r="M23" i="11"/>
  <c r="AY22" i="1"/>
  <c r="BR22" i="1" s="1"/>
  <c r="C17" i="1"/>
  <c r="G17" i="1"/>
  <c r="R17" i="1"/>
  <c r="K18" i="11"/>
  <c r="M18" i="11"/>
  <c r="AY17" i="1"/>
  <c r="BR17" i="1" s="1"/>
  <c r="C24" i="1"/>
  <c r="G24" i="1"/>
  <c r="R24" i="1"/>
  <c r="K25" i="11"/>
  <c r="BE24" i="1"/>
  <c r="M25" i="11"/>
  <c r="AY24" i="1"/>
  <c r="BR24" i="1" s="1"/>
  <c r="C27" i="1"/>
  <c r="G27" i="1"/>
  <c r="R27" i="1"/>
  <c r="K28" i="11"/>
  <c r="M28" i="11"/>
  <c r="AY27" i="1"/>
  <c r="BR27" i="1" s="1"/>
  <c r="C290" i="1"/>
  <c r="G290" i="1"/>
  <c r="R290" i="1"/>
  <c r="BB290" i="1"/>
  <c r="K284" i="11"/>
  <c r="BE290" i="1"/>
  <c r="M284" i="11"/>
  <c r="AY290" i="1"/>
  <c r="C291" i="1"/>
  <c r="G291" i="1"/>
  <c r="R291" i="1"/>
  <c r="BB291" i="1"/>
  <c r="K285" i="11"/>
  <c r="BE291" i="1"/>
  <c r="M285" i="11"/>
  <c r="AY291" i="1"/>
  <c r="C292" i="1"/>
  <c r="G292" i="1"/>
  <c r="R292" i="1"/>
  <c r="BB292" i="1"/>
  <c r="K286" i="11"/>
  <c r="BE292" i="1"/>
  <c r="M286" i="11"/>
  <c r="AY292" i="1"/>
  <c r="C37" i="1"/>
  <c r="G37" i="1"/>
  <c r="R37" i="1"/>
  <c r="S34" i="12" s="1"/>
  <c r="K38" i="11"/>
  <c r="M38" i="11"/>
  <c r="AY37" i="1"/>
  <c r="BR37" i="1" s="1"/>
  <c r="C41" i="1"/>
  <c r="G41" i="1"/>
  <c r="R41" i="1"/>
  <c r="S38" i="12" s="1"/>
  <c r="K42" i="11"/>
  <c r="M42" i="11"/>
  <c r="AY41" i="1"/>
  <c r="BR41" i="1" s="1"/>
  <c r="C38" i="1"/>
  <c r="G38" i="1"/>
  <c r="R38" i="1"/>
  <c r="S35" i="12" s="1"/>
  <c r="BB38" i="1"/>
  <c r="M39" i="11"/>
  <c r="AY38" i="1"/>
  <c r="BR38" i="1" s="1"/>
  <c r="C30" i="1"/>
  <c r="G30" i="1"/>
  <c r="R30" i="1"/>
  <c r="S27" i="12" s="1"/>
  <c r="BB30" i="1"/>
  <c r="K31" i="11"/>
  <c r="BE30" i="1"/>
  <c r="M31" i="11"/>
  <c r="AY30" i="1"/>
  <c r="BR30" i="1" s="1"/>
  <c r="C34" i="1"/>
  <c r="G34" i="1"/>
  <c r="R34" i="1"/>
  <c r="BB34" i="1"/>
  <c r="K35" i="11"/>
  <c r="BE34" i="1"/>
  <c r="M35" i="11"/>
  <c r="AY34" i="1"/>
  <c r="BR34" i="1" s="1"/>
  <c r="C39" i="1"/>
  <c r="G39" i="1"/>
  <c r="R39" i="1"/>
  <c r="BE39" i="1"/>
  <c r="M40" i="11"/>
  <c r="AY39" i="1"/>
  <c r="BR39" i="1" s="1"/>
  <c r="C35" i="1"/>
  <c r="G35" i="1"/>
  <c r="R35" i="1"/>
  <c r="BB35" i="1"/>
  <c r="K36" i="11"/>
  <c r="M36" i="11"/>
  <c r="AY35" i="1"/>
  <c r="BR35" i="1" s="1"/>
  <c r="C33" i="1"/>
  <c r="G33" i="1"/>
  <c r="R33" i="1"/>
  <c r="K34" i="11"/>
  <c r="M34" i="11"/>
  <c r="AY33" i="1"/>
  <c r="BR33" i="1" s="1"/>
  <c r="C32" i="1"/>
  <c r="G32" i="1"/>
  <c r="R32" i="1"/>
  <c r="K33" i="11"/>
  <c r="M33" i="11"/>
  <c r="AY32" i="1"/>
  <c r="BR32" i="1" s="1"/>
  <c r="C29" i="1"/>
  <c r="G29" i="1"/>
  <c r="R29" i="1"/>
  <c r="K30" i="11"/>
  <c r="M30" i="11"/>
  <c r="AY29" i="1"/>
  <c r="BR29" i="1" s="1"/>
  <c r="C36" i="1"/>
  <c r="G36" i="1"/>
  <c r="R36" i="1"/>
  <c r="K37" i="11"/>
  <c r="AY36" i="1"/>
  <c r="BR36" i="1" s="1"/>
  <c r="C31" i="1"/>
  <c r="G31" i="1"/>
  <c r="R31" i="1"/>
  <c r="K32" i="11"/>
  <c r="M32" i="11"/>
  <c r="AY31" i="1"/>
  <c r="BR31" i="1" s="1"/>
  <c r="C40" i="1"/>
  <c r="G40" i="1"/>
  <c r="R40" i="1"/>
  <c r="M41" i="11"/>
  <c r="AY40" i="1"/>
  <c r="BR40" i="1" s="1"/>
  <c r="R293" i="1"/>
  <c r="BB293" i="1"/>
  <c r="K287" i="11"/>
  <c r="BE293" i="1"/>
  <c r="M287" i="11"/>
  <c r="AY293" i="1"/>
  <c r="C44" i="1"/>
  <c r="G44" i="1"/>
  <c r="R44" i="1"/>
  <c r="K45" i="11"/>
  <c r="M45" i="11"/>
  <c r="AY44" i="1"/>
  <c r="BR44" i="1" s="1"/>
  <c r="C45" i="1"/>
  <c r="G45" i="1"/>
  <c r="R45" i="1"/>
  <c r="K46" i="11"/>
  <c r="BE45" i="1"/>
  <c r="M46" i="11"/>
  <c r="AY45" i="1"/>
  <c r="BR45" i="1" s="1"/>
  <c r="C54" i="1"/>
  <c r="G54" i="1"/>
  <c r="R54" i="1"/>
  <c r="K55" i="11"/>
  <c r="M55" i="11"/>
  <c r="AY54" i="1"/>
  <c r="BR54" i="1" s="1"/>
  <c r="C42" i="1"/>
  <c r="G42" i="1"/>
  <c r="R42" i="1"/>
  <c r="K43" i="11"/>
  <c r="M43" i="11"/>
  <c r="AY42" i="1"/>
  <c r="BR42" i="1" s="1"/>
  <c r="C284" i="1"/>
  <c r="G284" i="1"/>
  <c r="R284" i="1"/>
  <c r="S276" i="12" s="1"/>
  <c r="K278" i="11"/>
  <c r="BE284" i="1"/>
  <c r="M278" i="11"/>
  <c r="AY284" i="1"/>
  <c r="C50" i="1"/>
  <c r="G50" i="1"/>
  <c r="R50" i="1"/>
  <c r="K51" i="11"/>
  <c r="BE50" i="1"/>
  <c r="M51" i="11"/>
  <c r="AY50" i="1"/>
  <c r="BR50" i="1" s="1"/>
  <c r="C51" i="1"/>
  <c r="G51" i="1"/>
  <c r="R51" i="1"/>
  <c r="K52" i="11"/>
  <c r="M52" i="11"/>
  <c r="AY51" i="1"/>
  <c r="BR51" i="1" s="1"/>
  <c r="C49" i="1"/>
  <c r="G49" i="1"/>
  <c r="R49" i="1"/>
  <c r="K50" i="11"/>
  <c r="M50" i="11"/>
  <c r="AY49" i="1"/>
  <c r="BR49" i="1" s="1"/>
  <c r="C46" i="1"/>
  <c r="G46" i="1"/>
  <c r="R46" i="1"/>
  <c r="S43" i="12" s="1"/>
  <c r="K47" i="11"/>
  <c r="BE46" i="1"/>
  <c r="M47" i="11"/>
  <c r="AY46" i="1"/>
  <c r="BR46" i="1" s="1"/>
  <c r="C53" i="1"/>
  <c r="G53" i="1"/>
  <c r="R53" i="1"/>
  <c r="S50" i="12" s="1"/>
  <c r="K54" i="11"/>
  <c r="BE53" i="1"/>
  <c r="M54" i="11"/>
  <c r="AY53" i="1"/>
  <c r="BR53" i="1" s="1"/>
  <c r="C43" i="1"/>
  <c r="G43" i="1"/>
  <c r="R43" i="1"/>
  <c r="K44" i="11"/>
  <c r="M44" i="11"/>
  <c r="AY43" i="1"/>
  <c r="BR43" i="1" s="1"/>
  <c r="C47" i="1"/>
  <c r="G47" i="1"/>
  <c r="R47" i="1"/>
  <c r="K48" i="11"/>
  <c r="M48" i="11"/>
  <c r="AY47" i="1"/>
  <c r="BR47" i="1" s="1"/>
  <c r="C52" i="1"/>
  <c r="G52" i="1"/>
  <c r="R52" i="1"/>
  <c r="K53" i="11"/>
  <c r="M53" i="11"/>
  <c r="AY52" i="1"/>
  <c r="BR52" i="1" s="1"/>
  <c r="C48" i="1"/>
  <c r="G48" i="1"/>
  <c r="R48" i="1"/>
  <c r="K49" i="11"/>
  <c r="BE48" i="1"/>
  <c r="M49" i="11"/>
  <c r="AY48" i="1"/>
  <c r="BR48" i="1" s="1"/>
  <c r="C294" i="1"/>
  <c r="G294" i="1"/>
  <c r="R294" i="1"/>
  <c r="BB294" i="1"/>
  <c r="K288" i="11"/>
  <c r="BE294" i="1"/>
  <c r="M288" i="11"/>
  <c r="AY294" i="1"/>
  <c r="C288" i="1"/>
  <c r="G288" i="1"/>
  <c r="R288" i="1"/>
  <c r="S280" i="12" s="1"/>
  <c r="BB288" i="1"/>
  <c r="K282" i="11"/>
  <c r="BE288" i="1"/>
  <c r="M282" i="11"/>
  <c r="AY288" i="1"/>
  <c r="C63" i="1"/>
  <c r="R63" i="1"/>
  <c r="K64" i="11"/>
  <c r="M64" i="11"/>
  <c r="AY63" i="1"/>
  <c r="BR63" i="1" s="1"/>
  <c r="C56" i="1"/>
  <c r="G56" i="1"/>
  <c r="BB56" i="1"/>
  <c r="K57" i="11"/>
  <c r="M57" i="11"/>
  <c r="AY56" i="1"/>
  <c r="BR56" i="1" s="1"/>
  <c r="C55" i="1"/>
  <c r="G55" i="1"/>
  <c r="R55" i="1"/>
  <c r="K56" i="11"/>
  <c r="M56" i="11"/>
  <c r="AY55" i="1"/>
  <c r="BR55" i="1" s="1"/>
  <c r="G57" i="1"/>
  <c r="R57" i="1"/>
  <c r="K58" i="11"/>
  <c r="M58" i="11"/>
  <c r="AY57" i="1"/>
  <c r="BR57" i="1" s="1"/>
  <c r="G64" i="1"/>
  <c r="R64" i="1"/>
  <c r="BB64" i="1"/>
  <c r="K65" i="11"/>
  <c r="M65" i="11"/>
  <c r="AY64" i="1"/>
  <c r="BR64" i="1" s="1"/>
  <c r="C58" i="1"/>
  <c r="G58" i="1"/>
  <c r="R58" i="1"/>
  <c r="K59" i="11"/>
  <c r="M59" i="11"/>
  <c r="AY58" i="1"/>
  <c r="BR58" i="1" s="1"/>
  <c r="C61" i="1"/>
  <c r="G61" i="1"/>
  <c r="R61" i="1"/>
  <c r="K62" i="11"/>
  <c r="M62" i="11"/>
  <c r="AY61" i="1"/>
  <c r="BR61" i="1" s="1"/>
  <c r="C66" i="1"/>
  <c r="G66" i="1"/>
  <c r="R66" i="1"/>
  <c r="BB66" i="1"/>
  <c r="K67" i="11"/>
  <c r="BE66" i="1"/>
  <c r="M67" i="11"/>
  <c r="AY66" i="1"/>
  <c r="BR66" i="1" s="1"/>
  <c r="C285" i="1"/>
  <c r="G285" i="1"/>
  <c r="R285" i="1"/>
  <c r="S277" i="12" s="1"/>
  <c r="K279" i="11"/>
  <c r="BE285" i="1"/>
  <c r="M279" i="11"/>
  <c r="AY285" i="1"/>
  <c r="C286" i="1"/>
  <c r="G286" i="1"/>
  <c r="R286" i="1"/>
  <c r="S278" i="12" s="1"/>
  <c r="BE286" i="1"/>
  <c r="M280" i="11"/>
  <c r="AY286" i="1"/>
  <c r="C62" i="1"/>
  <c r="G62" i="1"/>
  <c r="R62" i="1"/>
  <c r="BB62" i="1"/>
  <c r="K63" i="11"/>
  <c r="M63" i="11"/>
  <c r="AY62" i="1"/>
  <c r="BR62" i="1" s="1"/>
  <c r="C60" i="1"/>
  <c r="G60" i="1"/>
  <c r="R60" i="1"/>
  <c r="K61" i="11"/>
  <c r="M61" i="11"/>
  <c r="AY60" i="1"/>
  <c r="BR60" i="1" s="1"/>
  <c r="BB60" i="1"/>
  <c r="C59" i="1"/>
  <c r="G59" i="1"/>
  <c r="K60" i="11"/>
  <c r="M60" i="11"/>
  <c r="AY59" i="1"/>
  <c r="BR59" i="1" s="1"/>
  <c r="C65" i="1"/>
  <c r="G65" i="1"/>
  <c r="R65" i="1"/>
  <c r="S62" i="12" s="1"/>
  <c r="BB65" i="1"/>
  <c r="K66" i="11"/>
  <c r="M66" i="11"/>
  <c r="AY65" i="1"/>
  <c r="BR65" i="1" s="1"/>
  <c r="C67" i="1"/>
  <c r="G67" i="1"/>
  <c r="R67" i="1"/>
  <c r="S64" i="12" s="1"/>
  <c r="BB67" i="1"/>
  <c r="K68" i="11"/>
  <c r="M68" i="11"/>
  <c r="AY67" i="1"/>
  <c r="BR67" i="1" s="1"/>
  <c r="C72" i="1"/>
  <c r="G72" i="1"/>
  <c r="R72" i="1"/>
  <c r="BB72" i="1"/>
  <c r="K73" i="11"/>
  <c r="M73" i="11"/>
  <c r="AY72" i="1"/>
  <c r="BR72" i="1" s="1"/>
  <c r="C74" i="1"/>
  <c r="G74" i="1"/>
  <c r="R74" i="1"/>
  <c r="S71" i="12" s="1"/>
  <c r="BB74" i="1"/>
  <c r="K75" i="11"/>
  <c r="M75" i="11"/>
  <c r="AY74" i="1"/>
  <c r="BR74" i="1" s="1"/>
  <c r="C68" i="1"/>
  <c r="G68" i="1"/>
  <c r="R68" i="1"/>
  <c r="BB68" i="1"/>
  <c r="K69" i="11"/>
  <c r="M69" i="11"/>
  <c r="AY68" i="1"/>
  <c r="BR68" i="1" s="1"/>
  <c r="C75" i="1"/>
  <c r="G75" i="1"/>
  <c r="R75" i="1"/>
  <c r="BB75" i="1"/>
  <c r="K76" i="11"/>
  <c r="M76" i="11"/>
  <c r="AY75" i="1"/>
  <c r="BR75" i="1" s="1"/>
  <c r="C71" i="1"/>
  <c r="G71" i="1"/>
  <c r="R71" i="1"/>
  <c r="BB71" i="1"/>
  <c r="K72" i="11"/>
  <c r="M72" i="11"/>
  <c r="AY71" i="1"/>
  <c r="BR71" i="1" s="1"/>
  <c r="C70" i="1"/>
  <c r="G70" i="1"/>
  <c r="R70" i="1"/>
  <c r="K71" i="11"/>
  <c r="M71" i="11"/>
  <c r="AY70" i="1"/>
  <c r="BR70" i="1" s="1"/>
  <c r="C76" i="1"/>
  <c r="G76" i="1"/>
  <c r="R76" i="1"/>
  <c r="S73" i="12" s="1"/>
  <c r="BB76" i="1"/>
  <c r="K77" i="11"/>
  <c r="M77" i="11"/>
  <c r="AY76" i="1"/>
  <c r="BR76" i="1" s="1"/>
  <c r="C77" i="1"/>
  <c r="G77" i="1"/>
  <c r="R77" i="1"/>
  <c r="BB77" i="1"/>
  <c r="K78" i="11"/>
  <c r="M78" i="11"/>
  <c r="AY77" i="1"/>
  <c r="BR77" i="1" s="1"/>
  <c r="C69" i="1"/>
  <c r="G69" i="1"/>
  <c r="R69" i="1"/>
  <c r="BB69" i="1"/>
  <c r="K70" i="11"/>
  <c r="M70" i="11"/>
  <c r="AY69" i="1"/>
  <c r="BR69" i="1" s="1"/>
  <c r="C73" i="1"/>
  <c r="G73" i="1"/>
  <c r="R73" i="1"/>
  <c r="BB73" i="1"/>
  <c r="K74" i="11"/>
  <c r="M74" i="11"/>
  <c r="AY73" i="1"/>
  <c r="BR73" i="1" s="1"/>
  <c r="C295" i="1"/>
  <c r="G295" i="1"/>
  <c r="R295" i="1"/>
  <c r="BB295" i="1"/>
  <c r="K289" i="11"/>
  <c r="BE295" i="1"/>
  <c r="M289" i="11"/>
  <c r="AY295" i="1"/>
  <c r="C78" i="1"/>
  <c r="G78" i="1"/>
  <c r="R78" i="1"/>
  <c r="S75" i="12" s="1"/>
  <c r="BB78" i="1"/>
  <c r="K79" i="11"/>
  <c r="M79" i="11"/>
  <c r="AY78" i="1"/>
  <c r="BR78" i="1" s="1"/>
  <c r="C296" i="1"/>
  <c r="G296" i="1"/>
  <c r="R296" i="1"/>
  <c r="BB296" i="1"/>
  <c r="K290" i="11"/>
  <c r="BE296" i="1"/>
  <c r="M290" i="11"/>
  <c r="AY296" i="1"/>
  <c r="C80" i="1"/>
  <c r="G80" i="1"/>
  <c r="R80" i="1"/>
  <c r="BB80" i="1"/>
  <c r="K81" i="11"/>
  <c r="M81" i="11"/>
  <c r="AY80" i="1"/>
  <c r="BR80" i="1" s="1"/>
  <c r="C83" i="1"/>
  <c r="G83" i="1"/>
  <c r="R83" i="1"/>
  <c r="BB83" i="1"/>
  <c r="K84" i="11"/>
  <c r="M84" i="11"/>
  <c r="AY83" i="1"/>
  <c r="BR83" i="1" s="1"/>
  <c r="C79" i="1"/>
  <c r="G79" i="1"/>
  <c r="R79" i="1"/>
  <c r="BB79" i="1"/>
  <c r="K80" i="11"/>
  <c r="M80" i="11"/>
  <c r="AY79" i="1"/>
  <c r="BR79" i="1" s="1"/>
  <c r="C85" i="1"/>
  <c r="G85" i="1"/>
  <c r="R85" i="1"/>
  <c r="BB85" i="1"/>
  <c r="K86" i="11"/>
  <c r="M86" i="11"/>
  <c r="AY85" i="1"/>
  <c r="BR85" i="1" s="1"/>
  <c r="C82" i="1"/>
  <c r="G82" i="1"/>
  <c r="R82" i="1"/>
  <c r="BB82" i="1"/>
  <c r="K83" i="11"/>
  <c r="M83" i="11"/>
  <c r="AY82" i="1"/>
  <c r="BR82" i="1" s="1"/>
  <c r="C81" i="1"/>
  <c r="G81" i="1"/>
  <c r="R81" i="1"/>
  <c r="BB81" i="1"/>
  <c r="K82" i="11"/>
  <c r="M82" i="11"/>
  <c r="AY81" i="1"/>
  <c r="BR81" i="1" s="1"/>
  <c r="C86" i="1"/>
  <c r="G86" i="1"/>
  <c r="R86" i="1"/>
  <c r="S83" i="12" s="1"/>
  <c r="BB86" i="1"/>
  <c r="K87" i="11"/>
  <c r="M87" i="11"/>
  <c r="AY86" i="1"/>
  <c r="BR86" i="1" s="1"/>
  <c r="C87" i="1"/>
  <c r="G87" i="1"/>
  <c r="R87" i="1"/>
  <c r="S84" i="12" s="1"/>
  <c r="BB87" i="1"/>
  <c r="K88" i="11"/>
  <c r="M88" i="11"/>
  <c r="AY87" i="1"/>
  <c r="BR87" i="1" s="1"/>
  <c r="C88" i="1"/>
  <c r="G88" i="1"/>
  <c r="R88" i="1"/>
  <c r="S85" i="12" s="1"/>
  <c r="BB88" i="1"/>
  <c r="K89" i="11"/>
  <c r="M89" i="11"/>
  <c r="AY88" i="1"/>
  <c r="BR88" i="1" s="1"/>
  <c r="C84" i="1"/>
  <c r="G84" i="1"/>
  <c r="R84" i="1"/>
  <c r="BB84" i="1"/>
  <c r="K85" i="11"/>
  <c r="M85" i="11"/>
  <c r="AY84" i="1"/>
  <c r="BR84" i="1" s="1"/>
  <c r="C297" i="1"/>
  <c r="G297" i="1"/>
  <c r="R297" i="1"/>
  <c r="BB297" i="1"/>
  <c r="K291" i="11"/>
  <c r="BE297" i="1"/>
  <c r="M291" i="11"/>
  <c r="AY297" i="1"/>
  <c r="C298" i="1"/>
  <c r="G298" i="1"/>
  <c r="R298" i="1"/>
  <c r="BB298" i="1"/>
  <c r="K292" i="11"/>
  <c r="BE298" i="1"/>
  <c r="M292" i="11"/>
  <c r="AY298" i="1"/>
  <c r="C299" i="1"/>
  <c r="G299" i="1"/>
  <c r="R299" i="1"/>
  <c r="BB299" i="1"/>
  <c r="K293" i="11"/>
  <c r="BE299" i="1"/>
  <c r="M293" i="11"/>
  <c r="AY299" i="1"/>
  <c r="C94" i="1"/>
  <c r="G94" i="1"/>
  <c r="R94" i="1"/>
  <c r="S91" i="12" s="1"/>
  <c r="BB94" i="1"/>
  <c r="K95" i="11"/>
  <c r="BE94" i="1"/>
  <c r="M95" i="11"/>
  <c r="AY94" i="1"/>
  <c r="BR94" i="1" s="1"/>
  <c r="C90" i="1"/>
  <c r="G90" i="1"/>
  <c r="R90" i="1"/>
  <c r="BB90" i="1"/>
  <c r="K91" i="11"/>
  <c r="M91" i="11"/>
  <c r="AY90" i="1"/>
  <c r="BR90" i="1" s="1"/>
  <c r="C91" i="1"/>
  <c r="G91" i="1"/>
  <c r="R91" i="1"/>
  <c r="BB91" i="1"/>
  <c r="K92" i="11"/>
  <c r="M92" i="11"/>
  <c r="AY91" i="1"/>
  <c r="BR91" i="1" s="1"/>
  <c r="C97" i="1"/>
  <c r="G97" i="1"/>
  <c r="R97" i="1"/>
  <c r="S94" i="12" s="1"/>
  <c r="BB97" i="1"/>
  <c r="K98" i="11"/>
  <c r="BE97" i="1"/>
  <c r="M98" i="11"/>
  <c r="AY97" i="1"/>
  <c r="BR97" i="1" s="1"/>
  <c r="C93" i="1"/>
  <c r="G93" i="1"/>
  <c r="R93" i="1"/>
  <c r="BB93" i="1"/>
  <c r="K94" i="11"/>
  <c r="M94" i="11"/>
  <c r="AY93" i="1"/>
  <c r="BR93" i="1" s="1"/>
  <c r="C92" i="1"/>
  <c r="G92" i="1"/>
  <c r="R92" i="1"/>
  <c r="S89" i="12" s="1"/>
  <c r="BB92" i="1"/>
  <c r="K93" i="11"/>
  <c r="M93" i="11"/>
  <c r="AY92" i="1"/>
  <c r="BR92" i="1" s="1"/>
  <c r="C98" i="1"/>
  <c r="G98" i="1"/>
  <c r="R98" i="1"/>
  <c r="S95" i="12" s="1"/>
  <c r="BB98" i="1"/>
  <c r="K99" i="11"/>
  <c r="BE98" i="1"/>
  <c r="M99" i="11"/>
  <c r="AY98" i="1"/>
  <c r="BR98" i="1" s="1"/>
  <c r="C89" i="1"/>
  <c r="G89" i="1"/>
  <c r="R89" i="1"/>
  <c r="BB89" i="1"/>
  <c r="K90" i="11"/>
  <c r="M90" i="11"/>
  <c r="AY89" i="1"/>
  <c r="BR89" i="1" s="1"/>
  <c r="C96" i="1"/>
  <c r="G96" i="1"/>
  <c r="R96" i="1"/>
  <c r="S93" i="12" s="1"/>
  <c r="BB96" i="1"/>
  <c r="K97" i="11"/>
  <c r="BE96" i="1"/>
  <c r="M97" i="11"/>
  <c r="AY96" i="1"/>
  <c r="BR96" i="1" s="1"/>
  <c r="C95" i="1"/>
  <c r="G95" i="1"/>
  <c r="R95" i="1"/>
  <c r="BB95" i="1"/>
  <c r="K96" i="11"/>
  <c r="BE95" i="1"/>
  <c r="M96" i="11"/>
  <c r="AY95" i="1"/>
  <c r="BR95" i="1" s="1"/>
  <c r="C300" i="1"/>
  <c r="G300" i="1"/>
  <c r="R300" i="1"/>
  <c r="BB300" i="1"/>
  <c r="K294" i="11"/>
  <c r="BE300" i="1"/>
  <c r="M294" i="11"/>
  <c r="AY300" i="1"/>
  <c r="C110" i="1"/>
  <c r="G110" i="1"/>
  <c r="R110" i="1"/>
  <c r="BB110" i="1"/>
  <c r="K111" i="11"/>
  <c r="BE110" i="1"/>
  <c r="M111" i="11"/>
  <c r="AY110" i="1"/>
  <c r="BR110" i="1" s="1"/>
  <c r="C100" i="1"/>
  <c r="G100" i="1"/>
  <c r="R100" i="1"/>
  <c r="BB100" i="1"/>
  <c r="K101" i="11"/>
  <c r="BE100" i="1"/>
  <c r="M101" i="11"/>
  <c r="AY100" i="1"/>
  <c r="BR100" i="1" s="1"/>
  <c r="C103" i="1"/>
  <c r="G103" i="1"/>
  <c r="R103" i="1"/>
  <c r="S100" i="12" s="1"/>
  <c r="BB103" i="1"/>
  <c r="K104" i="11"/>
  <c r="BE103" i="1"/>
  <c r="M104" i="11"/>
  <c r="AY103" i="1"/>
  <c r="BR103" i="1" s="1"/>
  <c r="C107" i="1"/>
  <c r="G107" i="1"/>
  <c r="R107" i="1"/>
  <c r="BB107" i="1"/>
  <c r="K108" i="11"/>
  <c r="BE107" i="1"/>
  <c r="M108" i="11"/>
  <c r="AY107" i="1"/>
  <c r="BR107" i="1" s="1"/>
  <c r="C108" i="1"/>
  <c r="G108" i="1"/>
  <c r="R108" i="1"/>
  <c r="BB108" i="1"/>
  <c r="K109" i="11"/>
  <c r="BE108" i="1"/>
  <c r="M109" i="11"/>
  <c r="AY108" i="1"/>
  <c r="BR108" i="1" s="1"/>
  <c r="C109" i="1"/>
  <c r="G109" i="1"/>
  <c r="R109" i="1"/>
  <c r="BB109" i="1"/>
  <c r="K110" i="11"/>
  <c r="BE109" i="1"/>
  <c r="M110" i="11"/>
  <c r="AY109" i="1"/>
  <c r="BR109" i="1" s="1"/>
  <c r="C102" i="1"/>
  <c r="G102" i="1"/>
  <c r="R102" i="1"/>
  <c r="BB102" i="1"/>
  <c r="K103" i="11"/>
  <c r="BE102" i="1"/>
  <c r="M103" i="11"/>
  <c r="AY102" i="1"/>
  <c r="BR102" i="1" s="1"/>
  <c r="C101" i="1"/>
  <c r="G101" i="1"/>
  <c r="R101" i="1"/>
  <c r="BB101" i="1"/>
  <c r="K102" i="11"/>
  <c r="BE101" i="1"/>
  <c r="M102" i="11"/>
  <c r="AY101" i="1"/>
  <c r="BR101" i="1" s="1"/>
  <c r="C111" i="1"/>
  <c r="G111" i="1"/>
  <c r="R111" i="1"/>
  <c r="BB111" i="1"/>
  <c r="K112" i="11"/>
  <c r="BE111" i="1"/>
  <c r="M112" i="11"/>
  <c r="AY111" i="1"/>
  <c r="BR111" i="1" s="1"/>
  <c r="C99" i="1"/>
  <c r="G99" i="1"/>
  <c r="R99" i="1"/>
  <c r="BB99" i="1"/>
  <c r="K100" i="11"/>
  <c r="BE99" i="1"/>
  <c r="M100" i="11"/>
  <c r="AY99" i="1"/>
  <c r="BR99" i="1" s="1"/>
  <c r="C104" i="1"/>
  <c r="G104" i="1"/>
  <c r="R104" i="1"/>
  <c r="BB104" i="1"/>
  <c r="K105" i="11"/>
  <c r="BE104" i="1"/>
  <c r="M105" i="11"/>
  <c r="AY104" i="1"/>
  <c r="BR104" i="1" s="1"/>
  <c r="C105" i="1"/>
  <c r="G105" i="1"/>
  <c r="R105" i="1"/>
  <c r="BB105" i="1"/>
  <c r="K106" i="11"/>
  <c r="BE105" i="1"/>
  <c r="M106" i="11"/>
  <c r="AY105" i="1"/>
  <c r="BR105" i="1" s="1"/>
  <c r="C106" i="1"/>
  <c r="G106" i="1"/>
  <c r="R106" i="1"/>
  <c r="BB106" i="1"/>
  <c r="K107" i="11"/>
  <c r="BE106" i="1"/>
  <c r="M107" i="11"/>
  <c r="AY106" i="1"/>
  <c r="BR106" i="1" s="1"/>
  <c r="C301" i="1"/>
  <c r="G301" i="1"/>
  <c r="R301" i="1"/>
  <c r="BB301" i="1"/>
  <c r="K295" i="11"/>
  <c r="BE301" i="1"/>
  <c r="M295" i="11"/>
  <c r="AY301" i="1"/>
  <c r="C115" i="1"/>
  <c r="G115" i="1"/>
  <c r="R115" i="1"/>
  <c r="S112" i="12" s="1"/>
  <c r="BB115" i="1"/>
  <c r="K116" i="11"/>
  <c r="BE115" i="1"/>
  <c r="M116" i="11"/>
  <c r="AY115" i="1"/>
  <c r="BR115" i="1" s="1"/>
  <c r="C118" i="1"/>
  <c r="G118" i="1"/>
  <c r="R118" i="1"/>
  <c r="BB118" i="1"/>
  <c r="K119" i="11"/>
  <c r="BE118" i="1"/>
  <c r="M119" i="11"/>
  <c r="AY118" i="1"/>
  <c r="BR118" i="1" s="1"/>
  <c r="C114" i="1"/>
  <c r="G114" i="1"/>
  <c r="R114" i="1"/>
  <c r="S111" i="12" s="1"/>
  <c r="BB114" i="1"/>
  <c r="K115" i="11"/>
  <c r="BE114" i="1"/>
  <c r="M115" i="11"/>
  <c r="AY114" i="1"/>
  <c r="BR114" i="1" s="1"/>
  <c r="C113" i="1"/>
  <c r="G113" i="1"/>
  <c r="R113" i="1"/>
  <c r="S110" i="12" s="1"/>
  <c r="BB113" i="1"/>
  <c r="K114" i="11"/>
  <c r="BE113" i="1"/>
  <c r="M114" i="11"/>
  <c r="AY113" i="1"/>
  <c r="BR113" i="1" s="1"/>
  <c r="C116" i="1"/>
  <c r="G116" i="1"/>
  <c r="R116" i="1"/>
  <c r="S113" i="12" s="1"/>
  <c r="BB116" i="1"/>
  <c r="K117" i="11"/>
  <c r="BE116" i="1"/>
  <c r="M117" i="11"/>
  <c r="AY116" i="1"/>
  <c r="BR116" i="1" s="1"/>
  <c r="C119" i="1"/>
  <c r="G119" i="1"/>
  <c r="R119" i="1"/>
  <c r="BB119" i="1"/>
  <c r="K120" i="11"/>
  <c r="BE119" i="1"/>
  <c r="M120" i="11"/>
  <c r="AY119" i="1"/>
  <c r="BR119" i="1" s="1"/>
  <c r="C112" i="1"/>
  <c r="G112" i="1"/>
  <c r="R112" i="1"/>
  <c r="BB112" i="1"/>
  <c r="K113" i="11"/>
  <c r="BE112" i="1"/>
  <c r="M113" i="11"/>
  <c r="AY112" i="1"/>
  <c r="BR112" i="1" s="1"/>
  <c r="C117" i="1"/>
  <c r="G117" i="1"/>
  <c r="R117" i="1"/>
  <c r="S114" i="12" s="1"/>
  <c r="BB117" i="1"/>
  <c r="K118" i="11"/>
  <c r="BE117" i="1"/>
  <c r="M118" i="11"/>
  <c r="AY117" i="1"/>
  <c r="BR117" i="1" s="1"/>
  <c r="C302" i="1"/>
  <c r="G302" i="1"/>
  <c r="R302" i="1"/>
  <c r="BB302" i="1"/>
  <c r="K296" i="11"/>
  <c r="BE302" i="1"/>
  <c r="M296" i="11"/>
  <c r="AY302" i="1"/>
  <c r="C303" i="1"/>
  <c r="G303" i="1"/>
  <c r="R303" i="1"/>
  <c r="BB303" i="1"/>
  <c r="K297" i="11"/>
  <c r="BE303" i="1"/>
  <c r="M297" i="11"/>
  <c r="AY303" i="1"/>
  <c r="C122" i="1"/>
  <c r="G122" i="1"/>
  <c r="R122" i="1"/>
  <c r="BB122" i="1"/>
  <c r="K123" i="11"/>
  <c r="M123" i="11"/>
  <c r="AY122" i="1"/>
  <c r="BR122" i="1" s="1"/>
  <c r="C121" i="1"/>
  <c r="G121" i="1"/>
  <c r="R121" i="1"/>
  <c r="BB121" i="1"/>
  <c r="K122" i="11"/>
  <c r="M122" i="11"/>
  <c r="AY121" i="1"/>
  <c r="BR121" i="1" s="1"/>
  <c r="C123" i="1"/>
  <c r="G123" i="1"/>
  <c r="R123" i="1"/>
  <c r="BB123" i="1"/>
  <c r="K124" i="11"/>
  <c r="M124" i="11"/>
  <c r="AY123" i="1"/>
  <c r="BR123" i="1" s="1"/>
  <c r="C120" i="1"/>
  <c r="G120" i="1"/>
  <c r="R120" i="1"/>
  <c r="BB120" i="1"/>
  <c r="K121" i="11"/>
  <c r="M121" i="11"/>
  <c r="AY120" i="1"/>
  <c r="BR120" i="1" s="1"/>
  <c r="C124" i="1"/>
  <c r="G124" i="1"/>
  <c r="R124" i="1"/>
  <c r="BB124" i="1"/>
  <c r="K125" i="11"/>
  <c r="M125" i="11"/>
  <c r="AY124" i="1"/>
  <c r="BR124" i="1" s="1"/>
  <c r="C304" i="1"/>
  <c r="G304" i="1"/>
  <c r="R304" i="1"/>
  <c r="BB304" i="1"/>
  <c r="K298" i="11"/>
  <c r="BE304" i="1"/>
  <c r="M298" i="11"/>
  <c r="AY304" i="1"/>
  <c r="C305" i="1"/>
  <c r="G305" i="1"/>
  <c r="R305" i="1"/>
  <c r="BB305" i="1"/>
  <c r="K299" i="11"/>
  <c r="BE305" i="1"/>
  <c r="M299" i="11"/>
  <c r="AY305" i="1"/>
  <c r="C130" i="1"/>
  <c r="G130" i="1"/>
  <c r="R130" i="1"/>
  <c r="BB130" i="1"/>
  <c r="K131" i="11"/>
  <c r="M131" i="11"/>
  <c r="AY130" i="1"/>
  <c r="BR130" i="1" s="1"/>
  <c r="C134" i="1"/>
  <c r="G134" i="1"/>
  <c r="R134" i="1"/>
  <c r="BB134" i="1"/>
  <c r="K135" i="11"/>
  <c r="M135" i="11"/>
  <c r="AY134" i="1"/>
  <c r="BR134" i="1" s="1"/>
  <c r="C129" i="1"/>
  <c r="G129" i="1"/>
  <c r="R129" i="1"/>
  <c r="BB129" i="1"/>
  <c r="K130" i="11"/>
  <c r="M130" i="11"/>
  <c r="AY129" i="1"/>
  <c r="BR129" i="1" s="1"/>
  <c r="C127" i="1"/>
  <c r="G127" i="1"/>
  <c r="R127" i="1"/>
  <c r="S124" i="12" s="1"/>
  <c r="BB127" i="1"/>
  <c r="K128" i="11"/>
  <c r="M128" i="11"/>
  <c r="AY127" i="1"/>
  <c r="BR127" i="1" s="1"/>
  <c r="C131" i="1"/>
  <c r="G131" i="1"/>
  <c r="R131" i="1"/>
  <c r="BB131" i="1"/>
  <c r="K132" i="11"/>
  <c r="M132" i="11"/>
  <c r="AY131" i="1"/>
  <c r="BR131" i="1" s="1"/>
  <c r="C135" i="1"/>
  <c r="G135" i="1"/>
  <c r="R135" i="1"/>
  <c r="S132" i="12" s="1"/>
  <c r="BB135" i="1"/>
  <c r="K136" i="11"/>
  <c r="M136" i="11"/>
  <c r="AY135" i="1"/>
  <c r="BR135" i="1" s="1"/>
  <c r="C125" i="1"/>
  <c r="G125" i="1"/>
  <c r="R125" i="1"/>
  <c r="BB125" i="1"/>
  <c r="K126" i="11"/>
  <c r="M126" i="11"/>
  <c r="AY125" i="1"/>
  <c r="BR125" i="1" s="1"/>
  <c r="C132" i="1"/>
  <c r="G132" i="1"/>
  <c r="R132" i="1"/>
  <c r="BB132" i="1"/>
  <c r="K133" i="11"/>
  <c r="M133" i="11"/>
  <c r="AY132" i="1"/>
  <c r="BR132" i="1" s="1"/>
  <c r="C126" i="1"/>
  <c r="G126" i="1"/>
  <c r="R126" i="1"/>
  <c r="BB126" i="1"/>
  <c r="K127" i="11"/>
  <c r="M127" i="11"/>
  <c r="AY126" i="1"/>
  <c r="BR126" i="1" s="1"/>
  <c r="C128" i="1"/>
  <c r="G128" i="1"/>
  <c r="R128" i="1"/>
  <c r="S125" i="12" s="1"/>
  <c r="BB128" i="1"/>
  <c r="K129" i="11"/>
  <c r="M129" i="11"/>
  <c r="AY128" i="1"/>
  <c r="C133" i="1"/>
  <c r="G133" i="1"/>
  <c r="R133" i="1"/>
  <c r="BB133" i="1"/>
  <c r="K134" i="11"/>
  <c r="M134" i="11"/>
  <c r="AY133" i="1"/>
  <c r="BR133" i="1" s="1"/>
  <c r="C306" i="1"/>
  <c r="G306" i="1"/>
  <c r="R306" i="1"/>
  <c r="S298" i="12" s="1"/>
  <c r="BB306" i="1"/>
  <c r="K300" i="11"/>
  <c r="BE306" i="1"/>
  <c r="M300" i="11"/>
  <c r="AY306" i="1"/>
  <c r="BR306" i="1" s="1"/>
  <c r="C137" i="1"/>
  <c r="G137" i="1"/>
  <c r="R137" i="1"/>
  <c r="BB137" i="1"/>
  <c r="K138" i="11"/>
  <c r="M138" i="11"/>
  <c r="AY137" i="1"/>
  <c r="BR137" i="1" s="1"/>
  <c r="C142" i="1"/>
  <c r="G142" i="1"/>
  <c r="R142" i="1"/>
  <c r="S139" i="12" s="1"/>
  <c r="BB142" i="1"/>
  <c r="K143" i="11"/>
  <c r="M143" i="11"/>
  <c r="AY142" i="1"/>
  <c r="BR142" i="1" s="1"/>
  <c r="C307" i="1"/>
  <c r="G307" i="1"/>
  <c r="R307" i="1"/>
  <c r="BB307" i="1"/>
  <c r="K301" i="11"/>
  <c r="BE307" i="1"/>
  <c r="M301" i="11"/>
  <c r="AY307" i="1"/>
  <c r="C287" i="1"/>
  <c r="G287" i="1"/>
  <c r="R287" i="1"/>
  <c r="S279" i="12" s="1"/>
  <c r="BB287" i="1"/>
  <c r="K281" i="11"/>
  <c r="BE287" i="1"/>
  <c r="M281" i="11"/>
  <c r="AY287" i="1"/>
  <c r="C143" i="1"/>
  <c r="G143" i="1"/>
  <c r="R143" i="1"/>
  <c r="S140" i="12" s="1"/>
  <c r="BB143" i="1"/>
  <c r="K144" i="11"/>
  <c r="M144" i="11"/>
  <c r="AY143" i="1"/>
  <c r="BR143" i="1" s="1"/>
  <c r="C144" i="1"/>
  <c r="G144" i="1"/>
  <c r="R144" i="1"/>
  <c r="S141" i="12" s="1"/>
  <c r="BB144" i="1"/>
  <c r="K145" i="11"/>
  <c r="M145" i="11"/>
  <c r="AY144" i="1"/>
  <c r="BR144" i="1" s="1"/>
  <c r="C139" i="1"/>
  <c r="G139" i="1"/>
  <c r="R139" i="1"/>
  <c r="BB139" i="1"/>
  <c r="K140" i="11"/>
  <c r="M140" i="11"/>
  <c r="AY139" i="1"/>
  <c r="BR139" i="1" s="1"/>
  <c r="C308" i="1"/>
  <c r="G308" i="1"/>
  <c r="R308" i="1"/>
  <c r="BB308" i="1"/>
  <c r="K302" i="11"/>
  <c r="BE308" i="1"/>
  <c r="M302" i="11"/>
  <c r="AY308" i="1"/>
  <c r="C141" i="1"/>
  <c r="G141" i="1"/>
  <c r="R141" i="1"/>
  <c r="BB141" i="1"/>
  <c r="K142" i="11"/>
  <c r="M142" i="11"/>
  <c r="AY141" i="1"/>
  <c r="BR141" i="1" s="1"/>
  <c r="C309" i="1"/>
  <c r="G309" i="1"/>
  <c r="R309" i="1"/>
  <c r="BB309" i="1"/>
  <c r="K303" i="11"/>
  <c r="BE309" i="1"/>
  <c r="M303" i="11"/>
  <c r="AY309" i="1"/>
  <c r="C140" i="1"/>
  <c r="G140" i="1"/>
  <c r="R140" i="1"/>
  <c r="BB140" i="1"/>
  <c r="K141" i="11"/>
  <c r="M141" i="11"/>
  <c r="AY140" i="1"/>
  <c r="BR140" i="1" s="1"/>
  <c r="C138" i="1"/>
  <c r="G138" i="1"/>
  <c r="R138" i="1"/>
  <c r="BB138" i="1"/>
  <c r="K139" i="11"/>
  <c r="M139" i="11"/>
  <c r="AY138" i="1"/>
  <c r="BR138" i="1" s="1"/>
  <c r="C145" i="1"/>
  <c r="G145" i="1"/>
  <c r="R145" i="1"/>
  <c r="BB145" i="1"/>
  <c r="K146" i="11"/>
  <c r="M146" i="11"/>
  <c r="AY145" i="1"/>
  <c r="BR145" i="1" s="1"/>
  <c r="C310" i="1"/>
  <c r="G310" i="1"/>
  <c r="R310" i="1"/>
  <c r="BB310" i="1"/>
  <c r="K304" i="11"/>
  <c r="BE310" i="1"/>
  <c r="M304" i="11"/>
  <c r="AY310" i="1"/>
  <c r="C136" i="1"/>
  <c r="G136" i="1"/>
  <c r="R136" i="1"/>
  <c r="S133" i="12" s="1"/>
  <c r="BB136" i="1"/>
  <c r="K137" i="11"/>
  <c r="M137" i="11"/>
  <c r="AY136" i="1"/>
  <c r="BR136" i="1" s="1"/>
  <c r="C311" i="1"/>
  <c r="G311" i="1"/>
  <c r="R311" i="1"/>
  <c r="S303" i="12" s="1"/>
  <c r="BB311" i="1"/>
  <c r="K305" i="11"/>
  <c r="BE311" i="1"/>
  <c r="M305" i="11"/>
  <c r="AY311" i="1"/>
  <c r="BR311" i="1" s="1"/>
  <c r="C312" i="1"/>
  <c r="G312" i="1"/>
  <c r="R312" i="1"/>
  <c r="BB312" i="1"/>
  <c r="K306" i="11"/>
  <c r="BE312" i="1"/>
  <c r="M306" i="11"/>
  <c r="AY312" i="1"/>
  <c r="C313" i="1"/>
  <c r="G313" i="1"/>
  <c r="R313" i="1"/>
  <c r="BB313" i="1"/>
  <c r="K307" i="11"/>
  <c r="BE313" i="1"/>
  <c r="M307" i="11"/>
  <c r="AY313" i="1"/>
  <c r="C314" i="1"/>
  <c r="G314" i="1"/>
  <c r="R314" i="1"/>
  <c r="BB314" i="1"/>
  <c r="K308" i="11"/>
  <c r="BE314" i="1"/>
  <c r="M308" i="11"/>
  <c r="AY314" i="1"/>
  <c r="C315" i="1"/>
  <c r="G315" i="1"/>
  <c r="R315" i="1"/>
  <c r="BB315" i="1"/>
  <c r="K309" i="11"/>
  <c r="BE315" i="1"/>
  <c r="M309" i="11"/>
  <c r="AY315" i="1"/>
  <c r="C316" i="1"/>
  <c r="G316" i="1"/>
  <c r="R316" i="1"/>
  <c r="BB316" i="1"/>
  <c r="K310" i="11"/>
  <c r="BE316" i="1"/>
  <c r="M310" i="11"/>
  <c r="AY316" i="1"/>
  <c r="C317" i="1"/>
  <c r="G317" i="1"/>
  <c r="R317" i="1"/>
  <c r="BB317" i="1"/>
  <c r="K311" i="11"/>
  <c r="M311" i="11"/>
  <c r="AY317" i="1"/>
  <c r="C318" i="1"/>
  <c r="G318" i="1"/>
  <c r="R318" i="1"/>
  <c r="BB318" i="1"/>
  <c r="K312" i="11"/>
  <c r="M312" i="11"/>
  <c r="AY318" i="1"/>
  <c r="C319" i="1"/>
  <c r="G319" i="1"/>
  <c r="R319" i="1"/>
  <c r="BB319" i="1"/>
  <c r="K313" i="11"/>
  <c r="M313" i="11"/>
  <c r="AY319" i="1"/>
  <c r="C320" i="1"/>
  <c r="G320" i="1"/>
  <c r="R320" i="1"/>
  <c r="BB320" i="1"/>
  <c r="K314" i="11"/>
  <c r="M314" i="11"/>
  <c r="AY320" i="1"/>
  <c r="C321" i="1"/>
  <c r="G321" i="1"/>
  <c r="R321" i="1"/>
  <c r="BB321" i="1"/>
  <c r="K315" i="11"/>
  <c r="M315" i="11"/>
  <c r="AY321" i="1"/>
  <c r="C322" i="1"/>
  <c r="G322" i="1"/>
  <c r="R322" i="1"/>
  <c r="BB322" i="1"/>
  <c r="K316" i="11"/>
  <c r="M316" i="11"/>
  <c r="AY322" i="1"/>
  <c r="C323" i="1"/>
  <c r="G323" i="1"/>
  <c r="R323" i="1"/>
  <c r="BB323" i="1"/>
  <c r="K317" i="11"/>
  <c r="M317" i="11"/>
  <c r="AY323" i="1"/>
  <c r="C324" i="1"/>
  <c r="G324" i="1"/>
  <c r="R324" i="1"/>
  <c r="BB324" i="1"/>
  <c r="K318" i="11"/>
  <c r="M318" i="11"/>
  <c r="AY324" i="1"/>
  <c r="C325" i="1"/>
  <c r="G325" i="1"/>
  <c r="R325" i="1"/>
  <c r="BB325" i="1"/>
  <c r="K319" i="11"/>
  <c r="M319" i="11"/>
  <c r="AY325" i="1"/>
  <c r="C326" i="1"/>
  <c r="G326" i="1"/>
  <c r="R326" i="1"/>
  <c r="BB326" i="1"/>
  <c r="K320" i="11"/>
  <c r="M320" i="11"/>
  <c r="AY326" i="1"/>
  <c r="C327" i="1"/>
  <c r="G327" i="1"/>
  <c r="R327" i="1"/>
  <c r="BB327" i="1"/>
  <c r="K321" i="11"/>
  <c r="M321" i="11"/>
  <c r="AY327" i="1"/>
  <c r="C328" i="1"/>
  <c r="G328" i="1"/>
  <c r="R328" i="1"/>
  <c r="BB328" i="1"/>
  <c r="K322" i="11"/>
  <c r="M322" i="11"/>
  <c r="AY328" i="1"/>
  <c r="C329" i="1"/>
  <c r="G329" i="1"/>
  <c r="R329" i="1"/>
  <c r="BB329" i="1"/>
  <c r="K323" i="11"/>
  <c r="M323" i="11"/>
  <c r="AY329" i="1"/>
  <c r="C330" i="1"/>
  <c r="G330" i="1"/>
  <c r="R330" i="1"/>
  <c r="BB330" i="1"/>
  <c r="K324" i="11"/>
  <c r="M324" i="11"/>
  <c r="AY330" i="1"/>
  <c r="C331" i="1"/>
  <c r="G331" i="1"/>
  <c r="R331" i="1"/>
  <c r="BB331" i="1"/>
  <c r="K325" i="11"/>
  <c r="M325" i="11"/>
  <c r="AY331" i="1"/>
  <c r="C332" i="1"/>
  <c r="G332" i="1"/>
  <c r="R332" i="1"/>
  <c r="BB332" i="1"/>
  <c r="K326" i="11"/>
  <c r="M326" i="11"/>
  <c r="AY332" i="1"/>
  <c r="C333" i="1"/>
  <c r="G333" i="1"/>
  <c r="R333" i="1"/>
  <c r="BB333" i="1"/>
  <c r="K327" i="11"/>
  <c r="M327" i="11"/>
  <c r="AY333" i="1"/>
  <c r="C334" i="1"/>
  <c r="G334" i="1"/>
  <c r="R334" i="1"/>
  <c r="BB334" i="1"/>
  <c r="K328" i="11"/>
  <c r="M328" i="11"/>
  <c r="AY334" i="1"/>
  <c r="C335" i="1"/>
  <c r="G335" i="1"/>
  <c r="R335" i="1"/>
  <c r="BB335" i="1"/>
  <c r="K329" i="11"/>
  <c r="BE335" i="1"/>
  <c r="M329" i="11"/>
  <c r="AY335" i="1"/>
  <c r="C336" i="1"/>
  <c r="G336" i="1"/>
  <c r="R336" i="1"/>
  <c r="BB336" i="1"/>
  <c r="K330" i="11"/>
  <c r="BE336" i="1"/>
  <c r="M330" i="11"/>
  <c r="AY336" i="1"/>
  <c r="C337" i="1"/>
  <c r="G337" i="1"/>
  <c r="R337" i="1"/>
  <c r="BB337" i="1"/>
  <c r="K331" i="11"/>
  <c r="BE337" i="1"/>
  <c r="M331" i="11"/>
  <c r="AY337" i="1"/>
  <c r="C338" i="1"/>
  <c r="G338" i="1"/>
  <c r="R338" i="1"/>
  <c r="BB338" i="1"/>
  <c r="K332" i="11"/>
  <c r="BE338" i="1"/>
  <c r="M332" i="11"/>
  <c r="AY338" i="1"/>
  <c r="C339" i="1"/>
  <c r="G339" i="1"/>
  <c r="R339" i="1"/>
  <c r="BB339" i="1"/>
  <c r="K333" i="11"/>
  <c r="BE339" i="1"/>
  <c r="M333" i="11"/>
  <c r="AY339" i="1"/>
  <c r="C340" i="1"/>
  <c r="G340" i="1"/>
  <c r="R340" i="1"/>
  <c r="BB340" i="1"/>
  <c r="K334" i="11"/>
  <c r="BE340" i="1"/>
  <c r="M334" i="11"/>
  <c r="AY340" i="1"/>
  <c r="C341" i="1"/>
  <c r="G341" i="1"/>
  <c r="R341" i="1"/>
  <c r="BB341" i="1"/>
  <c r="K335" i="11"/>
  <c r="BE341" i="1"/>
  <c r="M335" i="11"/>
  <c r="AY341" i="1"/>
  <c r="C342" i="1"/>
  <c r="G342" i="1"/>
  <c r="R342" i="1"/>
  <c r="BB342" i="1"/>
  <c r="K336" i="11"/>
  <c r="BE342" i="1"/>
  <c r="M336" i="11"/>
  <c r="AY342" i="1"/>
  <c r="C343" i="1"/>
  <c r="G343" i="1"/>
  <c r="R343" i="1"/>
  <c r="BB343" i="1"/>
  <c r="K337" i="11"/>
  <c r="BE343" i="1"/>
  <c r="M337" i="11"/>
  <c r="AY343" i="1"/>
  <c r="C344" i="1"/>
  <c r="G344" i="1"/>
  <c r="R344" i="1"/>
  <c r="BB344" i="1"/>
  <c r="K338" i="11"/>
  <c r="BE344" i="1"/>
  <c r="M338" i="11"/>
  <c r="AY344" i="1"/>
  <c r="C345" i="1"/>
  <c r="G345" i="1"/>
  <c r="R345" i="1"/>
  <c r="BB345" i="1"/>
  <c r="K339" i="11"/>
  <c r="BE345" i="1"/>
  <c r="M339" i="11"/>
  <c r="AY345" i="1"/>
  <c r="C346" i="1"/>
  <c r="G346" i="1"/>
  <c r="R346" i="1"/>
  <c r="BB346" i="1"/>
  <c r="K340" i="11"/>
  <c r="BE346" i="1"/>
  <c r="M340" i="11"/>
  <c r="AY346" i="1"/>
  <c r="C347" i="1"/>
  <c r="G347" i="1"/>
  <c r="R347" i="1"/>
  <c r="BB347" i="1"/>
  <c r="K341" i="11"/>
  <c r="BE347" i="1"/>
  <c r="M341" i="11"/>
  <c r="AY347" i="1"/>
  <c r="C348" i="1"/>
  <c r="G348" i="1"/>
  <c r="R348" i="1"/>
  <c r="BB348" i="1"/>
  <c r="K342" i="11"/>
  <c r="BE348" i="1"/>
  <c r="M342" i="11"/>
  <c r="AY348" i="1"/>
  <c r="C349" i="1"/>
  <c r="G349" i="1"/>
  <c r="R349" i="1"/>
  <c r="BB349" i="1"/>
  <c r="K343" i="11"/>
  <c r="BE349" i="1"/>
  <c r="M343" i="11"/>
  <c r="AY349" i="1"/>
  <c r="C350" i="1"/>
  <c r="G350" i="1"/>
  <c r="R350" i="1"/>
  <c r="BB350" i="1"/>
  <c r="K344" i="11"/>
  <c r="BE350" i="1"/>
  <c r="M344" i="11"/>
  <c r="AY350" i="1"/>
  <c r="C351" i="1"/>
  <c r="G351" i="1"/>
  <c r="R351" i="1"/>
  <c r="BB351" i="1"/>
  <c r="K345" i="11"/>
  <c r="BE351" i="1"/>
  <c r="M345" i="11"/>
  <c r="AY351" i="1"/>
  <c r="C352" i="1"/>
  <c r="G352" i="1"/>
  <c r="R352" i="1"/>
  <c r="BB352" i="1"/>
  <c r="K346" i="11"/>
  <c r="BE352" i="1"/>
  <c r="M346" i="11"/>
  <c r="AY352" i="1"/>
  <c r="C353" i="1"/>
  <c r="G353" i="1"/>
  <c r="R353" i="1"/>
  <c r="BB353" i="1"/>
  <c r="K347" i="11"/>
  <c r="BE353" i="1"/>
  <c r="M347" i="11"/>
  <c r="AY353" i="1"/>
  <c r="C354" i="1"/>
  <c r="G354" i="1"/>
  <c r="R354" i="1"/>
  <c r="BB354" i="1"/>
  <c r="K348" i="11"/>
  <c r="BE354" i="1"/>
  <c r="M348" i="11"/>
  <c r="AY354" i="1"/>
  <c r="C355" i="1"/>
  <c r="G355" i="1"/>
  <c r="R355" i="1"/>
  <c r="BB355" i="1"/>
  <c r="K349" i="11"/>
  <c r="BE355" i="1"/>
  <c r="M349" i="11"/>
  <c r="AY355" i="1"/>
  <c r="C356" i="1"/>
  <c r="G356" i="1"/>
  <c r="R356" i="1"/>
  <c r="BB356" i="1"/>
  <c r="K350" i="11"/>
  <c r="BE356" i="1"/>
  <c r="M350" i="11"/>
  <c r="AY356" i="1"/>
  <c r="C357" i="1"/>
  <c r="G357" i="1"/>
  <c r="R357" i="1"/>
  <c r="BB357" i="1"/>
  <c r="K351" i="11"/>
  <c r="BE357" i="1"/>
  <c r="M351" i="11"/>
  <c r="AY357" i="1"/>
  <c r="C358" i="1"/>
  <c r="G358" i="1"/>
  <c r="R358" i="1"/>
  <c r="BB358" i="1"/>
  <c r="K352" i="11"/>
  <c r="BE358" i="1"/>
  <c r="M352" i="11"/>
  <c r="AY358" i="1"/>
  <c r="C359" i="1"/>
  <c r="G359" i="1"/>
  <c r="R359" i="1"/>
  <c r="BB359" i="1"/>
  <c r="K353" i="11"/>
  <c r="BE359" i="1"/>
  <c r="M353" i="11"/>
  <c r="AY359" i="1"/>
  <c r="C360" i="1"/>
  <c r="G360" i="1"/>
  <c r="R360" i="1"/>
  <c r="BB360" i="1"/>
  <c r="K354" i="11"/>
  <c r="BE360" i="1"/>
  <c r="M354" i="11"/>
  <c r="AY360" i="1"/>
  <c r="C361" i="1"/>
  <c r="G361" i="1"/>
  <c r="R361" i="1"/>
  <c r="BB361" i="1"/>
  <c r="K355" i="11"/>
  <c r="BE361" i="1"/>
  <c r="M355" i="11"/>
  <c r="AY361" i="1"/>
  <c r="C362" i="1"/>
  <c r="G362" i="1"/>
  <c r="R362" i="1"/>
  <c r="BB362" i="1"/>
  <c r="K356" i="11"/>
  <c r="BE362" i="1"/>
  <c r="M356" i="11"/>
  <c r="AY362" i="1"/>
  <c r="C363" i="1"/>
  <c r="G363" i="1"/>
  <c r="R363" i="1"/>
  <c r="BB363" i="1"/>
  <c r="K357" i="11"/>
  <c r="BE363" i="1"/>
  <c r="M357" i="11"/>
  <c r="AY363" i="1"/>
  <c r="C364" i="1"/>
  <c r="G364" i="1"/>
  <c r="R364" i="1"/>
  <c r="BB364" i="1"/>
  <c r="K358" i="11"/>
  <c r="BE364" i="1"/>
  <c r="M358" i="11"/>
  <c r="AY364" i="1"/>
  <c r="C365" i="1"/>
  <c r="G365" i="1"/>
  <c r="R365" i="1"/>
  <c r="BB365" i="1"/>
  <c r="K359" i="11"/>
  <c r="BE365" i="1"/>
  <c r="M359" i="11"/>
  <c r="AY365" i="1"/>
  <c r="C366" i="1"/>
  <c r="G366" i="1"/>
  <c r="R366" i="1"/>
  <c r="BB366" i="1"/>
  <c r="K360" i="11"/>
  <c r="BE366" i="1"/>
  <c r="M360" i="11"/>
  <c r="AY366" i="1"/>
  <c r="C367" i="1"/>
  <c r="G367" i="1"/>
  <c r="R367" i="1"/>
  <c r="BB367" i="1"/>
  <c r="K361" i="11"/>
  <c r="BE367" i="1"/>
  <c r="M361" i="11"/>
  <c r="AY367" i="1"/>
  <c r="C368" i="1"/>
  <c r="G368" i="1"/>
  <c r="R368" i="1"/>
  <c r="BB368" i="1"/>
  <c r="K362" i="11"/>
  <c r="BE368" i="1"/>
  <c r="M362" i="11"/>
  <c r="AY368" i="1"/>
  <c r="C369" i="1"/>
  <c r="G369" i="1"/>
  <c r="R369" i="1"/>
  <c r="BB369" i="1"/>
  <c r="K363" i="11"/>
  <c r="BE369" i="1"/>
  <c r="M363" i="11"/>
  <c r="AY369" i="1"/>
  <c r="C370" i="1"/>
  <c r="G370" i="1"/>
  <c r="R370" i="1"/>
  <c r="BB370" i="1"/>
  <c r="K364" i="11"/>
  <c r="BE370" i="1"/>
  <c r="M364" i="11"/>
  <c r="AY370" i="1"/>
  <c r="C371" i="1"/>
  <c r="G371" i="1"/>
  <c r="R371" i="1"/>
  <c r="BB371" i="1"/>
  <c r="K365" i="11"/>
  <c r="BE371" i="1"/>
  <c r="M365" i="11"/>
  <c r="AY371" i="1"/>
  <c r="C372" i="1"/>
  <c r="G372" i="1"/>
  <c r="R372" i="1"/>
  <c r="BB372" i="1"/>
  <c r="K366" i="11"/>
  <c r="BE372" i="1"/>
  <c r="M366" i="11"/>
  <c r="AY372" i="1"/>
  <c r="C373" i="1"/>
  <c r="G373" i="1"/>
  <c r="R373" i="1"/>
  <c r="BB373" i="1"/>
  <c r="K367" i="11"/>
  <c r="BE373" i="1"/>
  <c r="M367" i="11"/>
  <c r="AY373" i="1"/>
  <c r="C374" i="1"/>
  <c r="G374" i="1"/>
  <c r="R374" i="1"/>
  <c r="BB374" i="1"/>
  <c r="K368" i="11"/>
  <c r="BE374" i="1"/>
  <c r="M368" i="11"/>
  <c r="AY374" i="1"/>
  <c r="C375" i="1"/>
  <c r="G375" i="1"/>
  <c r="R375" i="1"/>
  <c r="BB375" i="1"/>
  <c r="K369" i="11"/>
  <c r="BE375" i="1"/>
  <c r="M369" i="11"/>
  <c r="AY375" i="1"/>
  <c r="C376" i="1"/>
  <c r="G376" i="1"/>
  <c r="R376" i="1"/>
  <c r="BB376" i="1"/>
  <c r="K370" i="11"/>
  <c r="BE376" i="1"/>
  <c r="M370" i="11"/>
  <c r="AY376" i="1"/>
  <c r="C377" i="1"/>
  <c r="G377" i="1"/>
  <c r="R377" i="1"/>
  <c r="BB377" i="1"/>
  <c r="BE377" i="1"/>
  <c r="AY377" i="1"/>
  <c r="C378" i="1"/>
  <c r="G378" i="1"/>
  <c r="R378" i="1"/>
  <c r="BB378" i="1"/>
  <c r="BE378" i="1"/>
  <c r="AY378" i="1"/>
  <c r="C379" i="1"/>
  <c r="G379" i="1"/>
  <c r="R379" i="1"/>
  <c r="BB379" i="1"/>
  <c r="BE379" i="1"/>
  <c r="AY379" i="1"/>
  <c r="C380" i="1"/>
  <c r="G380" i="1"/>
  <c r="R380" i="1"/>
  <c r="BB380" i="1"/>
  <c r="BE380" i="1"/>
  <c r="AY380" i="1"/>
  <c r="C381" i="1"/>
  <c r="G381" i="1"/>
  <c r="R381" i="1"/>
  <c r="BB381" i="1"/>
  <c r="BE381" i="1"/>
  <c r="AY381" i="1"/>
  <c r="C382" i="1"/>
  <c r="G382" i="1"/>
  <c r="R382" i="1"/>
  <c r="BB382" i="1"/>
  <c r="BE382" i="1"/>
  <c r="AY382" i="1"/>
  <c r="C383" i="1"/>
  <c r="G383" i="1"/>
  <c r="R383" i="1"/>
  <c r="BB383" i="1"/>
  <c r="BE383" i="1"/>
  <c r="AY383" i="1"/>
  <c r="C384" i="1"/>
  <c r="G384" i="1"/>
  <c r="R384" i="1"/>
  <c r="BB384" i="1"/>
  <c r="BE384" i="1"/>
  <c r="AY384" i="1"/>
  <c r="C385" i="1"/>
  <c r="G385" i="1"/>
  <c r="R385" i="1"/>
  <c r="BB385" i="1"/>
  <c r="BE385" i="1"/>
  <c r="AY385" i="1"/>
  <c r="C386" i="1"/>
  <c r="G386" i="1"/>
  <c r="R386" i="1"/>
  <c r="BB386" i="1"/>
  <c r="BE386" i="1"/>
  <c r="AY386" i="1"/>
  <c r="C387" i="1"/>
  <c r="G387" i="1"/>
  <c r="R387" i="1"/>
  <c r="BB387" i="1"/>
  <c r="BE387" i="1"/>
  <c r="AY387" i="1"/>
  <c r="C388" i="1"/>
  <c r="G388" i="1"/>
  <c r="R388" i="1"/>
  <c r="BB388" i="1"/>
  <c r="BE388" i="1"/>
  <c r="AY388" i="1"/>
  <c r="C389" i="1"/>
  <c r="G389" i="1"/>
  <c r="R389" i="1"/>
  <c r="BB389" i="1"/>
  <c r="BE389" i="1"/>
  <c r="AY389" i="1"/>
  <c r="C390" i="1"/>
  <c r="G390" i="1"/>
  <c r="R390" i="1"/>
  <c r="BB390" i="1"/>
  <c r="BE390" i="1"/>
  <c r="AY390" i="1"/>
  <c r="C391" i="1"/>
  <c r="G391" i="1"/>
  <c r="R391" i="1"/>
  <c r="BB391" i="1"/>
  <c r="BE391" i="1"/>
  <c r="AY391" i="1"/>
  <c r="C392" i="1"/>
  <c r="G392" i="1"/>
  <c r="R392" i="1"/>
  <c r="BB392" i="1"/>
  <c r="BE392" i="1"/>
  <c r="AY392" i="1"/>
  <c r="C393" i="1"/>
  <c r="G393" i="1"/>
  <c r="R393" i="1"/>
  <c r="BB393" i="1"/>
  <c r="BE393" i="1"/>
  <c r="AY393" i="1"/>
  <c r="C394" i="1"/>
  <c r="G394" i="1"/>
  <c r="R394" i="1"/>
  <c r="BB394" i="1"/>
  <c r="BE394" i="1"/>
  <c r="AY394" i="1"/>
  <c r="C395" i="1"/>
  <c r="G395" i="1"/>
  <c r="R395" i="1"/>
  <c r="BB395" i="1"/>
  <c r="BE395" i="1"/>
  <c r="AY395" i="1"/>
  <c r="C396" i="1"/>
  <c r="G396" i="1"/>
  <c r="R396" i="1"/>
  <c r="BB396" i="1"/>
  <c r="BE396" i="1"/>
  <c r="AY396" i="1"/>
  <c r="C397" i="1"/>
  <c r="G397" i="1"/>
  <c r="R397" i="1"/>
  <c r="BB397" i="1"/>
  <c r="BE397" i="1"/>
  <c r="AY397" i="1"/>
  <c r="C398" i="1"/>
  <c r="G398" i="1"/>
  <c r="R398" i="1"/>
  <c r="BB398" i="1"/>
  <c r="BE398" i="1"/>
  <c r="AY398" i="1"/>
  <c r="C399" i="1"/>
  <c r="G399" i="1"/>
  <c r="R399" i="1"/>
  <c r="BB399" i="1"/>
  <c r="BE399" i="1"/>
  <c r="AY399" i="1"/>
  <c r="C400" i="1"/>
  <c r="G400" i="1"/>
  <c r="R400" i="1"/>
  <c r="BB400" i="1"/>
  <c r="BE400" i="1"/>
  <c r="AY400" i="1"/>
  <c r="C401" i="1"/>
  <c r="G401" i="1"/>
  <c r="R401" i="1"/>
  <c r="BB401" i="1"/>
  <c r="BE401" i="1"/>
  <c r="AY401" i="1"/>
  <c r="C402" i="1"/>
  <c r="G402" i="1"/>
  <c r="R402" i="1"/>
  <c r="BB402" i="1"/>
  <c r="BE402" i="1"/>
  <c r="AY402" i="1"/>
  <c r="C403" i="1"/>
  <c r="G403" i="1"/>
  <c r="R403" i="1"/>
  <c r="BB403" i="1"/>
  <c r="BE403" i="1"/>
  <c r="AY403" i="1"/>
  <c r="C404" i="1"/>
  <c r="G404" i="1"/>
  <c r="R404" i="1"/>
  <c r="BB404" i="1"/>
  <c r="BE404" i="1"/>
  <c r="AY404" i="1"/>
  <c r="C405" i="1"/>
  <c r="G405" i="1"/>
  <c r="R405" i="1"/>
  <c r="BB405" i="1"/>
  <c r="BE405" i="1"/>
  <c r="AY405" i="1"/>
  <c r="C406" i="1"/>
  <c r="G406" i="1"/>
  <c r="R406" i="1"/>
  <c r="BB406" i="1"/>
  <c r="BE406" i="1"/>
  <c r="AY406" i="1"/>
  <c r="C407" i="1"/>
  <c r="G407" i="1"/>
  <c r="R407" i="1"/>
  <c r="BB407" i="1"/>
  <c r="BE407" i="1"/>
  <c r="AY407" i="1"/>
  <c r="C408" i="1"/>
  <c r="G408" i="1"/>
  <c r="R408" i="1"/>
  <c r="BB408" i="1"/>
  <c r="BE408" i="1"/>
  <c r="AY408" i="1"/>
  <c r="C409" i="1"/>
  <c r="G409" i="1"/>
  <c r="R409" i="1"/>
  <c r="BB409" i="1"/>
  <c r="BE409" i="1"/>
  <c r="AY409" i="1"/>
  <c r="C410" i="1"/>
  <c r="G410" i="1"/>
  <c r="R410" i="1"/>
  <c r="BB410" i="1"/>
  <c r="BE410" i="1"/>
  <c r="AY410" i="1"/>
  <c r="C411" i="1"/>
  <c r="G411" i="1"/>
  <c r="R411" i="1"/>
  <c r="BB411" i="1"/>
  <c r="BE411" i="1"/>
  <c r="AY411" i="1"/>
  <c r="C412" i="1"/>
  <c r="G412" i="1"/>
  <c r="R412" i="1"/>
  <c r="BB412" i="1"/>
  <c r="BE412" i="1"/>
  <c r="AY412" i="1"/>
  <c r="C413" i="1"/>
  <c r="G413" i="1"/>
  <c r="R413" i="1"/>
  <c r="BB413" i="1"/>
  <c r="BE413" i="1"/>
  <c r="AY413" i="1"/>
  <c r="C414" i="1"/>
  <c r="G414" i="1"/>
  <c r="R414" i="1"/>
  <c r="BB414" i="1"/>
  <c r="BE414" i="1"/>
  <c r="AY414" i="1"/>
  <c r="C415" i="1"/>
  <c r="G415" i="1"/>
  <c r="R415" i="1"/>
  <c r="BB415" i="1"/>
  <c r="BE415" i="1"/>
  <c r="AY415" i="1"/>
  <c r="C416" i="1"/>
  <c r="G416" i="1"/>
  <c r="R416" i="1"/>
  <c r="BB416" i="1"/>
  <c r="BE416" i="1"/>
  <c r="AY416" i="1"/>
  <c r="C417" i="1"/>
  <c r="G417" i="1"/>
  <c r="R417" i="1"/>
  <c r="BB417" i="1"/>
  <c r="BE417" i="1"/>
  <c r="AY417" i="1"/>
  <c r="C418" i="1"/>
  <c r="G418" i="1"/>
  <c r="R418" i="1"/>
  <c r="BB418" i="1"/>
  <c r="BE418" i="1"/>
  <c r="AY418" i="1"/>
  <c r="C419" i="1"/>
  <c r="G419" i="1"/>
  <c r="R419" i="1"/>
  <c r="BB419" i="1"/>
  <c r="BE419" i="1"/>
  <c r="AY419" i="1"/>
  <c r="C420" i="1"/>
  <c r="G420" i="1"/>
  <c r="R420" i="1"/>
  <c r="BB420" i="1"/>
  <c r="BE420" i="1"/>
  <c r="AY420" i="1"/>
  <c r="C421" i="1"/>
  <c r="G421" i="1"/>
  <c r="R421" i="1"/>
  <c r="BB421" i="1"/>
  <c r="BE421" i="1"/>
  <c r="AY421" i="1"/>
  <c r="C422" i="1"/>
  <c r="G422" i="1"/>
  <c r="R422" i="1"/>
  <c r="BB422" i="1"/>
  <c r="BE422" i="1"/>
  <c r="AY422" i="1"/>
  <c r="C423" i="1"/>
  <c r="G423" i="1"/>
  <c r="R423" i="1"/>
  <c r="BB423" i="1"/>
  <c r="BE423" i="1"/>
  <c r="AY423" i="1"/>
  <c r="C424" i="1"/>
  <c r="G424" i="1"/>
  <c r="R424" i="1"/>
  <c r="BB424" i="1"/>
  <c r="BE424" i="1"/>
  <c r="AY424" i="1"/>
  <c r="C425" i="1"/>
  <c r="G425" i="1"/>
  <c r="R425" i="1"/>
  <c r="BB425" i="1"/>
  <c r="BE425" i="1"/>
  <c r="AY425" i="1"/>
  <c r="C426" i="1"/>
  <c r="G426" i="1"/>
  <c r="R426" i="1"/>
  <c r="BB426" i="1"/>
  <c r="BE426" i="1"/>
  <c r="AY426" i="1"/>
  <c r="C427" i="1"/>
  <c r="G427" i="1"/>
  <c r="R427" i="1"/>
  <c r="BB427" i="1"/>
  <c r="BE427" i="1"/>
  <c r="AY427" i="1"/>
  <c r="C428" i="1"/>
  <c r="G428" i="1"/>
  <c r="R428" i="1"/>
  <c r="BB428" i="1"/>
  <c r="BE428" i="1"/>
  <c r="AY428" i="1"/>
  <c r="C429" i="1"/>
  <c r="G429" i="1"/>
  <c r="R429" i="1"/>
  <c r="BB429" i="1"/>
  <c r="BE429" i="1"/>
  <c r="AY429" i="1"/>
  <c r="C430" i="1"/>
  <c r="G430" i="1"/>
  <c r="R430" i="1"/>
  <c r="BB430" i="1"/>
  <c r="BE430" i="1"/>
  <c r="AY430" i="1"/>
  <c r="C431" i="1"/>
  <c r="G431" i="1"/>
  <c r="R431" i="1"/>
  <c r="BB431" i="1"/>
  <c r="BE431" i="1"/>
  <c r="AY431" i="1"/>
  <c r="C432" i="1"/>
  <c r="G432" i="1"/>
  <c r="R432" i="1"/>
  <c r="BB432" i="1"/>
  <c r="BE432" i="1"/>
  <c r="AY432" i="1"/>
  <c r="C433" i="1"/>
  <c r="G433" i="1"/>
  <c r="R433" i="1"/>
  <c r="BB433" i="1"/>
  <c r="BE433" i="1"/>
  <c r="AY433" i="1"/>
  <c r="C434" i="1"/>
  <c r="G434" i="1"/>
  <c r="R434" i="1"/>
  <c r="BB434" i="1"/>
  <c r="BE434" i="1"/>
  <c r="AY434" i="1"/>
  <c r="C435" i="1"/>
  <c r="G435" i="1"/>
  <c r="R435" i="1"/>
  <c r="BB435" i="1"/>
  <c r="BE435" i="1"/>
  <c r="AY435" i="1"/>
  <c r="C436" i="1"/>
  <c r="G436" i="1"/>
  <c r="R436" i="1"/>
  <c r="BB436" i="1"/>
  <c r="BE436" i="1"/>
  <c r="AY436" i="1"/>
  <c r="C437" i="1"/>
  <c r="G437" i="1"/>
  <c r="R437" i="1"/>
  <c r="BB437" i="1"/>
  <c r="BE437" i="1"/>
  <c r="AY437" i="1"/>
  <c r="C438" i="1"/>
  <c r="G438" i="1"/>
  <c r="R438" i="1"/>
  <c r="BB438" i="1"/>
  <c r="BE438" i="1"/>
  <c r="AY438" i="1"/>
  <c r="C439" i="1"/>
  <c r="G439" i="1"/>
  <c r="R439" i="1"/>
  <c r="BB439" i="1"/>
  <c r="BE439" i="1"/>
  <c r="AY439" i="1"/>
  <c r="C440" i="1"/>
  <c r="G440" i="1"/>
  <c r="R440" i="1"/>
  <c r="BB440" i="1"/>
  <c r="BE440" i="1"/>
  <c r="AY440" i="1"/>
  <c r="C441" i="1"/>
  <c r="G441" i="1"/>
  <c r="R441" i="1"/>
  <c r="BB441" i="1"/>
  <c r="BE441" i="1"/>
  <c r="AY441" i="1"/>
  <c r="C442" i="1"/>
  <c r="G442" i="1"/>
  <c r="R442" i="1"/>
  <c r="BB442" i="1"/>
  <c r="BE442" i="1"/>
  <c r="AY442" i="1"/>
  <c r="C443" i="1"/>
  <c r="G443" i="1"/>
  <c r="R443" i="1"/>
  <c r="BB443" i="1"/>
  <c r="BE443" i="1"/>
  <c r="AY443" i="1"/>
  <c r="C444" i="1"/>
  <c r="G444" i="1"/>
  <c r="R444" i="1"/>
  <c r="BB444" i="1"/>
  <c r="BE444" i="1"/>
  <c r="AY444" i="1"/>
  <c r="C445" i="1"/>
  <c r="G445" i="1"/>
  <c r="R445" i="1"/>
  <c r="BB445" i="1"/>
  <c r="BE445" i="1"/>
  <c r="AY445" i="1"/>
  <c r="C446" i="1"/>
  <c r="G446" i="1"/>
  <c r="R446" i="1"/>
  <c r="BB446" i="1"/>
  <c r="BE446" i="1"/>
  <c r="AY446" i="1"/>
  <c r="C447" i="1"/>
  <c r="G447" i="1"/>
  <c r="R447" i="1"/>
  <c r="BB447" i="1"/>
  <c r="BE447" i="1"/>
  <c r="AY447" i="1"/>
  <c r="C448" i="1"/>
  <c r="G448" i="1"/>
  <c r="R448" i="1"/>
  <c r="BB448" i="1"/>
  <c r="BE448" i="1"/>
  <c r="AY448" i="1"/>
  <c r="C449" i="1"/>
  <c r="G449" i="1"/>
  <c r="R449" i="1"/>
  <c r="BB449" i="1"/>
  <c r="BE449" i="1"/>
  <c r="AY449" i="1"/>
  <c r="C450" i="1"/>
  <c r="G450" i="1"/>
  <c r="R450" i="1"/>
  <c r="BB450" i="1"/>
  <c r="BE450" i="1"/>
  <c r="AY450" i="1"/>
  <c r="C451" i="1"/>
  <c r="G451" i="1"/>
  <c r="R451" i="1"/>
  <c r="BB451" i="1"/>
  <c r="BE451" i="1"/>
  <c r="AY451" i="1"/>
  <c r="C452" i="1"/>
  <c r="G452" i="1"/>
  <c r="R452" i="1"/>
  <c r="BB452" i="1"/>
  <c r="BE452" i="1"/>
  <c r="AY452" i="1"/>
  <c r="C453" i="1"/>
  <c r="G453" i="1"/>
  <c r="R453" i="1"/>
  <c r="BB453" i="1"/>
  <c r="BE453" i="1"/>
  <c r="AY453" i="1"/>
  <c r="C454" i="1"/>
  <c r="G454" i="1"/>
  <c r="R454" i="1"/>
  <c r="BB454" i="1"/>
  <c r="BE454" i="1"/>
  <c r="AY454" i="1"/>
  <c r="C455" i="1"/>
  <c r="G455" i="1"/>
  <c r="R455" i="1"/>
  <c r="BB455" i="1"/>
  <c r="BE455" i="1"/>
  <c r="AY455" i="1"/>
  <c r="C456" i="1"/>
  <c r="G456" i="1"/>
  <c r="R456" i="1"/>
  <c r="BB456" i="1"/>
  <c r="BE456" i="1"/>
  <c r="AY456" i="1"/>
  <c r="C457" i="1"/>
  <c r="G457" i="1"/>
  <c r="R457" i="1"/>
  <c r="BB457" i="1"/>
  <c r="BE457" i="1"/>
  <c r="AY457" i="1"/>
  <c r="C458" i="1"/>
  <c r="G458" i="1"/>
  <c r="R458" i="1"/>
  <c r="BB458" i="1"/>
  <c r="BE458" i="1"/>
  <c r="AY458" i="1"/>
  <c r="C459" i="1"/>
  <c r="G459" i="1"/>
  <c r="R459" i="1"/>
  <c r="BB459" i="1"/>
  <c r="BE459" i="1"/>
  <c r="AY459" i="1"/>
  <c r="C460" i="1"/>
  <c r="G460" i="1"/>
  <c r="R460" i="1"/>
  <c r="BB460" i="1"/>
  <c r="BE460" i="1"/>
  <c r="AY460" i="1"/>
  <c r="C461" i="1"/>
  <c r="G461" i="1"/>
  <c r="R461" i="1"/>
  <c r="BB461" i="1"/>
  <c r="BE461" i="1"/>
  <c r="AY461" i="1"/>
  <c r="C462" i="1"/>
  <c r="G462" i="1"/>
  <c r="R462" i="1"/>
  <c r="BB462" i="1"/>
  <c r="BE462" i="1"/>
  <c r="AY462" i="1"/>
  <c r="C463" i="1"/>
  <c r="G463" i="1"/>
  <c r="R463" i="1"/>
  <c r="BB463" i="1"/>
  <c r="BE463" i="1"/>
  <c r="AY463" i="1"/>
  <c r="C464" i="1"/>
  <c r="G464" i="1"/>
  <c r="R464" i="1"/>
  <c r="BB464" i="1"/>
  <c r="BE464" i="1"/>
  <c r="AY464" i="1"/>
  <c r="C465" i="1"/>
  <c r="G465" i="1"/>
  <c r="R465" i="1"/>
  <c r="BB465" i="1"/>
  <c r="BE465" i="1"/>
  <c r="AY465" i="1"/>
  <c r="C466" i="1"/>
  <c r="G466" i="1"/>
  <c r="R466" i="1"/>
  <c r="BB466" i="1"/>
  <c r="BE466" i="1"/>
  <c r="AY466" i="1"/>
  <c r="C467" i="1"/>
  <c r="G467" i="1"/>
  <c r="R467" i="1"/>
  <c r="BB467" i="1"/>
  <c r="BE467" i="1"/>
  <c r="AY467" i="1"/>
  <c r="C468" i="1"/>
  <c r="G468" i="1"/>
  <c r="R468" i="1"/>
  <c r="BB468" i="1"/>
  <c r="BE468" i="1"/>
  <c r="AY468" i="1"/>
  <c r="C469" i="1"/>
  <c r="G469" i="1"/>
  <c r="R469" i="1"/>
  <c r="BB469" i="1"/>
  <c r="BE469" i="1"/>
  <c r="AY469" i="1"/>
  <c r="C470" i="1"/>
  <c r="G470" i="1"/>
  <c r="R470" i="1"/>
  <c r="BB470" i="1"/>
  <c r="BE470" i="1"/>
  <c r="AY470" i="1"/>
  <c r="C471" i="1"/>
  <c r="G471" i="1"/>
  <c r="R471" i="1"/>
  <c r="BB471" i="1"/>
  <c r="BE471" i="1"/>
  <c r="AY471" i="1"/>
  <c r="C472" i="1"/>
  <c r="G472" i="1"/>
  <c r="R472" i="1"/>
  <c r="BB472" i="1"/>
  <c r="BE472" i="1"/>
  <c r="AY472" i="1"/>
  <c r="C473" i="1"/>
  <c r="G473" i="1"/>
  <c r="R473" i="1"/>
  <c r="BB473" i="1"/>
  <c r="BE473" i="1"/>
  <c r="AY473" i="1"/>
  <c r="C474" i="1"/>
  <c r="G474" i="1"/>
  <c r="R474" i="1"/>
  <c r="BB474" i="1"/>
  <c r="BE474" i="1"/>
  <c r="AY474" i="1"/>
  <c r="C475" i="1"/>
  <c r="G475" i="1"/>
  <c r="R475" i="1"/>
  <c r="BB475" i="1"/>
  <c r="BE475" i="1"/>
  <c r="AY475" i="1"/>
  <c r="C476" i="1"/>
  <c r="G476" i="1"/>
  <c r="R476" i="1"/>
  <c r="BB476" i="1"/>
  <c r="BE476" i="1"/>
  <c r="AY476" i="1"/>
  <c r="C477" i="1"/>
  <c r="G477" i="1"/>
  <c r="R477" i="1"/>
  <c r="BB477" i="1"/>
  <c r="BE477" i="1"/>
  <c r="AY477" i="1"/>
  <c r="C478" i="1"/>
  <c r="G478" i="1"/>
  <c r="R478" i="1"/>
  <c r="BB478" i="1"/>
  <c r="BE478" i="1"/>
  <c r="AY478" i="1"/>
  <c r="C479" i="1"/>
  <c r="G479" i="1"/>
  <c r="R479" i="1"/>
  <c r="BB479" i="1"/>
  <c r="BE479" i="1"/>
  <c r="AY479" i="1"/>
  <c r="C480" i="1"/>
  <c r="G480" i="1"/>
  <c r="R480" i="1"/>
  <c r="BB480" i="1"/>
  <c r="BE480" i="1"/>
  <c r="AY480" i="1"/>
  <c r="C481" i="1"/>
  <c r="G481" i="1"/>
  <c r="R481" i="1"/>
  <c r="BB481" i="1"/>
  <c r="BE481" i="1"/>
  <c r="AY481" i="1"/>
  <c r="C482" i="1"/>
  <c r="G482" i="1"/>
  <c r="R482" i="1"/>
  <c r="BB482" i="1"/>
  <c r="BE482" i="1"/>
  <c r="AY482" i="1"/>
  <c r="C483" i="1"/>
  <c r="G483" i="1"/>
  <c r="R483" i="1"/>
  <c r="BB483" i="1"/>
  <c r="BE483" i="1"/>
  <c r="AY483" i="1"/>
  <c r="C484" i="1"/>
  <c r="G484" i="1"/>
  <c r="R484" i="1"/>
  <c r="BB484" i="1"/>
  <c r="BE484" i="1"/>
  <c r="AY484" i="1"/>
  <c r="C485" i="1"/>
  <c r="G485" i="1"/>
  <c r="R485" i="1"/>
  <c r="BB485" i="1"/>
  <c r="BE485" i="1"/>
  <c r="AY485" i="1"/>
  <c r="C486" i="1"/>
  <c r="G486" i="1"/>
  <c r="R486" i="1"/>
  <c r="BB486" i="1"/>
  <c r="BE486" i="1"/>
  <c r="AY486" i="1"/>
  <c r="C487" i="1"/>
  <c r="G487" i="1"/>
  <c r="R487" i="1"/>
  <c r="BB487" i="1"/>
  <c r="BE487" i="1"/>
  <c r="AY487" i="1"/>
  <c r="C488" i="1"/>
  <c r="G488" i="1"/>
  <c r="R488" i="1"/>
  <c r="BB488" i="1"/>
  <c r="BE488" i="1"/>
  <c r="AY488" i="1"/>
  <c r="C489" i="1"/>
  <c r="G489" i="1"/>
  <c r="R489" i="1"/>
  <c r="BB489" i="1"/>
  <c r="BE489" i="1"/>
  <c r="AY489" i="1"/>
  <c r="C490" i="1"/>
  <c r="G490" i="1"/>
  <c r="R490" i="1"/>
  <c r="BB490" i="1"/>
  <c r="BE490" i="1"/>
  <c r="AY490" i="1"/>
  <c r="C491" i="1"/>
  <c r="G491" i="1"/>
  <c r="R491" i="1"/>
  <c r="BB491" i="1"/>
  <c r="BE491" i="1"/>
  <c r="AY491" i="1"/>
  <c r="C492" i="1"/>
  <c r="G492" i="1"/>
  <c r="R492" i="1"/>
  <c r="BB492" i="1"/>
  <c r="BE492" i="1"/>
  <c r="AY492" i="1"/>
  <c r="C493" i="1"/>
  <c r="G493" i="1"/>
  <c r="R493" i="1"/>
  <c r="BB493" i="1"/>
  <c r="BE493" i="1"/>
  <c r="AY493" i="1"/>
  <c r="C494" i="1"/>
  <c r="G494" i="1"/>
  <c r="R494" i="1"/>
  <c r="BB494" i="1"/>
  <c r="BE494" i="1"/>
  <c r="AY494" i="1"/>
  <c r="C495" i="1"/>
  <c r="G495" i="1"/>
  <c r="R495" i="1"/>
  <c r="BB495" i="1"/>
  <c r="BE495" i="1"/>
  <c r="AY495" i="1"/>
  <c r="C496" i="1"/>
  <c r="G496" i="1"/>
  <c r="R496" i="1"/>
  <c r="BB496" i="1"/>
  <c r="BE496" i="1"/>
  <c r="AY496" i="1"/>
  <c r="C497" i="1"/>
  <c r="G497" i="1"/>
  <c r="R497" i="1"/>
  <c r="BB497" i="1"/>
  <c r="BE497" i="1"/>
  <c r="AY497" i="1"/>
  <c r="C498" i="1"/>
  <c r="G498" i="1"/>
  <c r="R498" i="1"/>
  <c r="BB498" i="1"/>
  <c r="BE498" i="1"/>
  <c r="AY498" i="1"/>
  <c r="C499" i="1"/>
  <c r="G499" i="1"/>
  <c r="R499" i="1"/>
  <c r="BB499" i="1"/>
  <c r="BE499" i="1"/>
  <c r="AY499" i="1"/>
  <c r="C500" i="1"/>
  <c r="G500" i="1"/>
  <c r="R500" i="1"/>
  <c r="BB500" i="1"/>
  <c r="BE500" i="1"/>
  <c r="AY500" i="1"/>
  <c r="C501" i="1"/>
  <c r="G501" i="1"/>
  <c r="R501" i="1"/>
  <c r="BB501" i="1"/>
  <c r="BE501" i="1"/>
  <c r="AY501" i="1"/>
  <c r="C502" i="1"/>
  <c r="G502" i="1"/>
  <c r="R502" i="1"/>
  <c r="BB502" i="1"/>
  <c r="BE502" i="1"/>
  <c r="AY502" i="1"/>
  <c r="C503" i="1"/>
  <c r="G503" i="1"/>
  <c r="R503" i="1"/>
  <c r="BB503" i="1"/>
  <c r="BE503" i="1"/>
  <c r="AY503" i="1"/>
  <c r="C504" i="1"/>
  <c r="G504" i="1"/>
  <c r="R504" i="1"/>
  <c r="BB504" i="1"/>
  <c r="BE504" i="1"/>
  <c r="AY504" i="1"/>
  <c r="C505" i="1"/>
  <c r="G505" i="1"/>
  <c r="R505" i="1"/>
  <c r="BB505" i="1"/>
  <c r="BE505" i="1"/>
  <c r="AY505" i="1"/>
  <c r="C506" i="1"/>
  <c r="G506" i="1"/>
  <c r="R506" i="1"/>
  <c r="BB506" i="1"/>
  <c r="BE506" i="1"/>
  <c r="AY506" i="1"/>
  <c r="C507" i="1"/>
  <c r="G507" i="1"/>
  <c r="R507" i="1"/>
  <c r="BB507" i="1"/>
  <c r="BE507" i="1"/>
  <c r="AY507" i="1"/>
  <c r="C508" i="1"/>
  <c r="G508" i="1"/>
  <c r="R508" i="1"/>
  <c r="BB508" i="1"/>
  <c r="BE508" i="1"/>
  <c r="AY508" i="1"/>
  <c r="C509" i="1"/>
  <c r="G509" i="1"/>
  <c r="R509" i="1"/>
  <c r="BB509" i="1"/>
  <c r="BE509" i="1"/>
  <c r="AY509" i="1"/>
  <c r="C510" i="1"/>
  <c r="G510" i="1"/>
  <c r="R510" i="1"/>
  <c r="BB510" i="1"/>
  <c r="BE510" i="1"/>
  <c r="AY510" i="1"/>
  <c r="C511" i="1"/>
  <c r="G511" i="1"/>
  <c r="R511" i="1"/>
  <c r="BB511" i="1"/>
  <c r="BE511" i="1"/>
  <c r="AY511" i="1"/>
  <c r="C512" i="1"/>
  <c r="G512" i="1"/>
  <c r="R512" i="1"/>
  <c r="BB512" i="1"/>
  <c r="BE512" i="1"/>
  <c r="AY512" i="1"/>
  <c r="C513" i="1"/>
  <c r="G513" i="1"/>
  <c r="R513" i="1"/>
  <c r="BB513" i="1"/>
  <c r="BE513" i="1"/>
  <c r="AY513" i="1"/>
  <c r="C514" i="1"/>
  <c r="G514" i="1"/>
  <c r="R514" i="1"/>
  <c r="BB514" i="1"/>
  <c r="BE514" i="1"/>
  <c r="AY514" i="1"/>
  <c r="C515" i="1"/>
  <c r="G515" i="1"/>
  <c r="R515" i="1"/>
  <c r="BB515" i="1"/>
  <c r="BE515" i="1"/>
  <c r="AY515" i="1"/>
  <c r="C516" i="1"/>
  <c r="G516" i="1"/>
  <c r="R516" i="1"/>
  <c r="BB516" i="1"/>
  <c r="BE516" i="1"/>
  <c r="AY516" i="1"/>
  <c r="C517" i="1"/>
  <c r="G517" i="1"/>
  <c r="R517" i="1"/>
  <c r="BB517" i="1"/>
  <c r="BE517" i="1"/>
  <c r="AY517" i="1"/>
  <c r="C518" i="1"/>
  <c r="G518" i="1"/>
  <c r="R518" i="1"/>
  <c r="BB518" i="1"/>
  <c r="BE518" i="1"/>
  <c r="AY518" i="1"/>
  <c r="C519" i="1"/>
  <c r="G519" i="1"/>
  <c r="R519" i="1"/>
  <c r="BB519" i="1"/>
  <c r="BE519" i="1"/>
  <c r="AY519" i="1"/>
  <c r="C520" i="1"/>
  <c r="G520" i="1"/>
  <c r="R520" i="1"/>
  <c r="BB520" i="1"/>
  <c r="BE520" i="1"/>
  <c r="AY520" i="1"/>
  <c r="C521" i="1"/>
  <c r="G521" i="1"/>
  <c r="R521" i="1"/>
  <c r="BB521" i="1"/>
  <c r="BE521" i="1"/>
  <c r="AY521" i="1"/>
  <c r="C522" i="1"/>
  <c r="G522" i="1"/>
  <c r="R522" i="1"/>
  <c r="BB522" i="1"/>
  <c r="BE522" i="1"/>
  <c r="AY522" i="1"/>
  <c r="C523" i="1"/>
  <c r="G523" i="1"/>
  <c r="R523" i="1"/>
  <c r="BB523" i="1"/>
  <c r="BE523" i="1"/>
  <c r="AY523" i="1"/>
  <c r="C524" i="1"/>
  <c r="G524" i="1"/>
  <c r="R524" i="1"/>
  <c r="E383" i="12"/>
  <c r="BB524" i="1"/>
  <c r="BE524" i="1"/>
  <c r="AY524" i="1"/>
  <c r="C525" i="1"/>
  <c r="G525" i="1"/>
  <c r="R525" i="1"/>
  <c r="BB525" i="1"/>
  <c r="BE525" i="1"/>
  <c r="AY525" i="1"/>
  <c r="C526" i="1"/>
  <c r="G526" i="1"/>
  <c r="R526" i="1"/>
  <c r="BB526" i="1"/>
  <c r="BE526" i="1"/>
  <c r="AY526" i="1"/>
  <c r="C527" i="1"/>
  <c r="G527" i="1"/>
  <c r="R527" i="1"/>
  <c r="E386" i="12"/>
  <c r="BB527" i="1"/>
  <c r="BE527" i="1"/>
  <c r="AY527" i="1"/>
  <c r="C528" i="1"/>
  <c r="G528" i="1"/>
  <c r="R528" i="1"/>
  <c r="BB528" i="1"/>
  <c r="BE528" i="1"/>
  <c r="AY528" i="1"/>
  <c r="C529" i="1"/>
  <c r="G529" i="1"/>
  <c r="R529" i="1"/>
  <c r="BB529" i="1"/>
  <c r="BE529" i="1"/>
  <c r="AY529" i="1"/>
  <c r="C530" i="1"/>
  <c r="G530" i="1"/>
  <c r="R530" i="1"/>
  <c r="BB530" i="1"/>
  <c r="BE530" i="1"/>
  <c r="AY530" i="1"/>
  <c r="C531" i="1"/>
  <c r="G531" i="1"/>
  <c r="K390" i="12"/>
  <c r="R531" i="1"/>
  <c r="BB531" i="1"/>
  <c r="BE531" i="1"/>
  <c r="AY531" i="1"/>
  <c r="C532" i="1"/>
  <c r="G532" i="1"/>
  <c r="R532" i="1"/>
  <c r="BB532" i="1"/>
  <c r="BE532" i="1"/>
  <c r="AY532" i="1"/>
  <c r="C533" i="1"/>
  <c r="G533" i="1"/>
  <c r="R533" i="1"/>
  <c r="BB533" i="1"/>
  <c r="BE533" i="1"/>
  <c r="AY533" i="1"/>
  <c r="C534" i="1"/>
  <c r="G534" i="1"/>
  <c r="R534" i="1"/>
  <c r="BB534" i="1"/>
  <c r="BE534" i="1"/>
  <c r="AY534" i="1"/>
  <c r="C535" i="1"/>
  <c r="G535" i="1"/>
  <c r="R535" i="1"/>
  <c r="BB535" i="1"/>
  <c r="BE535" i="1"/>
  <c r="AY535" i="1"/>
  <c r="C536" i="1"/>
  <c r="G536" i="1"/>
  <c r="R536" i="1"/>
  <c r="BB536" i="1"/>
  <c r="BE536" i="1"/>
  <c r="AY536" i="1"/>
  <c r="C537" i="1"/>
  <c r="G537" i="1"/>
  <c r="R537" i="1"/>
  <c r="BB537" i="1"/>
  <c r="BE537" i="1"/>
  <c r="AY537" i="1"/>
  <c r="C538" i="1"/>
  <c r="G538" i="1"/>
  <c r="R538" i="1"/>
  <c r="BB538" i="1"/>
  <c r="BE538" i="1"/>
  <c r="AY538" i="1"/>
  <c r="C539" i="1"/>
  <c r="G539" i="1"/>
  <c r="R539" i="1"/>
  <c r="E398" i="12"/>
  <c r="BB539" i="1"/>
  <c r="BE539" i="1"/>
  <c r="AY539" i="1"/>
  <c r="C540" i="1"/>
  <c r="G540" i="1"/>
  <c r="K399" i="12"/>
  <c r="R540" i="1"/>
  <c r="D399" i="12"/>
  <c r="BB540" i="1"/>
  <c r="BE540" i="1"/>
  <c r="AY540" i="1"/>
  <c r="C541" i="1"/>
  <c r="G541" i="1"/>
  <c r="R541" i="1"/>
  <c r="BB541" i="1"/>
  <c r="BE541" i="1"/>
  <c r="AY541" i="1"/>
  <c r="C542" i="1"/>
  <c r="G542" i="1"/>
  <c r="R542" i="1"/>
  <c r="E401" i="12"/>
  <c r="BB542" i="1"/>
  <c r="BE542" i="1"/>
  <c r="AY542" i="1"/>
  <c r="C543" i="1"/>
  <c r="G543" i="1"/>
  <c r="R543" i="1"/>
  <c r="D402" i="12"/>
  <c r="BB543" i="1"/>
  <c r="BE543" i="1"/>
  <c r="AY543" i="1"/>
  <c r="C544" i="1"/>
  <c r="G544" i="1"/>
  <c r="R544" i="1"/>
  <c r="BB544" i="1"/>
  <c r="BE544" i="1"/>
  <c r="AY544" i="1"/>
  <c r="C545" i="1"/>
  <c r="G545" i="1"/>
  <c r="R545" i="1"/>
  <c r="BB545" i="1"/>
  <c r="BE545" i="1"/>
  <c r="AY545" i="1"/>
  <c r="C546" i="1"/>
  <c r="G546" i="1"/>
  <c r="R546" i="1"/>
  <c r="BB546" i="1"/>
  <c r="BE546" i="1"/>
  <c r="AY546" i="1"/>
  <c r="C547" i="1"/>
  <c r="G547" i="1"/>
  <c r="R547" i="1"/>
  <c r="BB547" i="1"/>
  <c r="BE547" i="1"/>
  <c r="AY547" i="1"/>
  <c r="C548" i="1"/>
  <c r="G548" i="1"/>
  <c r="R548" i="1"/>
  <c r="BB548" i="1"/>
  <c r="BE548" i="1"/>
  <c r="AY548" i="1"/>
  <c r="C549" i="1"/>
  <c r="G549" i="1"/>
  <c r="R549" i="1"/>
  <c r="BB549" i="1"/>
  <c r="BE549" i="1"/>
  <c r="AY549" i="1"/>
  <c r="C550" i="1"/>
  <c r="G550" i="1"/>
  <c r="R550" i="1"/>
  <c r="BB550" i="1"/>
  <c r="BE550" i="1"/>
  <c r="AY550" i="1"/>
  <c r="C551" i="1"/>
  <c r="G551" i="1"/>
  <c r="R551" i="1"/>
  <c r="BB551" i="1"/>
  <c r="BE551" i="1"/>
  <c r="AY551" i="1"/>
  <c r="C552" i="1"/>
  <c r="G552" i="1"/>
  <c r="R552" i="1"/>
  <c r="BB552" i="1"/>
  <c r="BE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H393" i="12"/>
  <c r="H394" i="12"/>
  <c r="H395" i="12"/>
  <c r="R146" i="1"/>
  <c r="F152" i="1"/>
  <c r="R157" i="1"/>
  <c r="S154" i="12" s="1"/>
  <c r="R162" i="1"/>
  <c r="F167" i="1"/>
  <c r="F168" i="1"/>
  <c r="F197" i="1"/>
  <c r="F198" i="1"/>
  <c r="F199" i="1"/>
  <c r="F200" i="1"/>
  <c r="F201" i="1"/>
  <c r="F214" i="1"/>
  <c r="F215" i="1"/>
  <c r="F227" i="1"/>
  <c r="F228" i="1"/>
  <c r="H230" i="12"/>
  <c r="F234" i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D414" i="11"/>
  <c r="S461" i="12"/>
  <c r="S462" i="12"/>
  <c r="S463" i="12"/>
  <c r="S464" i="12"/>
  <c r="S465" i="12"/>
  <c r="S466" i="12"/>
  <c r="S467" i="12"/>
  <c r="S470" i="12"/>
  <c r="S472" i="12"/>
  <c r="S473" i="12"/>
  <c r="S474" i="12"/>
  <c r="S475" i="12"/>
  <c r="S477" i="12"/>
  <c r="S478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5" i="12"/>
  <c r="S496" i="12"/>
  <c r="S502" i="12"/>
  <c r="S506" i="12"/>
  <c r="S507" i="12"/>
  <c r="S515" i="12"/>
  <c r="S516" i="12"/>
  <c r="S518" i="12"/>
  <c r="S519" i="12"/>
  <c r="S520" i="12"/>
  <c r="S521" i="12"/>
  <c r="S522" i="12"/>
  <c r="S523" i="12"/>
  <c r="S524" i="12"/>
  <c r="S525" i="12"/>
  <c r="S526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BE553" i="1"/>
  <c r="AY553" i="1"/>
  <c r="BT435" i="1"/>
  <c r="A146" i="1"/>
  <c r="C146" i="1"/>
  <c r="G146" i="1"/>
  <c r="K147" i="11"/>
  <c r="M147" i="11"/>
  <c r="AY146" i="1"/>
  <c r="BR146" i="1" s="1"/>
  <c r="BT436" i="1"/>
  <c r="A149" i="1"/>
  <c r="C149" i="1"/>
  <c r="G149" i="1"/>
  <c r="K150" i="11"/>
  <c r="M150" i="11"/>
  <c r="AY149" i="1"/>
  <c r="BR149" i="1" s="1"/>
  <c r="BT437" i="1"/>
  <c r="A150" i="1"/>
  <c r="C150" i="1"/>
  <c r="G150" i="1"/>
  <c r="R150" i="1"/>
  <c r="S147" i="12" s="1"/>
  <c r="K151" i="11"/>
  <c r="M151" i="11"/>
  <c r="AY150" i="1"/>
  <c r="BR150" i="1" s="1"/>
  <c r="BT438" i="1"/>
  <c r="A151" i="1"/>
  <c r="C151" i="1"/>
  <c r="G151" i="1"/>
  <c r="K152" i="11"/>
  <c r="M152" i="11"/>
  <c r="AY151" i="1"/>
  <c r="BT439" i="1"/>
  <c r="A152" i="1"/>
  <c r="C152" i="1"/>
  <c r="G152" i="1"/>
  <c r="K153" i="11"/>
  <c r="M153" i="11"/>
  <c r="AY152" i="1"/>
  <c r="BT440" i="1"/>
  <c r="A153" i="1"/>
  <c r="C153" i="1"/>
  <c r="G153" i="1"/>
  <c r="R153" i="1"/>
  <c r="S150" i="12" s="1"/>
  <c r="K154" i="11"/>
  <c r="M154" i="11"/>
  <c r="AY153" i="1"/>
  <c r="BR153" i="1" s="1"/>
  <c r="BT441" i="1"/>
  <c r="A154" i="1"/>
  <c r="C154" i="1"/>
  <c r="G154" i="1"/>
  <c r="R154" i="1"/>
  <c r="S151" i="12" s="1"/>
  <c r="K155" i="11"/>
  <c r="M155" i="11"/>
  <c r="AY154" i="1"/>
  <c r="BR154" i="1" s="1"/>
  <c r="BT442" i="1"/>
  <c r="A155" i="1"/>
  <c r="C155" i="1"/>
  <c r="G155" i="1"/>
  <c r="K156" i="11"/>
  <c r="M156" i="11"/>
  <c r="AY155" i="1"/>
  <c r="BT443" i="1"/>
  <c r="A156" i="1"/>
  <c r="C156" i="1"/>
  <c r="G156" i="1"/>
  <c r="R156" i="1"/>
  <c r="S153" i="12" s="1"/>
  <c r="K157" i="11"/>
  <c r="M157" i="11"/>
  <c r="AY156" i="1"/>
  <c r="BT444" i="1"/>
  <c r="A157" i="1"/>
  <c r="C157" i="1"/>
  <c r="G157" i="1"/>
  <c r="K158" i="11"/>
  <c r="M158" i="11"/>
  <c r="AY157" i="1"/>
  <c r="BR157" i="1" s="1"/>
  <c r="BT445" i="1"/>
  <c r="A158" i="1"/>
  <c r="C158" i="1"/>
  <c r="G158" i="1"/>
  <c r="K159" i="11"/>
  <c r="M159" i="11"/>
  <c r="AY158" i="1"/>
  <c r="BR158" i="1" s="1"/>
  <c r="BT446" i="1"/>
  <c r="A160" i="1"/>
  <c r="C160" i="1"/>
  <c r="G160" i="1"/>
  <c r="R160" i="1"/>
  <c r="S157" i="12" s="1"/>
  <c r="K161" i="11"/>
  <c r="M161" i="11"/>
  <c r="AY160" i="1"/>
  <c r="BR160" i="1" s="1"/>
  <c r="BT447" i="1"/>
  <c r="A161" i="1"/>
  <c r="C161" i="1"/>
  <c r="G161" i="1"/>
  <c r="K162" i="11"/>
  <c r="M162" i="11"/>
  <c r="AY161" i="1"/>
  <c r="BR161" i="1" s="1"/>
  <c r="BT448" i="1"/>
  <c r="A162" i="1"/>
  <c r="C162" i="1"/>
  <c r="G162" i="1"/>
  <c r="K163" i="11"/>
  <c r="M163" i="11"/>
  <c r="AY162" i="1"/>
  <c r="BT449" i="1"/>
  <c r="A163" i="1"/>
  <c r="C163" i="1"/>
  <c r="G163" i="1"/>
  <c r="R163" i="1"/>
  <c r="S160" i="12" s="1"/>
  <c r="K164" i="11"/>
  <c r="M164" i="11"/>
  <c r="AY163" i="1"/>
  <c r="BR163" i="1" s="1"/>
  <c r="BT450" i="1"/>
  <c r="A165" i="1"/>
  <c r="C165" i="1"/>
  <c r="G165" i="1"/>
  <c r="R165" i="1"/>
  <c r="S162" i="12" s="1"/>
  <c r="K166" i="11"/>
  <c r="M166" i="11"/>
  <c r="AY165" i="1"/>
  <c r="BR165" i="1" s="1"/>
  <c r="BT451" i="1"/>
  <c r="A166" i="1"/>
  <c r="C166" i="1"/>
  <c r="G166" i="1"/>
  <c r="K167" i="11"/>
  <c r="M167" i="11"/>
  <c r="AY166" i="1"/>
  <c r="BR166" i="1" s="1"/>
  <c r="BT452" i="1"/>
  <c r="A167" i="1"/>
  <c r="C167" i="1"/>
  <c r="G167" i="1"/>
  <c r="K168" i="11"/>
  <c r="M168" i="11"/>
  <c r="AY167" i="1"/>
  <c r="BT453" i="1"/>
  <c r="A168" i="1"/>
  <c r="C168" i="1"/>
  <c r="G168" i="1"/>
  <c r="K169" i="11"/>
  <c r="M169" i="11"/>
  <c r="AY168" i="1"/>
  <c r="BT454" i="1"/>
  <c r="A169" i="1"/>
  <c r="C169" i="1"/>
  <c r="G169" i="1"/>
  <c r="K170" i="11"/>
  <c r="M170" i="11"/>
  <c r="AY169" i="1"/>
  <c r="BR169" i="1" s="1"/>
  <c r="BT455" i="1"/>
  <c r="A170" i="1"/>
  <c r="C170" i="1"/>
  <c r="G170" i="1"/>
  <c r="R170" i="1"/>
  <c r="S167" i="12" s="1"/>
  <c r="K171" i="11"/>
  <c r="M171" i="11"/>
  <c r="AY170" i="1"/>
  <c r="BR170" i="1" s="1"/>
  <c r="BT456" i="1"/>
  <c r="A172" i="1"/>
  <c r="C172" i="1"/>
  <c r="G172" i="1"/>
  <c r="K173" i="11"/>
  <c r="M173" i="11"/>
  <c r="AY172" i="1"/>
  <c r="BR172" i="1" s="1"/>
  <c r="BT457" i="1"/>
  <c r="A173" i="1"/>
  <c r="C173" i="1"/>
  <c r="G173" i="1"/>
  <c r="K174" i="11"/>
  <c r="M174" i="11"/>
  <c r="AY173" i="1"/>
  <c r="BR173" i="1" s="1"/>
  <c r="BT458" i="1"/>
  <c r="A175" i="1"/>
  <c r="C175" i="1"/>
  <c r="G175" i="1"/>
  <c r="R175" i="1"/>
  <c r="S172" i="12" s="1"/>
  <c r="K176" i="11"/>
  <c r="M176" i="11"/>
  <c r="AY175" i="1"/>
  <c r="BR175" i="1" s="1"/>
  <c r="BT459" i="1"/>
  <c r="A176" i="1"/>
  <c r="C176" i="1"/>
  <c r="G176" i="1"/>
  <c r="K177" i="11"/>
  <c r="M177" i="11"/>
  <c r="AY176" i="1"/>
  <c r="BR176" i="1" s="1"/>
  <c r="BT460" i="1"/>
  <c r="A177" i="1"/>
  <c r="C177" i="1"/>
  <c r="G177" i="1"/>
  <c r="K178" i="11"/>
  <c r="M178" i="11"/>
  <c r="AY177" i="1"/>
  <c r="BR177" i="1" s="1"/>
  <c r="BT461" i="1"/>
  <c r="A179" i="1"/>
  <c r="C179" i="1"/>
  <c r="G179" i="1"/>
  <c r="R179" i="1"/>
  <c r="S176" i="12" s="1"/>
  <c r="K180" i="11"/>
  <c r="M180" i="11"/>
  <c r="AY179" i="1"/>
  <c r="BR179" i="1" s="1"/>
  <c r="BT462" i="1"/>
  <c r="A180" i="1"/>
  <c r="C180" i="1"/>
  <c r="G180" i="1"/>
  <c r="K181" i="11"/>
  <c r="M181" i="11"/>
  <c r="AY180" i="1"/>
  <c r="BR180" i="1" s="1"/>
  <c r="BT463" i="1"/>
  <c r="A181" i="1"/>
  <c r="C181" i="1"/>
  <c r="G181" i="1"/>
  <c r="R181" i="1"/>
  <c r="S178" i="12" s="1"/>
  <c r="K182" i="11"/>
  <c r="M182" i="11"/>
  <c r="AY181" i="1"/>
  <c r="BR181" i="1" s="1"/>
  <c r="BT464" i="1"/>
  <c r="A182" i="1"/>
  <c r="C182" i="1"/>
  <c r="G182" i="1"/>
  <c r="R182" i="1"/>
  <c r="S179" i="12" s="1"/>
  <c r="K183" i="11"/>
  <c r="M183" i="11"/>
  <c r="AY182" i="1"/>
  <c r="BR182" i="1" s="1"/>
  <c r="BT465" i="1"/>
  <c r="A184" i="1"/>
  <c r="C184" i="1"/>
  <c r="G184" i="1"/>
  <c r="K185" i="11"/>
  <c r="M185" i="11"/>
  <c r="AY184" i="1"/>
  <c r="BR184" i="1" s="1"/>
  <c r="BT466" i="1"/>
  <c r="A185" i="1"/>
  <c r="C185" i="1"/>
  <c r="G185" i="1"/>
  <c r="R185" i="1"/>
  <c r="S182" i="12" s="1"/>
  <c r="K186" i="11"/>
  <c r="M186" i="11"/>
  <c r="AY185" i="1"/>
  <c r="BR185" i="1" s="1"/>
  <c r="BT467" i="1"/>
  <c r="A187" i="1"/>
  <c r="C187" i="1"/>
  <c r="G187" i="1"/>
  <c r="R187" i="1"/>
  <c r="S184" i="12" s="1"/>
  <c r="K188" i="11"/>
  <c r="M188" i="11"/>
  <c r="AY187" i="1"/>
  <c r="BR187" i="1" s="1"/>
  <c r="BT468" i="1"/>
  <c r="A188" i="1"/>
  <c r="C188" i="1"/>
  <c r="G188" i="1"/>
  <c r="K189" i="11"/>
  <c r="M189" i="11"/>
  <c r="AY188" i="1"/>
  <c r="BR188" i="1" s="1"/>
  <c r="BT469" i="1"/>
  <c r="A189" i="1"/>
  <c r="C189" i="1"/>
  <c r="G189" i="1"/>
  <c r="K190" i="11"/>
  <c r="M190" i="11"/>
  <c r="AY189" i="1"/>
  <c r="BR189" i="1" s="1"/>
  <c r="BT470" i="1"/>
  <c r="A190" i="1"/>
  <c r="C190" i="1"/>
  <c r="G190" i="1"/>
  <c r="R190" i="1"/>
  <c r="K191" i="11"/>
  <c r="M191" i="11"/>
  <c r="AY190" i="1"/>
  <c r="BT471" i="1"/>
  <c r="A191" i="1"/>
  <c r="C191" i="1"/>
  <c r="G191" i="1"/>
  <c r="K192" i="11"/>
  <c r="M192" i="11"/>
  <c r="AY191" i="1"/>
  <c r="BR191" i="1" s="1"/>
  <c r="BT472" i="1"/>
  <c r="A193" i="1"/>
  <c r="C193" i="1"/>
  <c r="G193" i="1"/>
  <c r="R193" i="1"/>
  <c r="S190" i="12" s="1"/>
  <c r="K194" i="11"/>
  <c r="M194" i="11"/>
  <c r="AY193" i="1"/>
  <c r="BR193" i="1" s="1"/>
  <c r="BT473" i="1"/>
  <c r="A195" i="1"/>
  <c r="C195" i="1"/>
  <c r="G195" i="1"/>
  <c r="R195" i="1"/>
  <c r="S192" i="12" s="1"/>
  <c r="K196" i="11"/>
  <c r="M196" i="11"/>
  <c r="AY195" i="1"/>
  <c r="BR195" i="1" s="1"/>
  <c r="BT474" i="1"/>
  <c r="A196" i="1"/>
  <c r="C196" i="1"/>
  <c r="G196" i="1"/>
  <c r="K197" i="11"/>
  <c r="M197" i="11"/>
  <c r="AY196" i="1"/>
  <c r="BR196" i="1" s="1"/>
  <c r="BT475" i="1"/>
  <c r="A283" i="1"/>
  <c r="C283" i="1"/>
  <c r="G283" i="1"/>
  <c r="K277" i="11"/>
  <c r="BE283" i="1"/>
  <c r="M277" i="1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K276" i="11"/>
  <c r="BE282" i="1"/>
  <c r="M276" i="11"/>
  <c r="AY282" i="1"/>
  <c r="D505" i="11"/>
  <c r="D506" i="11"/>
  <c r="A281" i="1"/>
  <c r="C281" i="1"/>
  <c r="G281" i="1"/>
  <c r="K275" i="11"/>
  <c r="BE281" i="1"/>
  <c r="M275" i="1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57" i="1"/>
  <c r="R278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M507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K247" i="11"/>
  <c r="K248" i="11"/>
  <c r="K249" i="11"/>
  <c r="BE253" i="1"/>
  <c r="BE254" i="1"/>
  <c r="BE255" i="1"/>
  <c r="M247" i="11"/>
  <c r="M248" i="11"/>
  <c r="M249" i="11"/>
  <c r="AY253" i="1"/>
  <c r="BR253" i="1" s="1"/>
  <c r="AY254" i="1"/>
  <c r="BR254" i="1" s="1"/>
  <c r="AY255" i="1"/>
  <c r="BR255" i="1" s="1"/>
  <c r="AY259" i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K198" i="11"/>
  <c r="M198" i="11"/>
  <c r="AY197" i="1"/>
  <c r="BT476" i="1"/>
  <c r="A198" i="1"/>
  <c r="C198" i="1"/>
  <c r="K199" i="11"/>
  <c r="M199" i="11"/>
  <c r="AY198" i="1"/>
  <c r="BT477" i="1"/>
  <c r="A199" i="1"/>
  <c r="C199" i="1"/>
  <c r="R199" i="1"/>
  <c r="K200" i="11"/>
  <c r="M200" i="11"/>
  <c r="AY199" i="1"/>
  <c r="BT478" i="1"/>
  <c r="A200" i="1"/>
  <c r="C200" i="1"/>
  <c r="K201" i="11"/>
  <c r="M201" i="11"/>
  <c r="AY200" i="1"/>
  <c r="BT479" i="1"/>
  <c r="A201" i="1"/>
  <c r="C201" i="1"/>
  <c r="K202" i="11"/>
  <c r="M202" i="11"/>
  <c r="AY201" i="1"/>
  <c r="BT480" i="1"/>
  <c r="A202" i="1"/>
  <c r="C202" i="1"/>
  <c r="R202" i="1"/>
  <c r="S199" i="12" s="1"/>
  <c r="K203" i="11"/>
  <c r="M203" i="11"/>
  <c r="AY202" i="1"/>
  <c r="BR202" i="1" s="1"/>
  <c r="BT481" i="1"/>
  <c r="A203" i="1"/>
  <c r="C203" i="1"/>
  <c r="R203" i="1"/>
  <c r="S200" i="12" s="1"/>
  <c r="K204" i="11"/>
  <c r="M204" i="11"/>
  <c r="AY203" i="1"/>
  <c r="BT482" i="1"/>
  <c r="A205" i="1"/>
  <c r="C205" i="1"/>
  <c r="R205" i="1"/>
  <c r="S202" i="12" s="1"/>
  <c r="K206" i="11"/>
  <c r="BE205" i="1"/>
  <c r="M206" i="11"/>
  <c r="AY205" i="1"/>
  <c r="BR205" i="1" s="1"/>
  <c r="BT483" i="1"/>
  <c r="A206" i="1"/>
  <c r="C206" i="1"/>
  <c r="R206" i="1"/>
  <c r="S203" i="12" s="1"/>
  <c r="K207" i="11"/>
  <c r="M207" i="11"/>
  <c r="AY206" i="1"/>
  <c r="BR206" i="1" s="1"/>
  <c r="BT484" i="1"/>
  <c r="A207" i="1"/>
  <c r="C207" i="1"/>
  <c r="R207" i="1"/>
  <c r="S204" i="12" s="1"/>
  <c r="K208" i="11"/>
  <c r="M208" i="11"/>
  <c r="AY207" i="1"/>
  <c r="BR207" i="1" s="1"/>
  <c r="BT485" i="1"/>
  <c r="A208" i="1"/>
  <c r="C208" i="1"/>
  <c r="R208" i="1"/>
  <c r="S205" i="12" s="1"/>
  <c r="K209" i="11"/>
  <c r="M209" i="11"/>
  <c r="AY208" i="1"/>
  <c r="BR208" i="1" s="1"/>
  <c r="BT486" i="1"/>
  <c r="A209" i="1"/>
  <c r="C209" i="1"/>
  <c r="R209" i="1"/>
  <c r="S206" i="12" s="1"/>
  <c r="K210" i="11"/>
  <c r="M210" i="11"/>
  <c r="AY209" i="1"/>
  <c r="BR209" i="1" s="1"/>
  <c r="BT487" i="1"/>
  <c r="A210" i="1"/>
  <c r="C210" i="1"/>
  <c r="R210" i="1"/>
  <c r="S207" i="12" s="1"/>
  <c r="K211" i="11"/>
  <c r="M211" i="11"/>
  <c r="AY210" i="1"/>
  <c r="BR210" i="1" s="1"/>
  <c r="BT488" i="1"/>
  <c r="A211" i="1"/>
  <c r="C211" i="1"/>
  <c r="R211" i="1"/>
  <c r="S208" i="12" s="1"/>
  <c r="K212" i="11"/>
  <c r="M212" i="11"/>
  <c r="AY211" i="1"/>
  <c r="BR211" i="1" s="1"/>
  <c r="BT489" i="1"/>
  <c r="A212" i="1"/>
  <c r="C212" i="1"/>
  <c r="R212" i="1"/>
  <c r="S209" i="12" s="1"/>
  <c r="K213" i="11"/>
  <c r="M213" i="11"/>
  <c r="AY212" i="1"/>
  <c r="BR212" i="1" s="1"/>
  <c r="BT490" i="1"/>
  <c r="A213" i="1"/>
  <c r="C213" i="1"/>
  <c r="R213" i="1"/>
  <c r="S210" i="12" s="1"/>
  <c r="K214" i="11"/>
  <c r="M214" i="11"/>
  <c r="AY213" i="1"/>
  <c r="BR213" i="1" s="1"/>
  <c r="BT491" i="1"/>
  <c r="A214" i="1"/>
  <c r="C214" i="1"/>
  <c r="K215" i="11"/>
  <c r="M215" i="11"/>
  <c r="AY214" i="1"/>
  <c r="BT492" i="1"/>
  <c r="A215" i="1"/>
  <c r="C215" i="1"/>
  <c r="K216" i="11"/>
  <c r="M216" i="11"/>
  <c r="AY215" i="1"/>
  <c r="BT493" i="1"/>
  <c r="A216" i="1"/>
  <c r="C216" i="1"/>
  <c r="R216" i="1"/>
  <c r="S213" i="12" s="1"/>
  <c r="K217" i="11"/>
  <c r="M217" i="11"/>
  <c r="AY216" i="1"/>
  <c r="BR216" i="1" s="1"/>
  <c r="BT494" i="1"/>
  <c r="A217" i="1"/>
  <c r="C217" i="1"/>
  <c r="R217" i="1"/>
  <c r="S214" i="12" s="1"/>
  <c r="K218" i="11"/>
  <c r="M218" i="11"/>
  <c r="AY217" i="1"/>
  <c r="BR217" i="1" s="1"/>
  <c r="BT495" i="1"/>
  <c r="A218" i="1"/>
  <c r="C218" i="1"/>
  <c r="R218" i="1"/>
  <c r="S215" i="12" s="1"/>
  <c r="K219" i="11"/>
  <c r="M219" i="11"/>
  <c r="AY218" i="1"/>
  <c r="BR218" i="1" s="1"/>
  <c r="BT496" i="1"/>
  <c r="A220" i="1"/>
  <c r="C220" i="1"/>
  <c r="R220" i="1"/>
  <c r="S217" i="12" s="1"/>
  <c r="K220" i="11"/>
  <c r="M220" i="11"/>
  <c r="AY220" i="1"/>
  <c r="BR220" i="1" s="1"/>
  <c r="BT497" i="1"/>
  <c r="A221" i="1"/>
  <c r="C221" i="1"/>
  <c r="R221" i="1"/>
  <c r="S218" i="12" s="1"/>
  <c r="K221" i="11"/>
  <c r="BE221" i="1"/>
  <c r="M221" i="11"/>
  <c r="AY221" i="1"/>
  <c r="BR221" i="1" s="1"/>
  <c r="BT498" i="1"/>
  <c r="A223" i="1"/>
  <c r="C223" i="1"/>
  <c r="R223" i="1"/>
  <c r="S220" i="12" s="1"/>
  <c r="K223" i="11"/>
  <c r="BE223" i="1"/>
  <c r="M223" i="11"/>
  <c r="AY223" i="1"/>
  <c r="BR223" i="1" s="1"/>
  <c r="BT499" i="1"/>
  <c r="C224" i="1"/>
  <c r="K224" i="11"/>
  <c r="BE224" i="1"/>
  <c r="M224" i="11"/>
  <c r="BT500" i="1"/>
  <c r="A225" i="1"/>
  <c r="C225" i="1"/>
  <c r="R225" i="1"/>
  <c r="K225" i="11"/>
  <c r="M225" i="11"/>
  <c r="AY225" i="1"/>
  <c r="BT501" i="1"/>
  <c r="C226" i="1"/>
  <c r="R226" i="1"/>
  <c r="S223" i="12" s="1"/>
  <c r="K226" i="11"/>
  <c r="BE226" i="1"/>
  <c r="M226" i="11"/>
  <c r="BT502" i="1"/>
  <c r="A227" i="1"/>
  <c r="C227" i="1"/>
  <c r="K227" i="11"/>
  <c r="M227" i="11"/>
  <c r="AY227" i="1"/>
  <c r="BT503" i="1"/>
  <c r="A228" i="1"/>
  <c r="C228" i="1"/>
  <c r="R228" i="1"/>
  <c r="K228" i="11"/>
  <c r="M228" i="11"/>
  <c r="AY228" i="1"/>
  <c r="BT504" i="1"/>
  <c r="A230" i="1"/>
  <c r="C230" i="1"/>
  <c r="R230" i="1"/>
  <c r="S227" i="12" s="1"/>
  <c r="K229" i="11"/>
  <c r="BE230" i="1"/>
  <c r="M229" i="11"/>
  <c r="AY230" i="1"/>
  <c r="BR230" i="1" s="1"/>
  <c r="BT505" i="1"/>
  <c r="A231" i="1"/>
  <c r="C231" i="1"/>
  <c r="R231" i="1"/>
  <c r="S228" i="12" s="1"/>
  <c r="K230" i="11"/>
  <c r="M230" i="11"/>
  <c r="AY231" i="1"/>
  <c r="BR231" i="1" s="1"/>
  <c r="BT506" i="1"/>
  <c r="A232" i="1"/>
  <c r="C232" i="1"/>
  <c r="R232" i="1"/>
  <c r="S229" i="12" s="1"/>
  <c r="K231" i="11"/>
  <c r="M231" i="11"/>
  <c r="AY232" i="1"/>
  <c r="BR232" i="1" s="1"/>
  <c r="BT507" i="1"/>
  <c r="A233" i="1"/>
  <c r="C233" i="1"/>
  <c r="K232" i="11"/>
  <c r="M232" i="11"/>
  <c r="AY233" i="1"/>
  <c r="BR233" i="1" s="1"/>
  <c r="BT508" i="1"/>
  <c r="A234" i="1"/>
  <c r="C234" i="1"/>
  <c r="K233" i="11"/>
  <c r="M233" i="11"/>
  <c r="AY234" i="1"/>
  <c r="BT509" i="1"/>
  <c r="A235" i="1"/>
  <c r="C235" i="1"/>
  <c r="R235" i="1"/>
  <c r="S232" i="12" s="1"/>
  <c r="K234" i="11"/>
  <c r="M234" i="11"/>
  <c r="AY235" i="1"/>
  <c r="BR235" i="1" s="1"/>
  <c r="BT510" i="1"/>
  <c r="A236" i="1"/>
  <c r="C236" i="1"/>
  <c r="K235" i="11"/>
  <c r="M235" i="11"/>
  <c r="AY236" i="1"/>
  <c r="BR236" i="1" s="1"/>
  <c r="BT511" i="1"/>
  <c r="A237" i="1"/>
  <c r="C237" i="1"/>
  <c r="K236" i="11"/>
  <c r="M236" i="11"/>
  <c r="AY237" i="1"/>
  <c r="BR237" i="1" s="1"/>
  <c r="BT512" i="1"/>
  <c r="A238" i="1"/>
  <c r="C238" i="1"/>
  <c r="K237" i="11"/>
  <c r="M237" i="11"/>
  <c r="AY238" i="1"/>
  <c r="BR238" i="1" s="1"/>
  <c r="BT513" i="1"/>
  <c r="A239" i="1"/>
  <c r="C239" i="1"/>
  <c r="K238" i="11"/>
  <c r="M238" i="11"/>
  <c r="AY239" i="1"/>
  <c r="BR239" i="1" s="1"/>
  <c r="BT514" i="1"/>
  <c r="A240" i="1"/>
  <c r="C240" i="1"/>
  <c r="R240" i="1"/>
  <c r="S237" i="12" s="1"/>
  <c r="K239" i="11"/>
  <c r="M239" i="11"/>
  <c r="AY240" i="1"/>
  <c r="BR240" i="1" s="1"/>
  <c r="BT515" i="1"/>
  <c r="A241" i="1"/>
  <c r="C241" i="1"/>
  <c r="R241" i="1"/>
  <c r="S238" i="12" s="1"/>
  <c r="K240" i="11"/>
  <c r="M240" i="11"/>
  <c r="AY241" i="1"/>
  <c r="BR241" i="1" s="1"/>
  <c r="BT516" i="1"/>
  <c r="A242" i="1"/>
  <c r="C242" i="1"/>
  <c r="K241" i="11"/>
  <c r="M241" i="11"/>
  <c r="AY242" i="1"/>
  <c r="BR242" i="1" s="1"/>
  <c r="BT517" i="1"/>
  <c r="A243" i="1"/>
  <c r="C243" i="1"/>
  <c r="R243" i="1"/>
  <c r="S240" i="12" s="1"/>
  <c r="K242" i="11"/>
  <c r="M242" i="11"/>
  <c r="AY243" i="1"/>
  <c r="BR243" i="1" s="1"/>
  <c r="BT518" i="1"/>
  <c r="A244" i="1"/>
  <c r="C244" i="1"/>
  <c r="R244" i="1"/>
  <c r="S241" i="12" s="1"/>
  <c r="K243" i="11"/>
  <c r="BE244" i="1"/>
  <c r="M243" i="11"/>
  <c r="AY244" i="1"/>
  <c r="BR244" i="1" s="1"/>
  <c r="BT519" i="1"/>
  <c r="A245" i="1"/>
  <c r="C245" i="1"/>
  <c r="R245" i="1"/>
  <c r="S242" i="12" s="1"/>
  <c r="K244" i="11"/>
  <c r="BE245" i="1"/>
  <c r="M244" i="11"/>
  <c r="AY245" i="1"/>
  <c r="BR245" i="1" s="1"/>
  <c r="BT520" i="1"/>
  <c r="A251" i="1"/>
  <c r="C251" i="1"/>
  <c r="R251" i="1"/>
  <c r="S243" i="12" s="1"/>
  <c r="K245" i="11"/>
  <c r="BE251" i="1"/>
  <c r="M245" i="11"/>
  <c r="AY251" i="1"/>
  <c r="BR251" i="1" s="1"/>
  <c r="BT521" i="1"/>
  <c r="A252" i="1"/>
  <c r="C252" i="1"/>
  <c r="R252" i="1"/>
  <c r="S244" i="12" s="1"/>
  <c r="K246" i="11"/>
  <c r="BE252" i="1"/>
  <c r="M246" i="11"/>
  <c r="AY252" i="1"/>
  <c r="BR252" i="1" s="1"/>
  <c r="BT522" i="1"/>
  <c r="AY280" i="1"/>
  <c r="M274" i="11"/>
  <c r="BE280" i="1"/>
  <c r="K274" i="1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8" i="11"/>
  <c r="M8" i="11"/>
  <c r="S513" i="12" l="1"/>
  <c r="S510" i="12"/>
  <c r="S504" i="12"/>
  <c r="S500" i="12"/>
  <c r="S494" i="12"/>
  <c r="S479" i="12"/>
  <c r="BR228" i="1"/>
  <c r="BS228" i="1"/>
  <c r="AI228" i="1"/>
  <c r="H133" i="12"/>
  <c r="H211" i="12"/>
  <c r="BR214" i="1"/>
  <c r="BS214" i="1"/>
  <c r="AI214" i="1"/>
  <c r="H124" i="12"/>
  <c r="H196" i="12"/>
  <c r="BR199" i="1"/>
  <c r="BS199" i="1"/>
  <c r="AI199" i="1"/>
  <c r="H112" i="12"/>
  <c r="H165" i="12"/>
  <c r="BR168" i="1"/>
  <c r="BS168" i="1"/>
  <c r="AI168" i="1"/>
  <c r="H94" i="12"/>
  <c r="H275" i="12"/>
  <c r="BR283" i="1"/>
  <c r="BS283" i="1"/>
  <c r="AI283" i="1"/>
  <c r="H172" i="12"/>
  <c r="BR280" i="1"/>
  <c r="BS280" i="1"/>
  <c r="AI280" i="1"/>
  <c r="H169" i="12"/>
  <c r="H269" i="12"/>
  <c r="BR277" i="1"/>
  <c r="BS277" i="1"/>
  <c r="AI277" i="1"/>
  <c r="H166" i="12"/>
  <c r="H266" i="12"/>
  <c r="BR274" i="1"/>
  <c r="BS274" i="1"/>
  <c r="AI274" i="1"/>
  <c r="H163" i="12"/>
  <c r="H263" i="12"/>
  <c r="BR271" i="1"/>
  <c r="BS271" i="1"/>
  <c r="AI271" i="1"/>
  <c r="H160" i="12"/>
  <c r="H260" i="12"/>
  <c r="BR268" i="1"/>
  <c r="BS268" i="1"/>
  <c r="AI268" i="1"/>
  <c r="H157" i="12"/>
  <c r="H257" i="12"/>
  <c r="BR265" i="1"/>
  <c r="BS265" i="1"/>
  <c r="AI265" i="1"/>
  <c r="H154" i="12"/>
  <c r="H254" i="12"/>
  <c r="BR262" i="1"/>
  <c r="BS262" i="1"/>
  <c r="AI262" i="1"/>
  <c r="H151" i="12"/>
  <c r="H251" i="12"/>
  <c r="BR259" i="1"/>
  <c r="BS259" i="1"/>
  <c r="AI259" i="1"/>
  <c r="H148" i="12"/>
  <c r="S453" i="12"/>
  <c r="S441" i="12"/>
  <c r="S436" i="12"/>
  <c r="S424" i="12"/>
  <c r="S419" i="12"/>
  <c r="S418" i="12"/>
  <c r="S123" i="12"/>
  <c r="S126" i="12"/>
  <c r="S120" i="12"/>
  <c r="S116" i="12"/>
  <c r="S101" i="12"/>
  <c r="S97" i="12"/>
  <c r="S78" i="12"/>
  <c r="S76" i="12"/>
  <c r="S66" i="12"/>
  <c r="S68" i="12"/>
  <c r="S57" i="12"/>
  <c r="S52" i="12"/>
  <c r="S60" i="12"/>
  <c r="S46" i="12"/>
  <c r="S48" i="12"/>
  <c r="S42" i="12"/>
  <c r="S41" i="12"/>
  <c r="S24" i="12"/>
  <c r="S23" i="12"/>
  <c r="S18" i="12"/>
  <c r="S5" i="12"/>
  <c r="H152" i="12"/>
  <c r="BR155" i="1"/>
  <c r="BS155" i="1"/>
  <c r="AI155" i="1"/>
  <c r="H85" i="12"/>
  <c r="S191" i="12"/>
  <c r="L70" i="12"/>
  <c r="AN73" i="1"/>
  <c r="L72" i="12"/>
  <c r="AN75" i="1"/>
  <c r="L75" i="12"/>
  <c r="AN78" i="1"/>
  <c r="L82" i="12"/>
  <c r="AN85" i="1"/>
  <c r="L85" i="12"/>
  <c r="AN88" i="1"/>
  <c r="AM89" i="1"/>
  <c r="K52" i="12"/>
  <c r="G56" i="11"/>
  <c r="L89" i="12"/>
  <c r="AN92" i="1"/>
  <c r="L53" i="12"/>
  <c r="L140" i="12"/>
  <c r="AN143" i="1"/>
  <c r="L80" i="12"/>
  <c r="L142" i="12"/>
  <c r="AN145" i="1"/>
  <c r="L149" i="12"/>
  <c r="AN152" i="1"/>
  <c r="L157" i="12"/>
  <c r="AN160" i="1"/>
  <c r="L87" i="12"/>
  <c r="AM161" i="1"/>
  <c r="K88" i="12"/>
  <c r="G92" i="11"/>
  <c r="L160" i="12"/>
  <c r="AN163" i="1"/>
  <c r="L90" i="12"/>
  <c r="AM164" i="1"/>
  <c r="K91" i="12"/>
  <c r="G95" i="11"/>
  <c r="AM166" i="1"/>
  <c r="K92" i="12"/>
  <c r="G96" i="11"/>
  <c r="L165" i="12"/>
  <c r="AN168" i="1"/>
  <c r="L169" i="12"/>
  <c r="AN172" i="1"/>
  <c r="L174" i="12"/>
  <c r="AN177" i="1"/>
  <c r="L99" i="12"/>
  <c r="AM178" i="1"/>
  <c r="K100" i="12"/>
  <c r="G104" i="11"/>
  <c r="L177" i="12"/>
  <c r="AN180" i="1"/>
  <c r="L179" i="12"/>
  <c r="AN182" i="1"/>
  <c r="L184" i="12"/>
  <c r="AN187" i="1"/>
  <c r="L104" i="12"/>
  <c r="AM188" i="1"/>
  <c r="K105" i="12"/>
  <c r="G109" i="11"/>
  <c r="L46" i="12"/>
  <c r="AN49" i="1"/>
  <c r="AM50" i="1"/>
  <c r="K29" i="12"/>
  <c r="G33" i="11"/>
  <c r="L49" i="12"/>
  <c r="AN52" i="1"/>
  <c r="L31" i="12"/>
  <c r="L63" i="12"/>
  <c r="AN66" i="1"/>
  <c r="AM67" i="1"/>
  <c r="K39" i="12"/>
  <c r="G43" i="11"/>
  <c r="L7" i="12"/>
  <c r="AN10" i="1"/>
  <c r="L4" i="12"/>
  <c r="AM11" i="1"/>
  <c r="K5" i="12"/>
  <c r="G9" i="11"/>
  <c r="L12" i="12"/>
  <c r="AN15" i="1"/>
  <c r="AM24" i="1"/>
  <c r="K10" i="12"/>
  <c r="G14" i="11"/>
  <c r="L25" i="12"/>
  <c r="AN28" i="1"/>
  <c r="L13" i="12"/>
  <c r="L33" i="12"/>
  <c r="AN36" i="1"/>
  <c r="L17" i="12"/>
  <c r="L34" i="12"/>
  <c r="AN37" i="1"/>
  <c r="L18" i="12"/>
  <c r="L36" i="12"/>
  <c r="AN39" i="1"/>
  <c r="AM40" i="1"/>
  <c r="K20" i="12"/>
  <c r="G24" i="11"/>
  <c r="S527" i="12"/>
  <c r="S512" i="12"/>
  <c r="S509" i="12"/>
  <c r="S499" i="12"/>
  <c r="S460" i="12"/>
  <c r="H231" i="12"/>
  <c r="BR234" i="1"/>
  <c r="BS234" i="1"/>
  <c r="AI234" i="1"/>
  <c r="H137" i="12"/>
  <c r="H224" i="12"/>
  <c r="BR227" i="1"/>
  <c r="BS227" i="1"/>
  <c r="AI227" i="1"/>
  <c r="H132" i="12"/>
  <c r="H198" i="12"/>
  <c r="BR201" i="1"/>
  <c r="BS201" i="1"/>
  <c r="AI201" i="1"/>
  <c r="H114" i="12"/>
  <c r="H195" i="12"/>
  <c r="BR198" i="1"/>
  <c r="BS198" i="1"/>
  <c r="AI198" i="1"/>
  <c r="H111" i="12"/>
  <c r="H164" i="12"/>
  <c r="BR167" i="1"/>
  <c r="BS167" i="1"/>
  <c r="AI167" i="1"/>
  <c r="H93" i="12"/>
  <c r="H149" i="12"/>
  <c r="BR152" i="1"/>
  <c r="BS152" i="1"/>
  <c r="AI152" i="1"/>
  <c r="H84" i="12"/>
  <c r="H274" i="12"/>
  <c r="BR282" i="1"/>
  <c r="BS282" i="1"/>
  <c r="AI282" i="1"/>
  <c r="H171" i="12"/>
  <c r="H271" i="12"/>
  <c r="BR279" i="1"/>
  <c r="BS279" i="1"/>
  <c r="AI279" i="1"/>
  <c r="H268" i="12"/>
  <c r="BR276" i="1"/>
  <c r="BS276" i="1"/>
  <c r="AI276" i="1"/>
  <c r="H265" i="12"/>
  <c r="BR273" i="1"/>
  <c r="BS273" i="1"/>
  <c r="AI273" i="1"/>
  <c r="H162" i="12"/>
  <c r="H262" i="12"/>
  <c r="BR270" i="1"/>
  <c r="BS270" i="1"/>
  <c r="AI270" i="1"/>
  <c r="H159" i="12"/>
  <c r="H259" i="12"/>
  <c r="BR267" i="1"/>
  <c r="BS267" i="1"/>
  <c r="AI267" i="1"/>
  <c r="H156" i="12"/>
  <c r="H256" i="12"/>
  <c r="BR264" i="1"/>
  <c r="BS264" i="1"/>
  <c r="AI264" i="1"/>
  <c r="H153" i="12"/>
  <c r="H253" i="12"/>
  <c r="BR261" i="1"/>
  <c r="BS261" i="1"/>
  <c r="AI261" i="1"/>
  <c r="H150" i="12"/>
  <c r="H250" i="12"/>
  <c r="BR258" i="1"/>
  <c r="BS258" i="1"/>
  <c r="AI258" i="1"/>
  <c r="H147" i="12"/>
  <c r="S135" i="12"/>
  <c r="S134" i="12"/>
  <c r="S131" i="12"/>
  <c r="S121" i="12"/>
  <c r="S118" i="12"/>
  <c r="S108" i="12"/>
  <c r="S90" i="12"/>
  <c r="S79" i="12"/>
  <c r="S80" i="12"/>
  <c r="S74" i="12"/>
  <c r="S72" i="12"/>
  <c r="S69" i="12"/>
  <c r="S59" i="12"/>
  <c r="S63" i="12"/>
  <c r="S58" i="12"/>
  <c r="S55" i="12"/>
  <c r="S54" i="12"/>
  <c r="S45" i="12"/>
  <c r="S49" i="12"/>
  <c r="S44" i="12"/>
  <c r="S40" i="12"/>
  <c r="S47" i="12"/>
  <c r="S33" i="12"/>
  <c r="S26" i="12"/>
  <c r="S29" i="12"/>
  <c r="S30" i="12"/>
  <c r="S31" i="12"/>
  <c r="S21" i="12"/>
  <c r="S14" i="12"/>
  <c r="S19" i="12"/>
  <c r="S16" i="12"/>
  <c r="S20" i="12"/>
  <c r="S11" i="12"/>
  <c r="S9" i="12"/>
  <c r="S53" i="12"/>
  <c r="S56" i="12"/>
  <c r="H168" i="12"/>
  <c r="BR171" i="1"/>
  <c r="BS171" i="1"/>
  <c r="AI171" i="1"/>
  <c r="H95" i="12"/>
  <c r="L73" i="12"/>
  <c r="AN76" i="1"/>
  <c r="L83" i="12"/>
  <c r="AN86" i="1"/>
  <c r="L86" i="12"/>
  <c r="AN89" i="1"/>
  <c r="L52" i="12"/>
  <c r="L143" i="12"/>
  <c r="AN146" i="1"/>
  <c r="L158" i="12"/>
  <c r="AN161" i="1"/>
  <c r="L88" i="12"/>
  <c r="L161" i="12"/>
  <c r="AN164" i="1"/>
  <c r="L91" i="12"/>
  <c r="L163" i="12"/>
  <c r="AN166" i="1"/>
  <c r="L92" i="12"/>
  <c r="AM171" i="1"/>
  <c r="K95" i="12"/>
  <c r="G99" i="11"/>
  <c r="AM175" i="1"/>
  <c r="K97" i="12"/>
  <c r="G101" i="11"/>
  <c r="L175" i="12"/>
  <c r="AN178" i="1"/>
  <c r="L100" i="12"/>
  <c r="L185" i="12"/>
  <c r="AN188" i="1"/>
  <c r="L105" i="12"/>
  <c r="L44" i="12"/>
  <c r="AN47" i="1"/>
  <c r="L26" i="12"/>
  <c r="AM48" i="1"/>
  <c r="K27" i="12"/>
  <c r="G31" i="11"/>
  <c r="L47" i="12"/>
  <c r="AN50" i="1"/>
  <c r="L29" i="12"/>
  <c r="L50" i="12"/>
  <c r="AN53" i="1"/>
  <c r="L54" i="12"/>
  <c r="AN57" i="1"/>
  <c r="AM58" i="1"/>
  <c r="K35" i="12"/>
  <c r="G39" i="11"/>
  <c r="L64" i="12"/>
  <c r="AN67" i="1"/>
  <c r="L39" i="12"/>
  <c r="L66" i="12"/>
  <c r="AN69" i="1"/>
  <c r="L8" i="12"/>
  <c r="AN11" i="1"/>
  <c r="L5" i="12"/>
  <c r="L19" i="12"/>
  <c r="AN22" i="1"/>
  <c r="L21" i="12"/>
  <c r="AN24" i="1"/>
  <c r="L10" i="12"/>
  <c r="L23" i="12"/>
  <c r="AN26" i="1"/>
  <c r="AM31" i="1"/>
  <c r="K14" i="12"/>
  <c r="G18" i="11"/>
  <c r="AM33" i="1"/>
  <c r="K15" i="12"/>
  <c r="G19" i="11"/>
  <c r="AM35" i="1"/>
  <c r="K16" i="12"/>
  <c r="G20" i="11"/>
  <c r="L37" i="12"/>
  <c r="AN40" i="1"/>
  <c r="L20" i="12"/>
  <c r="AM43" i="1"/>
  <c r="K22" i="12"/>
  <c r="G26" i="11"/>
  <c r="S517" i="12"/>
  <c r="S514" i="12"/>
  <c r="S498" i="12"/>
  <c r="S471" i="12"/>
  <c r="S468" i="12"/>
  <c r="H212" i="12"/>
  <c r="BR215" i="1"/>
  <c r="BS215" i="1"/>
  <c r="AI215" i="1"/>
  <c r="H125" i="12"/>
  <c r="H197" i="12"/>
  <c r="BR200" i="1"/>
  <c r="BS200" i="1"/>
  <c r="AI200" i="1"/>
  <c r="H113" i="12"/>
  <c r="H194" i="12"/>
  <c r="BR197" i="1"/>
  <c r="BS197" i="1"/>
  <c r="AI197" i="1"/>
  <c r="H110" i="12"/>
  <c r="H273" i="12"/>
  <c r="BR281" i="1"/>
  <c r="BS281" i="1"/>
  <c r="AI281" i="1"/>
  <c r="H170" i="12"/>
  <c r="H270" i="12"/>
  <c r="BR278" i="1"/>
  <c r="BS278" i="1"/>
  <c r="AI278" i="1"/>
  <c r="H167" i="12"/>
  <c r="H267" i="12"/>
  <c r="BR275" i="1"/>
  <c r="BS275" i="1"/>
  <c r="AI275" i="1"/>
  <c r="H264" i="12"/>
  <c r="BR272" i="1"/>
  <c r="BS272" i="1"/>
  <c r="AI272" i="1"/>
  <c r="H161" i="12"/>
  <c r="H261" i="12"/>
  <c r="BR269" i="1"/>
  <c r="BS269" i="1"/>
  <c r="AI269" i="1"/>
  <c r="H158" i="12"/>
  <c r="H258" i="12"/>
  <c r="BR266" i="1"/>
  <c r="BS266" i="1"/>
  <c r="AI266" i="1"/>
  <c r="H155" i="12"/>
  <c r="H255" i="12"/>
  <c r="BR263" i="1"/>
  <c r="BS263" i="1"/>
  <c r="AI263" i="1"/>
  <c r="H252" i="12"/>
  <c r="BR260" i="1"/>
  <c r="BS260" i="1"/>
  <c r="AI260" i="1"/>
  <c r="S138" i="12"/>
  <c r="S136" i="12"/>
  <c r="S122" i="12"/>
  <c r="S127" i="12"/>
  <c r="S117" i="12"/>
  <c r="S119" i="12"/>
  <c r="S115" i="12"/>
  <c r="S103" i="12"/>
  <c r="S104" i="12"/>
  <c r="S107" i="12"/>
  <c r="S87" i="12"/>
  <c r="S81" i="12"/>
  <c r="S82" i="12"/>
  <c r="S77" i="12"/>
  <c r="S70" i="12"/>
  <c r="S67" i="12"/>
  <c r="S65" i="12"/>
  <c r="S61" i="12"/>
  <c r="S39" i="12"/>
  <c r="S51" i="12"/>
  <c r="S37" i="12"/>
  <c r="S28" i="12"/>
  <c r="S32" i="12"/>
  <c r="S36" i="12"/>
  <c r="S25" i="12"/>
  <c r="S12" i="12"/>
  <c r="S8" i="12"/>
  <c r="S13" i="12"/>
  <c r="L74" i="12"/>
  <c r="AN77" i="1"/>
  <c r="L81" i="12"/>
  <c r="AN84" i="1"/>
  <c r="L84" i="12"/>
  <c r="AN87" i="1"/>
  <c r="AM92" i="1"/>
  <c r="K53" i="12"/>
  <c r="G57" i="11"/>
  <c r="AM143" i="1"/>
  <c r="K80" i="12"/>
  <c r="G84" i="11"/>
  <c r="L148" i="12"/>
  <c r="AN151" i="1"/>
  <c r="L152" i="12"/>
  <c r="AN155" i="1"/>
  <c r="AM160" i="1"/>
  <c r="K87" i="12"/>
  <c r="G91" i="11"/>
  <c r="L159" i="12"/>
  <c r="AN162" i="1"/>
  <c r="AM163" i="1"/>
  <c r="K90" i="12"/>
  <c r="G94" i="11"/>
  <c r="L164" i="12"/>
  <c r="AN167" i="1"/>
  <c r="AM168" i="1"/>
  <c r="K94" i="12"/>
  <c r="G98" i="11"/>
  <c r="L168" i="12"/>
  <c r="AN171" i="1"/>
  <c r="L95" i="12"/>
  <c r="L173" i="12"/>
  <c r="AN176" i="1"/>
  <c r="AM177" i="1"/>
  <c r="K99" i="12"/>
  <c r="G103" i="11"/>
  <c r="L176" i="12"/>
  <c r="AN179" i="1"/>
  <c r="AM191" i="1"/>
  <c r="K106" i="12"/>
  <c r="G110" i="11"/>
  <c r="L190" i="12"/>
  <c r="AN193" i="1"/>
  <c r="L192" i="12"/>
  <c r="AN195" i="1"/>
  <c r="L45" i="12"/>
  <c r="AN48" i="1"/>
  <c r="L27" i="12"/>
  <c r="L48" i="12"/>
  <c r="AN51" i="1"/>
  <c r="AM52" i="1"/>
  <c r="K31" i="12"/>
  <c r="G35" i="11"/>
  <c r="L51" i="12"/>
  <c r="AN54" i="1"/>
  <c r="L55" i="12"/>
  <c r="AN58" i="1"/>
  <c r="L35" i="12"/>
  <c r="L57" i="12"/>
  <c r="AN60" i="1"/>
  <c r="L62" i="12"/>
  <c r="AN65" i="1"/>
  <c r="L6" i="12"/>
  <c r="AN9" i="1"/>
  <c r="AM10" i="1"/>
  <c r="K4" i="12"/>
  <c r="G8" i="11"/>
  <c r="L9" i="12"/>
  <c r="AN12" i="1"/>
  <c r="L11" i="12"/>
  <c r="AN14" i="1"/>
  <c r="L24" i="12"/>
  <c r="AN27" i="1"/>
  <c r="AM28" i="1"/>
  <c r="K13" i="12"/>
  <c r="G17" i="11"/>
  <c r="L28" i="12"/>
  <c r="AN31" i="1"/>
  <c r="L14" i="12"/>
  <c r="L30" i="12"/>
  <c r="AN33" i="1"/>
  <c r="L15" i="12"/>
  <c r="L32" i="12"/>
  <c r="AN35" i="1"/>
  <c r="L16" i="12"/>
  <c r="AM36" i="1"/>
  <c r="K17" i="12"/>
  <c r="G21" i="11"/>
  <c r="AM37" i="1"/>
  <c r="K18" i="12"/>
  <c r="G22" i="11"/>
  <c r="L38" i="12"/>
  <c r="AN41" i="1"/>
  <c r="L40" i="12"/>
  <c r="AN43" i="1"/>
  <c r="L22" i="12"/>
  <c r="L41" i="12"/>
  <c r="AN44" i="1"/>
  <c r="L42" i="12"/>
  <c r="AN45" i="1"/>
  <c r="L43" i="12"/>
  <c r="AN46" i="1"/>
  <c r="AM47" i="1"/>
  <c r="K26" i="12"/>
  <c r="G30" i="11"/>
  <c r="L117" i="12"/>
  <c r="AN120" i="1"/>
  <c r="L69" i="12"/>
  <c r="AM124" i="1"/>
  <c r="K71" i="12"/>
  <c r="G75" i="11"/>
  <c r="L121" i="12"/>
  <c r="AN124" i="1"/>
  <c r="L71" i="12"/>
  <c r="L122" i="12"/>
  <c r="AN125" i="1"/>
  <c r="L129" i="12"/>
  <c r="AN132" i="1"/>
  <c r="L130" i="12"/>
  <c r="AN133" i="1"/>
  <c r="AM136" i="1"/>
  <c r="K76" i="12"/>
  <c r="G80" i="11"/>
  <c r="L133" i="12"/>
  <c r="AN136" i="1"/>
  <c r="L76" i="12"/>
  <c r="AM138" i="1"/>
  <c r="K77" i="12"/>
  <c r="G81" i="11"/>
  <c r="L135" i="12"/>
  <c r="AN138" i="1"/>
  <c r="L77" i="12"/>
  <c r="AM139" i="1"/>
  <c r="K78" i="12"/>
  <c r="G82" i="11"/>
  <c r="AM140" i="1"/>
  <c r="K79" i="12"/>
  <c r="G83" i="11"/>
  <c r="L137" i="12"/>
  <c r="AN140" i="1"/>
  <c r="L79" i="12"/>
  <c r="L193" i="12"/>
  <c r="AN196" i="1"/>
  <c r="AM197" i="1"/>
  <c r="K110" i="12"/>
  <c r="G114" i="11"/>
  <c r="L194" i="12"/>
  <c r="AN197" i="1"/>
  <c r="L110" i="12"/>
  <c r="AM198" i="1"/>
  <c r="K111" i="12"/>
  <c r="G115" i="11"/>
  <c r="L195" i="12"/>
  <c r="AN198" i="1"/>
  <c r="L111" i="12"/>
  <c r="L196" i="12"/>
  <c r="AN199" i="1"/>
  <c r="L197" i="12"/>
  <c r="AN200" i="1"/>
  <c r="L113" i="12"/>
  <c r="L198" i="12"/>
  <c r="AN201" i="1"/>
  <c r="AM206" i="1"/>
  <c r="K118" i="12"/>
  <c r="G122" i="11"/>
  <c r="AM214" i="1"/>
  <c r="K124" i="12"/>
  <c r="G128" i="11"/>
  <c r="L211" i="12"/>
  <c r="AN214" i="1"/>
  <c r="L124" i="12"/>
  <c r="AM215" i="1"/>
  <c r="K125" i="12"/>
  <c r="G129" i="11"/>
  <c r="L212" i="12"/>
  <c r="AN215" i="1"/>
  <c r="L125" i="12"/>
  <c r="AM220" i="1"/>
  <c r="K127" i="12"/>
  <c r="G131" i="11"/>
  <c r="L217" i="12"/>
  <c r="AN220" i="1"/>
  <c r="L127" i="12"/>
  <c r="AM227" i="1"/>
  <c r="K132" i="12"/>
  <c r="G136" i="11"/>
  <c r="L224" i="12"/>
  <c r="AN227" i="1"/>
  <c r="L132" i="12"/>
  <c r="L225" i="12"/>
  <c r="AN228" i="1"/>
  <c r="L228" i="12"/>
  <c r="AN231" i="1"/>
  <c r="L229" i="12"/>
  <c r="AN232" i="1"/>
  <c r="L136" i="12"/>
  <c r="L231" i="12"/>
  <c r="AN234" i="1"/>
  <c r="AM317" i="1"/>
  <c r="K201" i="12"/>
  <c r="G205" i="11"/>
  <c r="L309" i="12"/>
  <c r="AN317" i="1"/>
  <c r="L201" i="12"/>
  <c r="L310" i="12"/>
  <c r="AN318" i="1"/>
  <c r="L202" i="12"/>
  <c r="L311" i="12"/>
  <c r="AN319" i="1"/>
  <c r="L203" i="12"/>
  <c r="L312" i="12"/>
  <c r="AN320" i="1"/>
  <c r="L313" i="12"/>
  <c r="AN321" i="1"/>
  <c r="AM322" i="1"/>
  <c r="K206" i="12"/>
  <c r="G210" i="11"/>
  <c r="L314" i="12"/>
  <c r="AN322" i="1"/>
  <c r="L206" i="12"/>
  <c r="L315" i="12"/>
  <c r="AN323" i="1"/>
  <c r="AM324" i="1"/>
  <c r="K208" i="12"/>
  <c r="G212" i="11"/>
  <c r="L316" i="12"/>
  <c r="AN324" i="1"/>
  <c r="L208" i="12"/>
  <c r="L317" i="12"/>
  <c r="AN325" i="1"/>
  <c r="L209" i="12"/>
  <c r="L318" i="12"/>
  <c r="AN326" i="1"/>
  <c r="L319" i="12"/>
  <c r="AN327" i="1"/>
  <c r="L320" i="12"/>
  <c r="AN328" i="1"/>
  <c r="AM329" i="1"/>
  <c r="K213" i="12"/>
  <c r="G217" i="11"/>
  <c r="L321" i="12"/>
  <c r="AN329" i="1"/>
  <c r="L213" i="12"/>
  <c r="AM330" i="1"/>
  <c r="G218" i="11"/>
  <c r="L322" i="12"/>
  <c r="AN330" i="1"/>
  <c r="AM331" i="1"/>
  <c r="K215" i="12"/>
  <c r="G219" i="11"/>
  <c r="L323" i="12"/>
  <c r="AN331" i="1"/>
  <c r="L215" i="12"/>
  <c r="AM332" i="1"/>
  <c r="K216" i="12"/>
  <c r="L324" i="12"/>
  <c r="AN332" i="1"/>
  <c r="L216" i="12"/>
  <c r="L325" i="12"/>
  <c r="AN333" i="1"/>
  <c r="L326" i="12"/>
  <c r="AN334" i="1"/>
  <c r="L327" i="12"/>
  <c r="AN335" i="1"/>
  <c r="L219" i="12"/>
  <c r="AM336" i="1"/>
  <c r="K220" i="12"/>
  <c r="G223" i="11"/>
  <c r="L328" i="12"/>
  <c r="AN336" i="1"/>
  <c r="L220" i="12"/>
  <c r="L329" i="12"/>
  <c r="AN337" i="1"/>
  <c r="K330" i="12"/>
  <c r="AM338" i="1"/>
  <c r="K222" i="12"/>
  <c r="G225" i="11"/>
  <c r="L330" i="12"/>
  <c r="AN338" i="1"/>
  <c r="L222" i="12"/>
  <c r="L331" i="12"/>
  <c r="AN339" i="1"/>
  <c r="L332" i="12"/>
  <c r="AN340" i="1"/>
  <c r="K333" i="12"/>
  <c r="AM341" i="1"/>
  <c r="L333" i="12"/>
  <c r="AN341" i="1"/>
  <c r="AM342" i="1"/>
  <c r="K226" i="12"/>
  <c r="L334" i="12"/>
  <c r="AN342" i="1"/>
  <c r="L226" i="12"/>
  <c r="L335" i="12"/>
  <c r="AN343" i="1"/>
  <c r="K336" i="12"/>
  <c r="AM344" i="1"/>
  <c r="L336" i="12"/>
  <c r="AN344" i="1"/>
  <c r="L337" i="12"/>
  <c r="AN345" i="1"/>
  <c r="L338" i="12"/>
  <c r="AN346" i="1"/>
  <c r="K339" i="12"/>
  <c r="AM347" i="1"/>
  <c r="L339" i="12"/>
  <c r="AN347" i="1"/>
  <c r="L340" i="12"/>
  <c r="AN348" i="1"/>
  <c r="L341" i="12"/>
  <c r="AN349" i="1"/>
  <c r="L342" i="12"/>
  <c r="AN350" i="1"/>
  <c r="L343" i="12"/>
  <c r="AN351" i="1"/>
  <c r="L344" i="12"/>
  <c r="AN352" i="1"/>
  <c r="L345" i="12"/>
  <c r="AN353" i="1"/>
  <c r="L346" i="12"/>
  <c r="AN354" i="1"/>
  <c r="L347" i="12"/>
  <c r="AN355" i="1"/>
  <c r="L348" i="12"/>
  <c r="AN356" i="1"/>
  <c r="L349" i="12"/>
  <c r="AN357" i="1"/>
  <c r="L241" i="12"/>
  <c r="K350" i="12"/>
  <c r="AM358" i="1"/>
  <c r="L350" i="12"/>
  <c r="AN358" i="1"/>
  <c r="L242" i="12"/>
  <c r="L351" i="12"/>
  <c r="AN359" i="1"/>
  <c r="L352" i="12"/>
  <c r="AN360" i="1"/>
  <c r="L353" i="12"/>
  <c r="AN361" i="1"/>
  <c r="K354" i="12"/>
  <c r="AM362" i="1"/>
  <c r="L355" i="12"/>
  <c r="AN363" i="1"/>
  <c r="K356" i="12"/>
  <c r="AM364" i="1"/>
  <c r="AN364" i="1"/>
  <c r="L243" i="12"/>
  <c r="AN365" i="1"/>
  <c r="L244" i="12"/>
  <c r="AN366" i="1"/>
  <c r="L245" i="12"/>
  <c r="K359" i="12"/>
  <c r="AM367" i="1"/>
  <c r="L359" i="12"/>
  <c r="AN367" i="1"/>
  <c r="L246" i="12"/>
  <c r="K360" i="12"/>
  <c r="AM368" i="1"/>
  <c r="L360" i="12"/>
  <c r="AN368" i="1"/>
  <c r="L247" i="12"/>
  <c r="AN369" i="1"/>
  <c r="L248" i="12"/>
  <c r="K363" i="12"/>
  <c r="AM371" i="1"/>
  <c r="L363" i="12"/>
  <c r="AN371" i="1"/>
  <c r="L364" i="12"/>
  <c r="AN372" i="1"/>
  <c r="K365" i="12"/>
  <c r="AM373" i="1"/>
  <c r="L366" i="12"/>
  <c r="AN374" i="1"/>
  <c r="K368" i="12"/>
  <c r="AM376" i="1"/>
  <c r="L368" i="12"/>
  <c r="AN376" i="1"/>
  <c r="K369" i="12"/>
  <c r="AM377" i="1"/>
  <c r="L369" i="12"/>
  <c r="AN377" i="1"/>
  <c r="L371" i="12"/>
  <c r="AN379" i="1"/>
  <c r="K372" i="12"/>
  <c r="AM380" i="1"/>
  <c r="L372" i="12"/>
  <c r="AN380" i="1"/>
  <c r="K373" i="12"/>
  <c r="AM381" i="1"/>
  <c r="L374" i="12"/>
  <c r="AN382" i="1"/>
  <c r="K375" i="12"/>
  <c r="AM383" i="1"/>
  <c r="L375" i="12"/>
  <c r="AN383" i="1"/>
  <c r="L377" i="12"/>
  <c r="AN385" i="1"/>
  <c r="K378" i="12"/>
  <c r="AM386" i="1"/>
  <c r="L378" i="12"/>
  <c r="AN386" i="1"/>
  <c r="L379" i="12"/>
  <c r="AN387" i="1"/>
  <c r="L380" i="12"/>
  <c r="AN388" i="1"/>
  <c r="D144" i="12"/>
  <c r="C148" i="11"/>
  <c r="E144" i="12"/>
  <c r="D148" i="11"/>
  <c r="AM257" i="1"/>
  <c r="K146" i="12"/>
  <c r="G150" i="11"/>
  <c r="L249" i="12"/>
  <c r="AN257" i="1"/>
  <c r="L146" i="12"/>
  <c r="AM258" i="1"/>
  <c r="K147" i="12"/>
  <c r="G151" i="11"/>
  <c r="L250" i="12"/>
  <c r="AN258" i="1"/>
  <c r="L147" i="12"/>
  <c r="L251" i="12"/>
  <c r="AN259" i="1"/>
  <c r="L252" i="12"/>
  <c r="AN260" i="1"/>
  <c r="AM261" i="1"/>
  <c r="K150" i="12"/>
  <c r="G154" i="11"/>
  <c r="L253" i="12"/>
  <c r="AN261" i="1"/>
  <c r="L150" i="12"/>
  <c r="AM262" i="1"/>
  <c r="K151" i="12"/>
  <c r="G155" i="11"/>
  <c r="L254" i="12"/>
  <c r="AN262" i="1"/>
  <c r="L151" i="12"/>
  <c r="L255" i="12"/>
  <c r="AN263" i="1"/>
  <c r="AM264" i="1"/>
  <c r="K153" i="12"/>
  <c r="G157" i="11"/>
  <c r="L256" i="12"/>
  <c r="AN264" i="1"/>
  <c r="L153" i="12"/>
  <c r="AM265" i="1"/>
  <c r="K154" i="12"/>
  <c r="G158" i="11"/>
  <c r="L257" i="12"/>
  <c r="AN265" i="1"/>
  <c r="L154" i="12"/>
  <c r="K258" i="12"/>
  <c r="AM266" i="1"/>
  <c r="L258" i="12"/>
  <c r="AN266" i="1"/>
  <c r="L155" i="12"/>
  <c r="AM267" i="1"/>
  <c r="K156" i="12"/>
  <c r="G160" i="11"/>
  <c r="L259" i="12"/>
  <c r="AN267" i="1"/>
  <c r="L156" i="12"/>
  <c r="E259" i="12"/>
  <c r="L260" i="12"/>
  <c r="AN268" i="1"/>
  <c r="K261" i="12"/>
  <c r="AM269" i="1"/>
  <c r="L261" i="12"/>
  <c r="AN269" i="1"/>
  <c r="L262" i="12"/>
  <c r="AN270" i="1"/>
  <c r="L263" i="12"/>
  <c r="AN271" i="1"/>
  <c r="D263" i="12"/>
  <c r="L264" i="12"/>
  <c r="AN272" i="1"/>
  <c r="AM273" i="1"/>
  <c r="K162" i="12"/>
  <c r="G166" i="11"/>
  <c r="L265" i="12"/>
  <c r="AN273" i="1"/>
  <c r="L162" i="12"/>
  <c r="E265" i="12"/>
  <c r="L266" i="12"/>
  <c r="AN274" i="1"/>
  <c r="D266" i="12"/>
  <c r="L267" i="12"/>
  <c r="AN275" i="1"/>
  <c r="K268" i="12"/>
  <c r="AM276" i="1"/>
  <c r="L268" i="12"/>
  <c r="AN276" i="1"/>
  <c r="AM277" i="1"/>
  <c r="K166" i="12"/>
  <c r="G170" i="11"/>
  <c r="L269" i="12"/>
  <c r="AN277" i="1"/>
  <c r="L166" i="12"/>
  <c r="AM278" i="1"/>
  <c r="K167" i="12"/>
  <c r="G171" i="11"/>
  <c r="L270" i="12"/>
  <c r="AN278" i="1"/>
  <c r="L167" i="12"/>
  <c r="K271" i="12"/>
  <c r="AM279" i="1"/>
  <c r="L271" i="12"/>
  <c r="AN279" i="1"/>
  <c r="L272" i="12"/>
  <c r="AN280" i="1"/>
  <c r="AM281" i="1"/>
  <c r="K170" i="12"/>
  <c r="G174" i="11"/>
  <c r="L273" i="12"/>
  <c r="AN281" i="1"/>
  <c r="L170" i="12"/>
  <c r="AM282" i="1"/>
  <c r="K171" i="12"/>
  <c r="G175" i="11"/>
  <c r="L274" i="12"/>
  <c r="AN282" i="1"/>
  <c r="L171" i="12"/>
  <c r="L275" i="12"/>
  <c r="AN283" i="1"/>
  <c r="L172" i="12"/>
  <c r="L278" i="12"/>
  <c r="AN286" i="1"/>
  <c r="L280" i="12"/>
  <c r="AN288" i="1"/>
  <c r="L281" i="12"/>
  <c r="AN289" i="1"/>
  <c r="L282" i="12"/>
  <c r="AN290" i="1"/>
  <c r="L283" i="12"/>
  <c r="AN291" i="1"/>
  <c r="AM292" i="1"/>
  <c r="K178" i="12"/>
  <c r="G182" i="11"/>
  <c r="L284" i="12"/>
  <c r="AN292" i="1"/>
  <c r="L178" i="12"/>
  <c r="L286" i="12"/>
  <c r="AN294" i="1"/>
  <c r="AM295" i="1"/>
  <c r="K180" i="12"/>
  <c r="G184" i="11"/>
  <c r="L287" i="12"/>
  <c r="AN295" i="1"/>
  <c r="L180" i="12"/>
  <c r="L93" i="12"/>
  <c r="AN96" i="1"/>
  <c r="L94" i="12"/>
  <c r="AN97" i="1"/>
  <c r="L96" i="12"/>
  <c r="AN99" i="1"/>
  <c r="AM101" i="1"/>
  <c r="K56" i="12"/>
  <c r="G60" i="11"/>
  <c r="L98" i="12"/>
  <c r="AN101" i="1"/>
  <c r="L56" i="12"/>
  <c r="L101" i="12"/>
  <c r="AN104" i="1"/>
  <c r="AM105" i="1"/>
  <c r="K58" i="12"/>
  <c r="G62" i="11"/>
  <c r="L102" i="12"/>
  <c r="AN105" i="1"/>
  <c r="L58" i="12"/>
  <c r="AM106" i="1"/>
  <c r="K59" i="12"/>
  <c r="G63" i="11"/>
  <c r="L103" i="12"/>
  <c r="AN106" i="1"/>
  <c r="L59" i="12"/>
  <c r="AM107" i="1"/>
  <c r="K60" i="12"/>
  <c r="G64" i="11"/>
  <c r="L106" i="12"/>
  <c r="AN109" i="1"/>
  <c r="AM110" i="1"/>
  <c r="K61" i="12"/>
  <c r="G65" i="11"/>
  <c r="L107" i="12"/>
  <c r="AN110" i="1"/>
  <c r="L61" i="12"/>
  <c r="L108" i="12"/>
  <c r="AN111" i="1"/>
  <c r="L109" i="12"/>
  <c r="AN112" i="1"/>
  <c r="L112" i="12"/>
  <c r="AN115" i="1"/>
  <c r="AM116" i="1"/>
  <c r="K65" i="12"/>
  <c r="G69" i="11"/>
  <c r="L114" i="12"/>
  <c r="AN117" i="1"/>
  <c r="AM118" i="1"/>
  <c r="K67" i="12"/>
  <c r="G71" i="11"/>
  <c r="L115" i="12"/>
  <c r="AN118" i="1"/>
  <c r="L67" i="12"/>
  <c r="L116" i="12"/>
  <c r="AN119" i="1"/>
  <c r="L68" i="12"/>
  <c r="AM120" i="1"/>
  <c r="K69" i="12"/>
  <c r="G73" i="11"/>
  <c r="K288" i="12"/>
  <c r="AM296" i="1"/>
  <c r="K181" i="12"/>
  <c r="G185" i="11"/>
  <c r="L288" i="12"/>
  <c r="AN296" i="1"/>
  <c r="L181" i="12"/>
  <c r="AM297" i="1"/>
  <c r="K182" i="12"/>
  <c r="G186" i="11"/>
  <c r="L289" i="12"/>
  <c r="AN297" i="1"/>
  <c r="L182" i="12"/>
  <c r="K290" i="12"/>
  <c r="AM298" i="1"/>
  <c r="K183" i="12"/>
  <c r="G187" i="11"/>
  <c r="L290" i="12"/>
  <c r="AN298" i="1"/>
  <c r="L183" i="12"/>
  <c r="L291" i="12"/>
  <c r="AN299" i="1"/>
  <c r="L292" i="12"/>
  <c r="AN300" i="1"/>
  <c r="F278" i="13"/>
  <c r="AM301" i="1"/>
  <c r="K186" i="12"/>
  <c r="G190" i="11"/>
  <c r="L293" i="12"/>
  <c r="AN301" i="1"/>
  <c r="L186" i="12"/>
  <c r="AM302" i="1"/>
  <c r="K187" i="12"/>
  <c r="G191" i="11"/>
  <c r="L294" i="12"/>
  <c r="AN302" i="1"/>
  <c r="L187" i="12"/>
  <c r="L295" i="12"/>
  <c r="AN303" i="1"/>
  <c r="L188" i="12"/>
  <c r="AM304" i="1"/>
  <c r="K189" i="12"/>
  <c r="G193" i="11"/>
  <c r="L296" i="12"/>
  <c r="AN304" i="1"/>
  <c r="L189" i="12"/>
  <c r="AM306" i="1"/>
  <c r="K191" i="12"/>
  <c r="G195" i="11"/>
  <c r="L298" i="12"/>
  <c r="AN306" i="1"/>
  <c r="L191" i="12"/>
  <c r="K299" i="12"/>
  <c r="AM307" i="1"/>
  <c r="L299" i="12"/>
  <c r="AN307" i="1"/>
  <c r="L300" i="12"/>
  <c r="AN308" i="1"/>
  <c r="L301" i="12"/>
  <c r="AN309" i="1"/>
  <c r="L302" i="12"/>
  <c r="AN310" i="1"/>
  <c r="L304" i="12"/>
  <c r="AN312" i="1"/>
  <c r="L305" i="12"/>
  <c r="AN313" i="1"/>
  <c r="L306" i="12"/>
  <c r="AN314" i="1"/>
  <c r="L307" i="12"/>
  <c r="AN315" i="1"/>
  <c r="L308" i="12"/>
  <c r="AN316" i="1"/>
  <c r="L381" i="12"/>
  <c r="AN389" i="1"/>
  <c r="K382" i="12"/>
  <c r="AM390" i="1"/>
  <c r="L382" i="12"/>
  <c r="AN390" i="1"/>
  <c r="AM397" i="1"/>
  <c r="K276" i="12"/>
  <c r="G278" i="11"/>
  <c r="AN397" i="1"/>
  <c r="L276" i="12"/>
  <c r="AM398" i="1"/>
  <c r="K277" i="12"/>
  <c r="G279" i="11"/>
  <c r="AN398" i="1"/>
  <c r="L277" i="12"/>
  <c r="AM400" i="1"/>
  <c r="K279" i="12"/>
  <c r="G281" i="11"/>
  <c r="AN400" i="1"/>
  <c r="L279" i="12"/>
  <c r="AM406" i="1"/>
  <c r="K285" i="12"/>
  <c r="G287" i="11"/>
  <c r="AN406" i="1"/>
  <c r="L285" i="12"/>
  <c r="AM424" i="1"/>
  <c r="K303" i="12"/>
  <c r="G305" i="11"/>
  <c r="AN424" i="1"/>
  <c r="L303" i="12"/>
  <c r="AM213" i="1"/>
  <c r="K123" i="12"/>
  <c r="G127" i="11"/>
  <c r="L210" i="12"/>
  <c r="AN213" i="1"/>
  <c r="L123" i="12"/>
  <c r="AM207" i="1"/>
  <c r="K119" i="12"/>
  <c r="G123" i="11"/>
  <c r="L204" i="12"/>
  <c r="AN207" i="1"/>
  <c r="L119" i="12"/>
  <c r="L205" i="12"/>
  <c r="AN208" i="1"/>
  <c r="L120" i="12"/>
  <c r="L218" i="12"/>
  <c r="AN221" i="1"/>
  <c r="L128" i="12"/>
  <c r="AM230" i="1"/>
  <c r="K134" i="12"/>
  <c r="G138" i="11"/>
  <c r="L227" i="12"/>
  <c r="AN230" i="1"/>
  <c r="L134" i="12"/>
  <c r="L223" i="12"/>
  <c r="AN226" i="1"/>
  <c r="L131" i="12"/>
  <c r="AM226" i="1"/>
  <c r="K131" i="12"/>
  <c r="G135" i="11"/>
  <c r="L221" i="12"/>
  <c r="AN224" i="1"/>
  <c r="L199" i="12"/>
  <c r="AN202" i="1"/>
  <c r="L200" i="12"/>
  <c r="AN203" i="1"/>
  <c r="L207" i="12"/>
  <c r="AN210" i="1"/>
  <c r="K214" i="12"/>
  <c r="AM217" i="1"/>
  <c r="K126" i="12"/>
  <c r="L214" i="12"/>
  <c r="AN217" i="1"/>
  <c r="L126" i="12"/>
  <c r="D216" i="12"/>
  <c r="E216" i="12"/>
  <c r="D226" i="12"/>
  <c r="E226" i="12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250" i="1"/>
  <c r="R250" i="1"/>
  <c r="BE250" i="1"/>
  <c r="BB249" i="1"/>
  <c r="R249" i="1"/>
  <c r="BE249" i="1"/>
  <c r="BB248" i="1"/>
  <c r="R248" i="1"/>
  <c r="BE248" i="1"/>
  <c r="BB247" i="1"/>
  <c r="R247" i="1"/>
  <c r="BE247" i="1"/>
  <c r="H225" i="12"/>
  <c r="BB246" i="1"/>
  <c r="R246" i="1"/>
  <c r="S508" i="12" s="1"/>
  <c r="BE246" i="1"/>
  <c r="L297" i="12"/>
  <c r="R238" i="1"/>
  <c r="R236" i="1"/>
  <c r="R197" i="1"/>
  <c r="R239" i="1"/>
  <c r="R267" i="1"/>
  <c r="R270" i="1"/>
  <c r="R242" i="1"/>
  <c r="R255" i="1"/>
  <c r="S247" i="12" s="1"/>
  <c r="R276" i="1"/>
  <c r="R279" i="1"/>
  <c r="R261" i="1"/>
  <c r="K381" i="12"/>
  <c r="R233" i="1"/>
  <c r="R215" i="1"/>
  <c r="R200" i="1"/>
  <c r="R264" i="1"/>
  <c r="R280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B171" i="1"/>
  <c r="F280" i="13"/>
  <c r="F281" i="13"/>
  <c r="R237" i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34" i="1" a="1"/>
  <c r="BC334" i="1" s="1"/>
  <c r="BD334" i="1" a="1"/>
  <c r="BD334" i="1" s="1"/>
  <c r="BE334" i="1"/>
  <c r="BC332" i="1" a="1"/>
  <c r="BC332" i="1" s="1"/>
  <c r="BD332" i="1" a="1"/>
  <c r="BD332" i="1" s="1"/>
  <c r="BE332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BB42" i="1"/>
  <c r="BB54" i="1"/>
  <c r="BC31" i="1" a="1"/>
  <c r="BC31" i="1" s="1"/>
  <c r="BD31" i="1" a="1"/>
  <c r="BD31" i="1" s="1"/>
  <c r="BE31" i="1"/>
  <c r="BB32" i="1"/>
  <c r="BB33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30" i="1" a="1"/>
  <c r="BC330" i="1" s="1"/>
  <c r="BD330" i="1" a="1"/>
  <c r="BD330" i="1" s="1"/>
  <c r="BE330" i="1"/>
  <c r="BC328" i="1" a="1"/>
  <c r="BC328" i="1" s="1"/>
  <c r="BD328" i="1" a="1"/>
  <c r="BD328" i="1" s="1"/>
  <c r="BE328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BB15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BB14" i="1"/>
  <c r="BC159" i="1" a="1"/>
  <c r="BC159" i="1" s="1"/>
  <c r="BD159" i="1" a="1"/>
  <c r="BD159" i="1" s="1"/>
  <c r="BE159" i="1"/>
  <c r="BB16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33" i="1" a="1"/>
  <c r="BC333" i="1" s="1"/>
  <c r="BD333" i="1" a="1"/>
  <c r="BD333" i="1" s="1"/>
  <c r="BE333" i="1"/>
  <c r="BC331" i="1" a="1"/>
  <c r="BC331" i="1" s="1"/>
  <c r="BD331" i="1" a="1"/>
  <c r="BD331" i="1" s="1"/>
  <c r="BE331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80" i="1" a="1"/>
  <c r="BD280" i="1" s="1"/>
  <c r="BC280" i="1" a="1"/>
  <c r="BC280" i="1" s="1"/>
  <c r="BD252" i="1" a="1"/>
  <c r="BD252" i="1" s="1"/>
  <c r="BC252" i="1" a="1"/>
  <c r="BC252" i="1" s="1"/>
  <c r="BD251" i="1" a="1"/>
  <c r="BD251" i="1" s="1"/>
  <c r="BC251" i="1" a="1"/>
  <c r="BC251" i="1" s="1"/>
  <c r="BD245" i="1" a="1"/>
  <c r="BD245" i="1" s="1"/>
  <c r="BC245" i="1" a="1"/>
  <c r="BC245" i="1" s="1"/>
  <c r="BD244" i="1" a="1"/>
  <c r="BD244" i="1" s="1"/>
  <c r="BC244" i="1" a="1"/>
  <c r="BC244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79" i="1" a="1"/>
  <c r="BD279" i="1" s="1"/>
  <c r="BC279" i="1" a="1"/>
  <c r="BC279" i="1" s="1"/>
  <c r="BD278" i="1" a="1"/>
  <c r="BD278" i="1" s="1"/>
  <c r="BC278" i="1" a="1"/>
  <c r="BC278" i="1" s="1"/>
  <c r="BD277" i="1" a="1"/>
  <c r="BD277" i="1" s="1"/>
  <c r="BC277" i="1" a="1"/>
  <c r="BC277" i="1" s="1"/>
  <c r="BD276" i="1" a="1"/>
  <c r="BD276" i="1" s="1"/>
  <c r="BC276" i="1" a="1"/>
  <c r="BC276" i="1" s="1"/>
  <c r="BD275" i="1" a="1"/>
  <c r="BD275" i="1" s="1"/>
  <c r="BC275" i="1" a="1"/>
  <c r="BC275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81" i="1" a="1"/>
  <c r="BD281" i="1" s="1"/>
  <c r="BC281" i="1" a="1"/>
  <c r="BC281" i="1" s="1"/>
  <c r="BD282" i="1" a="1"/>
  <c r="BD282" i="1" s="1"/>
  <c r="BC282" i="1" a="1"/>
  <c r="BC282" i="1" s="1"/>
  <c r="BD283" i="1" a="1"/>
  <c r="BD283" i="1" s="1"/>
  <c r="BC283" i="1" a="1"/>
  <c r="BC283" i="1" s="1"/>
  <c r="BD553" i="1" a="1"/>
  <c r="BD553" i="1" s="1"/>
  <c r="BC553" i="1" a="1"/>
  <c r="BC553" i="1" s="1"/>
  <c r="BD552" i="1" a="1"/>
  <c r="BD552" i="1" s="1"/>
  <c r="BC552" i="1" a="1"/>
  <c r="BC552" i="1" s="1"/>
  <c r="BD551" i="1" a="1"/>
  <c r="BD551" i="1" s="1"/>
  <c r="BC551" i="1" a="1"/>
  <c r="BC551" i="1" s="1"/>
  <c r="BD550" i="1" a="1"/>
  <c r="BD550" i="1" s="1"/>
  <c r="BC550" i="1" a="1"/>
  <c r="BC550" i="1" s="1"/>
  <c r="BD549" i="1" a="1"/>
  <c r="BD549" i="1" s="1"/>
  <c r="BC549" i="1" a="1"/>
  <c r="BC549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16" i="1" a="1"/>
  <c r="BD316" i="1" s="1"/>
  <c r="BC316" i="1" a="1"/>
  <c r="BC316" i="1" s="1"/>
  <c r="BD315" i="1" a="1"/>
  <c r="BD315" i="1" s="1"/>
  <c r="BC315" i="1" a="1"/>
  <c r="BC315" i="1" s="1"/>
  <c r="BD314" i="1" a="1"/>
  <c r="BD314" i="1" s="1"/>
  <c r="BC314" i="1" a="1"/>
  <c r="BC314" i="1" s="1"/>
  <c r="BD313" i="1" a="1"/>
  <c r="BD313" i="1" s="1"/>
  <c r="BC313" i="1" a="1"/>
  <c r="BC313" i="1" s="1"/>
  <c r="BD312" i="1" a="1"/>
  <c r="BD312" i="1" s="1"/>
  <c r="BC312" i="1" a="1"/>
  <c r="BC312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287" i="1" a="1"/>
  <c r="BD287" i="1" s="1"/>
  <c r="BC287" i="1" a="1"/>
  <c r="BC287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301" i="1" a="1"/>
  <c r="BD301" i="1" s="1"/>
  <c r="BC301" i="1" a="1"/>
  <c r="BC301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300" i="1" a="1"/>
  <c r="BD300" i="1" s="1"/>
  <c r="BC300" i="1" a="1"/>
  <c r="BC300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86" i="1" a="1"/>
  <c r="BD286" i="1" s="1"/>
  <c r="BC286" i="1" a="1"/>
  <c r="BC286" i="1" s="1"/>
  <c r="BD285" i="1" a="1"/>
  <c r="BD285" i="1" s="1"/>
  <c r="BC285" i="1" a="1"/>
  <c r="BC285" i="1" s="1"/>
  <c r="BD288" i="1" a="1"/>
  <c r="BD288" i="1" s="1"/>
  <c r="BC288" i="1" a="1"/>
  <c r="BC288" i="1" s="1"/>
  <c r="BD294" i="1" a="1"/>
  <c r="BD294" i="1" s="1"/>
  <c r="BC294" i="1" a="1"/>
  <c r="BC294" i="1" s="1"/>
  <c r="BD284" i="1" a="1"/>
  <c r="BD284" i="1" s="1"/>
  <c r="BC284" i="1" a="1"/>
  <c r="BC28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R169" i="1"/>
  <c r="R166" i="1"/>
  <c r="S163" i="12" s="1"/>
  <c r="R158" i="1"/>
  <c r="S155" i="12" s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S181" i="12" l="1"/>
  <c r="S430" i="12"/>
  <c r="S166" i="12"/>
  <c r="S503" i="12"/>
  <c r="S186" i="12"/>
  <c r="S443" i="12"/>
  <c r="S146" i="12"/>
  <c r="S497" i="12"/>
  <c r="S170" i="12"/>
  <c r="S442" i="12"/>
  <c r="S233" i="12"/>
  <c r="S505" i="12"/>
  <c r="L57" i="11"/>
  <c r="N57" i="11"/>
  <c r="S99" i="12"/>
  <c r="S145" i="12"/>
  <c r="S88" i="12"/>
  <c r="S129" i="12"/>
  <c r="S230" i="12"/>
  <c r="S423" i="12"/>
  <c r="S239" i="12"/>
  <c r="S511" i="12"/>
  <c r="S236" i="12"/>
  <c r="S476" i="12"/>
  <c r="S235" i="12"/>
  <c r="S437" i="12"/>
  <c r="S96" i="12"/>
  <c r="L26" i="11"/>
  <c r="N26" i="11"/>
  <c r="S102" i="12"/>
  <c r="S130" i="12"/>
  <c r="S86" i="12"/>
  <c r="S105" i="12"/>
  <c r="S234" i="12"/>
  <c r="S469" i="12"/>
  <c r="S143" i="12"/>
  <c r="S144" i="12"/>
  <c r="S106" i="12"/>
  <c r="S109" i="12"/>
  <c r="L14" i="11"/>
  <c r="N14" i="11"/>
  <c r="S92" i="12"/>
  <c r="S98" i="12"/>
  <c r="S142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<sst xmlns="http://schemas.openxmlformats.org/spreadsheetml/2006/main" count="8562" uniqueCount="1803">
  <si>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</si>
  <si>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</si>
  <si>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</si>
  <si>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</si>
  <si>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</si>
  <si>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</si>
  <si>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</si>
  <si>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</si>
  <si>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</si>
  <si>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</si>
  <si>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</si>
  <si>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</si>
  <si>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</si>
  <si>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</si>
  <si>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</si>
  <si>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</si>
  <si>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</si>
  <si>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</si>
  <si>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</si>
  <si>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</si>
  <si>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</si>
  <si>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</si>
  <si>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</si>
  <si>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</si>
  <si>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</si>
  <si>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</si>
  <si>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</si>
  <si>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</si>
  <si>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</si>
  <si>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</si>
  <si>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</si>
  <si>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</si>
  <si>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</si>
  <si>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</si>
  <si>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</si>
  <si>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</si>
  <si>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</si>
  <si>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</si>
  <si>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</si>
  <si>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</si>
  <si>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</si>
  <si>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</si>
  <si>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</si>
  <si>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</si>
  <si>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</si>
  <si>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</si>
  <si>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</si>
  <si>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</si>
  <si>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</si>
  <si>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</si>
  <si>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</si>
  <si>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</si>
  <si>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</si>
  <si>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</si>
  <si>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</si>
  <si>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</si>
  <si>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</si>
  <si>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</si>
  <si>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</si>
  <si>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</si>
  <si>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</si>
  <si>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</si>
  <si>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</si>
  <si>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</si>
  <si>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</si>
  <si>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</si>
  <si>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</si>
  <si>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</si>
  <si>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</si>
  <si>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</si>
  <si>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</si>
  <si>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</si>
  <si>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</si>
  <si>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</si>
  <si>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</si>
  <si>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</si>
  <si>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</si>
  <si>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</si>
  <si>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</si>
  <si>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</si>
  <si>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</si>
  <si>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</si>
  <si>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</si>
  <si>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</si>
  <si>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</si>
  <si>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</si>
  <si>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</si>
  <si>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</si>
  <si>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</si>
  <si>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</si>
  <si>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</si>
  <si>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</si>
  <si>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</si>
  <si>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</si>
  <si>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</si>
  <si>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</si>
  <si>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</si>
  <si>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</si>
  <si>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</si>
  <si>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</si>
  <si>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</si>
  <si>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</si>
  <si>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</si>
  <si>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</si>
  <si>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</si>
  <si>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</si>
  <si>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</si>
  <si>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</si>
  <si>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</si>
  <si>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</si>
  <si>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</si>
  <si>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</si>
  <si>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</si>
  <si>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</si>
  <si>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</si>
  <si>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</si>
  <si>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</si>
  <si>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</si>
  <si>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</si>
  <si>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</si>
  <si>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</si>
  <si>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</si>
  <si>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</si>
  <si>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</si>
  <si>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</si>
  <si>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</si>
  <si>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</si>
  <si>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</si>
  <si>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</si>
  <si>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</si>
  <si>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</si>
  <si>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</si>
  <si>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</si>
  <si>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</si>
  <si>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</si>
  <si>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</si>
  <si>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</si>
  <si>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</si>
  <si>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</si>
  <si>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</si>
  <si>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</si>
  <si>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</si>
  <si>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</si>
  <si>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</si>
  <si>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</si>
  <si>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</si>
  <si>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</si>
  <si>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</si>
  <si>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</si>
  <si>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</si>
  <si>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</si>
  <si>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</si>
  <si>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</si>
  <si>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</si>
  <si>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</si>
  <si>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</si>
  <si>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</si>
  <si>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</si>
  <si>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</si>
  <si>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</si>
  <si>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</si>
  <si>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</si>
  <si>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</si>
  <si>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</si>
  <si>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</si>
  <si>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</si>
  <si>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</si>
  <si>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</si>
  <si>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</si>
  <si>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</si>
  <si>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</si>
  <si>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</si>
  <si>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</si>
  <si>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</si>
  <si>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</si>
  <si>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</si>
  <si>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</si>
  <si>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</si>
  <si>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</si>
  <si>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</si>
  <si>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</si>
  <si>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</si>
  <si>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</si>
  <si>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</si>
  <si>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</si>
  <si>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</si>
  <si>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</si>
  <si>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</si>
  <si>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</si>
  <si>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</si>
  <si>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</si>
  <si>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</si>
  <si>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</si>
  <si>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</si>
  <si>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</si>
  <si>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</si>
  <si>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</si>
  <si>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</si>
  <si>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</si>
  <si>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</si>
  <si>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</si>
  <si>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</si>
  <si>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</si>
  <si>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</si>
  <si>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</si>
  <si>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</si>
  <si>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</si>
  <si>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</si>
  <si>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</si>
  <si>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</si>
  <si>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</si>
  <si>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</si>
  <si>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</si>
  <si>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</si>
  <si>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</si>
  <si>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</si>
  <si>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</si>
  <si>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</si>
  <si>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</si>
  <si>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</si>
  <si>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</si>
  <si>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</si>
  <si>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</si>
  <si>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</si>
  <si>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</si>
  <si>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</si>
  <si>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</si>
  <si>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</si>
  <si>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</si>
  <si>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</si>
  <si>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</si>
  <si>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</si>
  <si>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</si>
  <si>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</si>
  <si>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</si>
  <si>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</si>
  <si>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</si>
  <si>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</si>
  <si>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</si>
  <si>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</si>
  <si>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</si>
  <si>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</si>
  <si>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</si>
  <si>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</si>
  <si>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</si>
  <si>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</si>
  <si>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</si>
  <si>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</si>
  <si>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</si>
  <si>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</si>
  <si>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</si>
  <si>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</si>
  <si>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</si>
  <si>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</si>
  <si>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</si>
  <si>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</si>
  <si>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</si>
  <si>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</si>
  <si>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</si>
  <si>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</si>
  <si>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</si>
  <si>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</si>
  <si>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</si>
  <si>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</si>
  <si>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</si>
  <si>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</si>
  <si>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</si>
  <si>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</si>
  <si>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</si>
  <si>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</si>
  <si>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</si>
  <si>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</si>
  <si>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</si>
  <si>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</si>
  <si>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</si>
  <si>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</si>
  <si>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</si>
  <si>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</si>
  <si>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</si>
  <si>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</si>
  <si>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</si>
  <si>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</si>
  <si>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</si>
  <si>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</si>
  <si>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</si>
  <si>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</si>
  <si>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</si>
  <si>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</si>
  <si>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</si>
  <si>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</si>
  <si>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</si>
  <si>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</si>
  <si>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</si>
  <si>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</si>
  <si>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</si>
  <si>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</si>
  <si>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</si>
  <si>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</si>
  <si>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</si>
  <si>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</si>
  <si>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</si>
  <si>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</si>
  <si>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</si>
  <si>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</si>
  <si>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</si>
  <si>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</si>
  <si>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</si>
  <si>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</si>
  <si>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</si>
  <si>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</si>
  <si>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</si>
  <si>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</si>
  <si>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</si>
  <si>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</si>
  <si>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</si>
  <si>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</si>
  <si>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</si>
  <si>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</si>
  <si>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</si>
  <si>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</si>
  <si>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</si>
  <si>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</si>
  <si>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</si>
  <si>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</si>
  <si>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</si>
  <si>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</si>
  <si>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</si>
  <si>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</si>
  <si>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</si>
  <si>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</si>
  <si>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</si>
  <si>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</si>
  <si>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</si>
  <si>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</si>
  <si>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</si>
  <si>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</si>
  <si>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</si>
  <si>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</si>
  <si>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</si>
  <si>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</si>
  <si>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</si>
  <si>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</si>
  <si>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</si>
  <si>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</si>
  <si>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</si>
  <si>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</si>
  <si>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</si>
  <si>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</si>
  <si>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</si>
  <si>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</si>
  <si>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</si>
  <si>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</si>
  <si>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</si>
  <si>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</si>
  <si>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</si>
  <si>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</si>
  <si>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</si>
  <si>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</si>
  <si>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</si>
  <si>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</si>
  <si>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</si>
  <si>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</si>
  <si>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</si>
  <si>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</si>
  <si>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</si>
  <si>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</si>
  <si>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</si>
  <si>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</si>
  <si>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</si>
  <si>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</si>
  <si>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</si>
  <si>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</si>
  <si>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</si>
  <si>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</si>
  <si>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</si>
  <si>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</si>
  <si>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</si>
  <si>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</si>
  <si>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</si>
  <si>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</si>
  <si>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</si>
  <si>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</si>
  <si>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</si>
  <si>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</si>
  <si>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</si>
  <si>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</si>
  <si>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</si>
  <si>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</si>
  <si>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</si>
  <si>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</si>
  <si>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</si>
  <si>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</si>
  <si>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</si>
  <si>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</si>
  <si>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</si>
  <si>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</si>
  <si>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</si>
  <si>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</si>
  <si>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</si>
  <si>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</si>
  <si>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</si>
  <si>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</si>
  <si>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</si>
  <si>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</si>
  <si>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</si>
  <si>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</si>
  <si>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</si>
  <si>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</si>
  <si>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</si>
  <si>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</si>
  <si>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</si>
  <si>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</si>
  <si>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</si>
  <si>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</si>
  <si>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</si>
  <si>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</si>
  <si>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</si>
  <si>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</si>
  <si>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</si>
  <si>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</si>
  <si>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</si>
  <si>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</si>
  <si>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</si>
  <si>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</si>
  <si>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</si>
  <si>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</si>
  <si>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</si>
  <si>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</si>
  <si>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</si>
  <si>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</si>
  <si>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</si>
  <si>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</si>
  <si>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</si>
  <si>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</si>
  <si>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</si>
  <si>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</si>
  <si>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</si>
  <si>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</si>
  <si>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</si>
  <si>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</si>
  <si>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</si>
  <si>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</si>
  <si>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</si>
  <si>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</si>
  <si>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</si>
  <si>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</si>
  <si>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</si>
  <si>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</si>
  <si>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</si>
  <si>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</si>
  <si>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</si>
  <si>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</si>
  <si>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</si>
  <si>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</si>
  <si>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</si>
  <si>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</si>
  <si>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</si>
  <si>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</si>
  <si>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</si>
  <si>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</si>
  <si>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</si>
  <si>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</si>
  <si>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</si>
  <si>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</si>
  <si>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</si>
  <si>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</si>
  <si>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</si>
  <si>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</si>
  <si>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</si>
  <si>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</si>
  <si>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</si>
  <si>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</si>
  <si>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</si>
  <si>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</si>
  <si>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</si>
  <si>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</si>
  <si>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</si>
  <si>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</si>
  <si>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</si>
  <si>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</si>
  <si>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</si>
  <si>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</si>
  <si>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</si>
  <si>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</si>
  <si>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</si>
  <si>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</si>
  <si>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</si>
  <si>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</si>
  <si>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</si>
  <si>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</si>
  <si>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</si>
  <si>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</si>
  <si>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</si>
  <si>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</si>
  <si>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</si>
  <si>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</si>
  <si>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</si>
  <si>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</si>
  <si>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</si>
  <si>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</si>
  <si>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</si>
  <si>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</si>
  <si>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</si>
  <si>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</si>
  <si>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</si>
  <si>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</si>
  <si>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</si>
  <si>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</si>
  <si>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</si>
  <si>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</si>
  <si>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</si>
  <si>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</si>
  <si>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</si>
  <si>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</si>
  <si>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</si>
  <si>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</si>
  <si>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</si>
  <si>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</si>
  <si>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</si>
  <si>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</si>
  <si>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</si>
  <si>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</si>
  <si>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</si>
  <si>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</si>
  <si>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</si>
  <si>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</si>
  <si>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</si>
  <si>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</si>
  <si>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</si>
  <si>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</si>
  <si>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</si>
  <si>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</si>
  <si>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</si>
  <si>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</si>
  <si>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</si>
  <si>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</si>
  <si>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</si>
  <si>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</si>
  <si>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</si>
  <si>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</si>
  <si>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</si>
  <si>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</si>
  <si>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</si>
  <si>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</si>
  <si>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</si>
  <si>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</si>
  <si>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</si>
  <si>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</si>
  <si>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</si>
  <si>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</si>
  <si>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</si>
  <si>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</si>
  <si>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</si>
  <si>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</si>
  <si>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</si>
  <si>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</si>
  <si>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</si>
  <si>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</si>
  <si>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</si>
  <si>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</si>
  <si>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</si>
  <si>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</si>
  <si>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</si>
  <si>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</si>
  <si>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</si>
  <si>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</si>
  <si>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</si>
  <si>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</si>
  <si>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</si>
  <si>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</si>
  <si>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</si>
  <si>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</si>
  <si>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</si>
  <si>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</si>
  <si>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</si>
  <si>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</si>
  <si>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</si>
  <si>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</si>
  <si>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</si>
  <si>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</si>
  <si>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</si>
  <si>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</si>
  <si>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</si>
  <si>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</si>
  <si>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</si>
  <si>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</si>
  <si>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</si>
  <si>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</si>
  <si>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</si>
  <si>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</si>
  <si>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</si>
  <si>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</si>
  <si>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</si>
  <si>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</si>
  <si>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</si>
  <si>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</si>
  <si>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</si>
  <si>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</si>
  <si>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</si>
  <si>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</si>
  <si>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</si>
  <si>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</si>
  <si>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</si>
  <si>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</si>
  <si>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</si>
  <si>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</si>
  <si>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</si>
  <si>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</si>
  <si>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</si>
  <si>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</si>
  <si>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</si>
  <si>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</si>
  <si>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</si>
  <si>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</si>
  <si>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</si>
  <si>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</si>
  <si>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</si>
  <si>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</si>
  <si>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</si>
  <si>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</si>
  <si>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</si>
  <si>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</si>
  <si>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</si>
  <si>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</si>
  <si>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</si>
  <si>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</si>
  <si>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</si>
  <si>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</si>
  <si>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</si>
  <si>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</si>
  <si>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</si>
  <si>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</si>
  <si>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</si>
  <si>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</si>
  <si>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</si>
  <si>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</si>
  <si>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</si>
  <si>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</si>
  <si>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</si>
  <si>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</si>
  <si>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</si>
  <si>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</si>
  <si>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</si>
  <si>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</si>
  <si>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</si>
  <si>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</si>
  <si>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</si>
  <si>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</si>
  <si>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</si>
  <si>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</si>
  <si>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</si>
  <si>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</si>
  <si>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</si>
  <si>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</si>
  <si>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</si>
  <si>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</si>
  <si>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</si>
  <si>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</si>
  <si>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</si>
  <si>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</si>
  <si>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</si>
  <si>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</si>
  <si>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</si>
  <si>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</si>
  <si>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</si>
  <si>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</si>
  <si>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</si>
  <si>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</si>
  <si>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</si>
  <si>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</si>
  <si>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</si>
  <si>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</si>
  <si>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</si>
  <si>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</si>
  <si>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</si>
  <si>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</si>
  <si>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</si>
  <si>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</si>
  <si>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</si>
  <si>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</si>
  <si>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</si>
  <si>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</si>
  <si>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</si>
  <si>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</si>
  <si>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</si>
  <si>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</si>
  <si>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</si>
  <si>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</si>
  <si>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</si>
  <si>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</si>
  <si>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</si>
  <si>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</si>
  <si>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</si>
  <si>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</si>
  <si>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</si>
  <si>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</si>
  <si>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</si>
  <si>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</si>
  <si>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</si>
  <si>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</si>
  <si>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</si>
  <si>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</si>
  <si>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</si>
  <si>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</si>
  <si>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</si>
  <si>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</si>
  <si>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</si>
  <si>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</si>
  <si>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</si>
  <si>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</si>
  <si>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</si>
  <si>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</si>
  <si>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</si>
  <si>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</si>
  <si>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</si>
  <si>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</si>
  <si>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</si>
  <si>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</si>
  <si>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</si>
  <si>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</si>
  <si>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</si>
  <si>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</si>
  <si>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</si>
  <si>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</si>
  <si>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</si>
  <si>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</si>
  <si>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</si>
  <si>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</si>
  <si>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</si>
  <si>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</si>
  <si>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</si>
  <si>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</si>
  <si>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</si>
  <si>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</si>
  <si>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</si>
  <si>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</si>
  <si>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</si>
  <si>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</si>
  <si>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</si>
  <si>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</si>
  <si>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</si>
  <si>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</si>
  <si>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</si>
  <si>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</si>
  <si>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</si>
  <si>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</si>
  <si>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</si>
  <si>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</si>
  <si>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</si>
  <si>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</si>
  <si>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</si>
  <si>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</si>
  <si>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</si>
  <si>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</si>
  <si>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</si>
  <si>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</si>
  <si>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</si>
  <si>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</si>
  <si>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</si>
  <si>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</si>
  <si>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</si>
  <si>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</si>
  <si>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</si>
  <si>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</si>
  <si>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</si>
  <si>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</si>
  <si>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</si>
  <si>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</si>
  <si>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</si>
  <si>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</si>
  <si>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</si>
  <si>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</si>
  <si>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</si>
  <si>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</si>
  <si>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</si>
  <si>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</si>
  <si>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</si>
  <si>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</si>
  <si>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</si>
  <si>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</si>
  <si>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</si>
  <si>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</si>
  <si>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</si>
  <si>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</si>
  <si>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</si>
  <si>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</si>
  <si>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</si>
  <si>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</si>
  <si>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</si>
  <si>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</si>
  <si>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</si>
  <si>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</si>
  <si>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</si>
  <si>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</si>
  <si>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</si>
  <si>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</si>
  <si>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</si>
  <si>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</si>
  <si>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</si>
  <si>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</si>
  <si>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</si>
  <si>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</si>
  <si>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</si>
  <si>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</si>
  <si>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</si>
  <si>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</si>
  <si>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</si>
  <si>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</si>
  <si>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</si>
  <si>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</si>
  <si>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</si>
  <si>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</si>
  <si>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</si>
  <si>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</si>
  <si>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</si>
  <si>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</si>
  <si>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</si>
  <si>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</si>
  <si>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</si>
  <si>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</si>
  <si>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</si>
  <si>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</si>
  <si>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</si>
  <si>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</si>
  <si>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</si>
  <si>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</si>
  <si>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</si>
  <si>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</si>
  <si>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</si>
  <si>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</si>
  <si>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</si>
  <si>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</si>
  <si>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</si>
  <si>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</si>
  <si>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</si>
  <si>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</si>
  <si>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</si>
  <si>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</si>
  <si>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</si>
  <si>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</si>
  <si>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</si>
  <si>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</si>
  <si>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</si>
  <si>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</si>
  <si>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</si>
  <si>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</si>
  <si>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</si>
  <si>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</si>
  <si>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</si>
  <si>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</si>
  <si>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</si>
  <si>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</si>
  <si>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</si>
  <si>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</si>
  <si>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</si>
  <si>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</si>
  <si>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</si>
  <si>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</si>
  <si>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</si>
  <si>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</si>
  <si>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</si>
  <si>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</si>
  <si>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</si>
  <si>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</si>
  <si>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</si>
  <si>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</si>
  <si>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</si>
  <si>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</si>
  <si>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</si>
  <si>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</si>
  <si>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</si>
  <si>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</si>
  <si>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</si>
  <si>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</si>
  <si>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</si>
  <si>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</si>
  <si>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</si>
  <si>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</si>
  <si>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</si>
  <si>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</si>
  <si>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</si>
  <si>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</si>
  <si>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</si>
  <si>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</si>
  <si>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</si>
  <si>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</si>
  <si>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</si>
  <si>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</si>
  <si>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</si>
  <si>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</si>
  <si>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</si>
  <si>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</si>
  <si>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</si>
  <si>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</si>
  <si>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</si>
  <si>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</si>
  <si>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</si>
  <si>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</si>
  <si>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</si>
  <si>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</si>
  <si>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</si>
  <si>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</si>
  <si>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</si>
  <si>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</si>
  <si>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</si>
  <si>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</si>
  <si>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</si>
  <si>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</si>
  <si>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</si>
  <si>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</si>
  <si>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</si>
  <si>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</si>
  <si>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</si>
  <si>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</si>
  <si>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</si>
  <si>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</si>
  <si>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</si>
  <si>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</si>
  <si>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</si>
  <si>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</si>
  <si>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</si>
  <si>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</si>
  <si>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</si>
  <si>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</si>
  <si>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</si>
  <si>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</si>
  <si>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</si>
  <si>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</si>
  <si>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</si>
  <si>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</si>
  <si>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</si>
  <si>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</si>
  <si>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</si>
  <si>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</si>
  <si>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</si>
  <si>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</si>
  <si>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</si>
  <si>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</si>
  <si>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</si>
  <si>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</si>
  <si>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</si>
  <si>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</si>
  <si>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</si>
  <si>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</si>
  <si>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</si>
  <si>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</si>
  <si>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</si>
  <si>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</si>
  <si>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</si>
  <si>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</si>
  <si>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</si>
  <si>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</si>
  <si>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</si>
  <si>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</si>
  <si>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</si>
  <si>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</si>
  <si>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</si>
  <si>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</si>
  <si>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</si>
  <si>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</si>
  <si>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</si>
  <si>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</si>
  <si>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</si>
  <si>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</si>
  <si>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</si>
  <si>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</si>
  <si>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</si>
  <si>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</si>
  <si>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</si>
  <si>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</si>
  <si>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</si>
  <si>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</si>
  <si>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</si>
  <si>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</si>
  <si>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</si>
  <si>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</si>
  <si>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</si>
  <si>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</si>
  <si>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</si>
  <si>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</si>
  <si>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</si>
  <si>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</si>
  <si>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</si>
  <si>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</si>
  <si>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</si>
  <si>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</si>
  <si>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</si>
  <si>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</si>
  <si>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</si>
  <si>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</si>
  <si>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</si>
  <si>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</si>
  <si>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</si>
  <si>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</si>
  <si>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</si>
  <si>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</si>
  <si>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</si>
  <si>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</si>
  <si>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</si>
  <si>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</si>
  <si>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</si>
  <si>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</si>
  <si>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</si>
  <si>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</si>
  <si>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</si>
  <si>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</si>
  <si>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</si>
  <si>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</si>
  <si>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</si>
  <si>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</si>
  <si>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</si>
  <si>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</si>
  <si>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</si>
  <si>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</si>
  <si>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</si>
  <si>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</si>
  <si>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</si>
  <si>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</si>
  <si>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</si>
  <si>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</si>
  <si>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</si>
  <si>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</si>
  <si>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</si>
  <si>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</si>
  <si>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</si>
  <si>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</si>
  <si>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</si>
  <si>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</si>
  <si>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</si>
  <si>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</si>
  <si>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</si>
  <si>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</si>
  <si>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</si>
  <si>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</si>
  <si>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</si>
  <si>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</si>
  <si>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</si>
  <si>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</si>
  <si>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</si>
  <si>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</si>
  <si>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</si>
  <si>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</si>
  <si>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</si>
  <si>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</si>
  <si>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</si>
  <si>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</si>
  <si>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</si>
  <si>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</si>
  <si>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</si>
  <si>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</si>
  <si>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</si>
  <si>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</si>
  <si>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</si>
  <si>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</si>
  <si>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</si>
  <si>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</si>
  <si>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</si>
  <si>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</si>
  <si>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</si>
  <si>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</si>
  <si>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</si>
  <si>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</si>
  <si>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</si>
  <si>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</si>
  <si>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</si>
  <si>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</si>
  <si>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</si>
  <si>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</si>
  <si>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</si>
  <si>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</si>
  <si>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</si>
  <si>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</si>
  <si>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</si>
  <si>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</si>
  <si>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</si>
  <si>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</si>
  <si>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</si>
  <si>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</si>
  <si>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</si>
  <si>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</si>
  <si>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</si>
  <si>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</si>
  <si>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</si>
  <si>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</si>
  <si>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</si>
  <si>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</si>
  <si>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</si>
  <si>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</si>
  <si>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</si>
  <si>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</si>
  <si>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</si>
  <si>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</si>
  <si>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</si>
  <si>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</si>
  <si>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</si>
  <si>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</si>
  <si>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</si>
  <si>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</si>
  <si>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</si>
  <si>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</si>
  <si>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</si>
  <si>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</si>
  <si>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</si>
  <si>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</si>
  <si>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</si>
  <si>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</si>
  <si>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</si>
  <si>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</si>
  <si>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</si>
  <si>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</si>
  <si>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</si>
  <si>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</si>
  <si>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</si>
  <si>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</si>
  <si>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</si>
  <si>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</si>
  <si>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</si>
  <si>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</si>
  <si>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</si>
  <si>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</si>
  <si>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</si>
  <si>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</si>
  <si>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</si>
  <si>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</si>
  <si>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</si>
  <si>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</si>
  <si>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</si>
  <si>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</si>
  <si>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</si>
  <si>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</si>
  <si>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</si>
  <si>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</si>
  <si>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</si>
  <si>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</si>
  <si>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</si>
  <si>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</si>
  <si>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</si>
  <si>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</si>
  <si>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</si>
  <si>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</si>
  <si>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</si>
  <si>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</si>
  <si>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</si>
  <si>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</si>
  <si>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</si>
  <si>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</si>
  <si>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</si>
  <si>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</si>
  <si>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</si>
  <si>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</si>
  <si>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</si>
  <si>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</si>
  <si>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</si>
  <si>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</si>
  <si>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</si>
  <si>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</si>
  <si>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</si>
  <si>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</si>
  <si>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</si>
  <si>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</si>
  <si>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</si>
  <si>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</si>
  <si>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</si>
  <si>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</si>
  <si>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</si>
  <si>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</si>
  <si>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</si>
  <si>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</si>
  <si>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</si>
  <si>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</si>
  <si>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</si>
  <si>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</si>
  <si>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</si>
  <si>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</si>
  <si>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</si>
  <si>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</si>
  <si>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</si>
  <si>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</si>
  <si>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</si>
  <si>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</si>
  <si>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</si>
  <si>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</si>
  <si>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</si>
  <si>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</si>
  <si>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</si>
  <si>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</si>
  <si>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</si>
  <si>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</si>
  <si>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</si>
  <si>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</si>
  <si>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</si>
  <si>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</si>
  <si>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</si>
  <si>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</si>
  <si>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</si>
  <si>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</si>
  <si>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</si>
  <si>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</si>
  <si>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</si>
  <si>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</si>
  <si>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</si>
  <si>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</si>
  <si>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</si>
  <si>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</si>
  <si>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</si>
  <si>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</si>
  <si>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</si>
  <si>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</si>
  <si>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</si>
  <si>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</si>
  <si>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</si>
  <si>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</si>
  <si>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</si>
  <si>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</si>
  <si>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</si>
  <si>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</si>
  <si>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</si>
  <si>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</si>
  <si>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</si>
  <si>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Aguardando envio MC1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</si>
  <si>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</si>
  <si>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</si>
  <si>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</si>
  <si>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</si>
  <si>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</si>
  <si>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</si>
  <si>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</si>
  <si>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</si>
  <si>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</si>
  <si>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</si>
  <si>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Francisco</t>
  </si>
  <si>
    <t xml:space="preserve">Solda depende de temperatura </t>
  </si>
  <si>
    <t>Aguardando TP ficar pronta</t>
  </si>
  <si>
    <t>TP pronta 10:09, realizado intervalo 11hrs ate 12:30/ prod. 2 soldas</t>
  </si>
  <si>
    <t>MC1 09:32, sem faixa devido prioridade do V98</t>
  </si>
  <si>
    <t>Fredson</t>
  </si>
  <si>
    <t>Carga de pedra</t>
  </si>
  <si>
    <t>Realizado o carregamento de 13 vgs de pedra</t>
  </si>
  <si>
    <t>TP pronta 07:43 aguardando passagem C60 prev. 09hrs</t>
  </si>
  <si>
    <t>Cancelado pois solicitou mais tempo que programado</t>
  </si>
  <si>
    <t xml:space="preserve">Aguardando TP ficar pronta 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</si>
  <si>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</si>
  <si>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</si>
  <si>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</si>
  <si>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</si>
  <si>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Deslocamento</t>
  </si>
  <si>
    <t xml:space="preserve"> MC1 09:42 aguardando faixa cm cco </t>
  </si>
  <si>
    <t>Realizado o deslocamento de PPR-PSG</t>
  </si>
  <si>
    <t>Herbert</t>
  </si>
  <si>
    <t xml:space="preserve">Dsecarga de pedra </t>
  </si>
  <si>
    <t xml:space="preserve">Eder lima + Alex Aparecido  Paula </t>
  </si>
  <si>
    <t>MC1 08:05 em deslocamento para o KM  185 de trabalho</t>
  </si>
  <si>
    <t>Realizado intervalo para descarga de pedra em TID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</si>
  <si>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</si>
  <si>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</si>
  <si>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</si>
  <si>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</si>
  <si>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</si>
  <si>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</si>
  <si>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</si>
  <si>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</si>
  <si>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</si>
  <si>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</si>
  <si>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</si>
  <si>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</si>
  <si>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</si>
  <si>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</si>
  <si>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</si>
  <si>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</si>
  <si>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</si>
  <si>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</si>
  <si>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</si>
  <si>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</si>
  <si>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</si>
  <si>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</si>
  <si>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</si>
  <si>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</si>
  <si>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</si>
  <si>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</si>
  <si>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</si>
  <si>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</si>
  <si>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</si>
  <si>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</si>
  <si>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</si>
  <si>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</si>
  <si>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</si>
  <si>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</si>
  <si>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</si>
  <si>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</si>
  <si>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</si>
  <si>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</si>
  <si>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</si>
  <si>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</si>
  <si>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MC1 11:04, sem oportunidade</t>
  </si>
  <si>
    <t>Descarga de material no Patio TIQ</t>
  </si>
  <si>
    <t>Equipe sem descanso devido descarga no dia 4</t>
  </si>
  <si>
    <t xml:space="preserve">MC1 08:35, aguarda oportunidade de intervalo </t>
  </si>
  <si>
    <t>Alterado programação para deslocamento devido acidente L84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</si>
  <si>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</si>
  <si>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</si>
  <si>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</si>
  <si>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</si>
  <si>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</si>
  <si>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Descarga de pedra</t>
  </si>
  <si>
    <t xml:space="preserve">Sem oportunidade devido acidente </t>
  </si>
  <si>
    <t xml:space="preserve">Sem oportunidade devido priorização da retomada do acidente </t>
  </si>
  <si>
    <t>TOM1/TMTTOM/TMT1</t>
  </si>
  <si>
    <t>Rodrigo</t>
  </si>
  <si>
    <t xml:space="preserve">Sem oportunidade devido acidente malha saturada </t>
  </si>
  <si>
    <t xml:space="preserve">Realizado intervalo para socaria MOD entre ZXE-ZGT / prod. 600 metros 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</si>
  <si>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</si>
  <si>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</si>
  <si>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</si>
  <si>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</si>
  <si>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</si>
  <si>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</si>
  <si>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</si>
  <si>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</si>
  <si>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</si>
  <si>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</si>
  <si>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</si>
  <si>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</si>
  <si>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</si>
  <si>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</si>
  <si>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</si>
  <si>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</si>
  <si>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</si>
  <si>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</si>
  <si>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</si>
  <si>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 xml:space="preserve">Caminhão de solda </t>
  </si>
  <si>
    <t>Previsão MC1 10HRS, realizando o intervalo 12:20 ate 15:30/ prod. 4</t>
  </si>
  <si>
    <t xml:space="preserve">Descarga de pedra </t>
  </si>
  <si>
    <t xml:space="preserve">Sem oportunidade devido priorizar a circulação , sem faixa </t>
  </si>
  <si>
    <t>No km 1867 tecnico da engenharia embarca para aplicação fixação e desembarca no km 1894, e no km 1887 substuição de galochas (A20) segue em comboio</t>
  </si>
  <si>
    <t>Realizado a substituição de galochas</t>
  </si>
  <si>
    <t>MC1 09:14 realizando o intervalo das 11:05 ate 17hrs</t>
  </si>
  <si>
    <t xml:space="preserve">MC1 09HRS, sem oportunidade devido priorizar a circulação trens preferencial 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</si>
  <si>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</si>
  <si>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</si>
  <si>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</si>
  <si>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</si>
  <si>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</si>
  <si>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</si>
  <si>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</si>
  <si>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</si>
  <si>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</si>
  <si>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</si>
  <si>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</si>
  <si>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</si>
  <si>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</si>
  <si>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</si>
  <si>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</si>
  <si>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</si>
  <si>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 xml:space="preserve">Fernanda 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</si>
  <si>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</si>
  <si>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</si>
  <si>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</si>
  <si>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</si>
  <si>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</si>
  <si>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</si>
  <si>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</si>
  <si>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</si>
  <si>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</si>
  <si>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</si>
  <si>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</si>
  <si>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</si>
  <si>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</si>
  <si>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</si>
  <si>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</si>
  <si>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</si>
  <si>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</si>
  <si>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</si>
  <si>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</si>
  <si>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</si>
  <si>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</si>
  <si>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</si>
  <si>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Higor</t>
  </si>
  <si>
    <t>MC1 9h</t>
  </si>
  <si>
    <t>Macro 1 08:51/Lic. 08:58/Intervalo no km 245+000 com início ás 09:41 até 12:57/Produção: 4 soldas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</si>
  <si>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</si>
  <si>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</si>
  <si>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</si>
  <si>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</si>
  <si>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</si>
  <si>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</si>
  <si>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 xml:space="preserve">Descarga de dormentes </t>
  </si>
  <si>
    <t>Macro 1  07:56/Lic. 09:28/Realizada a descarga de dormentes no km 443+000 das 11:23 até 12:22/Descarregado 143 dormentes</t>
  </si>
  <si>
    <t>Solda depende de tempertura</t>
  </si>
  <si>
    <t xml:space="preserve">Aguarda equipe informar pronto 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</si>
  <si>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</si>
  <si>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</si>
  <si>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</si>
  <si>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201213/TID201</t>
  </si>
  <si>
    <t>Prev. macro 1 09:30</t>
  </si>
  <si>
    <t>Macro 1 09:48/Lic. 11:20/Intervalo de socaria realizado no km 202+000 das 12:21 até 13:28</t>
  </si>
  <si>
    <t>Solda - Condicionada à temperatura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</si>
  <si>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</si>
  <si>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</si>
  <si>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</si>
  <si>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</si>
  <si>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</si>
  <si>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</si>
  <si>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</si>
  <si>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</si>
  <si>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</si>
  <si>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</si>
  <si>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Fran</t>
  </si>
  <si>
    <t>Macro 1 06:31/Lic. 06:50/Realizando descarga de pedra entre PSI-PJG</t>
  </si>
  <si>
    <t>Vagões com comportas emperradas dificultando descarga</t>
  </si>
  <si>
    <t>Bruno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</si>
  <si>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</si>
  <si>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</si>
  <si>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</si>
  <si>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</si>
  <si>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</si>
  <si>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</si>
  <si>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</si>
  <si>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</si>
  <si>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</si>
  <si>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</si>
  <si>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</si>
  <si>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</si>
  <si>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</si>
  <si>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</si>
  <si>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</si>
  <si>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</si>
  <si>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Deslocamento - Parada no km 1550+700 em PTRPNV  para fazer simulado do meio ambiente com Ambipar das 13:00 ás 14:00</t>
  </si>
  <si>
    <t>Macro 28 08:48/Lic. 09:03/Em deslocamento</t>
  </si>
  <si>
    <t xml:space="preserve">MC1 08:45, realizado o trabalho no KM 343/total 200 dormentes </t>
  </si>
  <si>
    <t>TP pronta 07:41, previsao de faixa 10hrs</t>
  </si>
  <si>
    <t>Priorizado W70</t>
  </si>
  <si>
    <t>MC1 08:15, previsão apos I19 10hrs</t>
  </si>
  <si>
    <t>MC1 08:15, socadora em intervalo 11:15 ate 14:15, porem avariou 12:15/prod. 330 metros</t>
  </si>
  <si>
    <t xml:space="preserve">TP pronta 08hrs, em intervalo das 08hrs ate 09:30 </t>
  </si>
  <si>
    <t xml:space="preserve">TP pronta 08hrs, realizado intervalo das 08hrs ate 09:30/ 1 solda 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</si>
  <si>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</si>
  <si>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</si>
  <si>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</si>
  <si>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Inspeção RIV - VMA 35km/h e 18km/h em PN</t>
  </si>
  <si>
    <t>Macro 1 08:38/Lic. 10:56/Em inspeção</t>
  </si>
  <si>
    <t xml:space="preserve">Segue em VMA de TSF-TIQ, VMA, após segue esmerilhando TIQ-TEP à 16km/h, segue em deslocamento para TGR 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</si>
  <si>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</si>
  <si>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</si>
  <si>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</si>
  <si>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</si>
  <si>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</si>
  <si>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Segue em VMA de TGR-TEP em VMA, após segue esmerilhando TEP-TGR à 16km/h, encerra em TGR</t>
  </si>
  <si>
    <t>Validando faixa com CCO</t>
  </si>
  <si>
    <t>TIQ não recebe/Risco de exceder jornada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</si>
  <si>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</si>
  <si>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</si>
  <si>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</si>
  <si>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</si>
  <si>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faixa cm CCO 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</si>
  <si>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</si>
  <si>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</si>
  <si>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</si>
  <si>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</si>
  <si>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</si>
  <si>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</si>
  <si>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Em inspeção RIV 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</si>
  <si>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</si>
  <si>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</si>
  <si>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</si>
  <si>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2 (Eder + Alex Padula)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</si>
  <si>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</si>
  <si>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</si>
  <si>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</si>
  <si>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</si>
  <si>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</si>
  <si>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 xml:space="preserve">Paulo </t>
  </si>
  <si>
    <t xml:space="preserve">Desloamento </t>
  </si>
  <si>
    <t>A26</t>
  </si>
  <si>
    <t>JAB2</t>
  </si>
  <si>
    <t>JAM</t>
  </si>
  <si>
    <t xml:space="preserve">Carregamento de Pedra </t>
  </si>
  <si>
    <t xml:space="preserve">Equipe de folga </t>
  </si>
  <si>
    <t>K44ZRL</t>
  </si>
  <si>
    <t xml:space="preserve">Inspeção </t>
  </si>
  <si>
    <t>MC1 09:01, em inspeção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</si>
  <si>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</si>
  <si>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</si>
  <si>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</si>
  <si>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</si>
  <si>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</si>
  <si>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</si>
  <si>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</si>
  <si>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PJA-POV</t>
  </si>
  <si>
    <t>PJAPOV</t>
  </si>
  <si>
    <t xml:space="preserve">Deslocamento </t>
  </si>
  <si>
    <t>Não solicita hoje</t>
  </si>
  <si>
    <t>Não solicita macro 1</t>
  </si>
  <si>
    <t>Macro 28 08:25/Lic. 08:42/Em deslocamento</t>
  </si>
  <si>
    <t>PPR-PSG</t>
  </si>
  <si>
    <t>PPRPSG</t>
  </si>
  <si>
    <t>Macro 1 08:20/Lic. 08:29/Em inspeção até PSG</t>
  </si>
  <si>
    <t>PSG-PIT</t>
  </si>
  <si>
    <t>PSGPIT</t>
  </si>
  <si>
    <t xml:space="preserve">LUCAS </t>
  </si>
  <si>
    <t xml:space="preserve">MC1 08:47, autorizado as 09:04, em deslocamento para PIT </t>
  </si>
  <si>
    <t>PSS-POA</t>
  </si>
  <si>
    <t>PSSPOA</t>
  </si>
  <si>
    <t>MC1 10:12, em deslocamento de PSS até POA</t>
  </si>
  <si>
    <t>PUD-POU</t>
  </si>
  <si>
    <t>PUDPOU</t>
  </si>
  <si>
    <t>Segue em deslocamento entre PUD-POU</t>
  </si>
  <si>
    <t>752RVD</t>
  </si>
  <si>
    <t>RVD-TAG</t>
  </si>
  <si>
    <t>RVDTAG</t>
  </si>
  <si>
    <t xml:space="preserve">Marcelo </t>
  </si>
  <si>
    <t>Confirmando FX com CCO para deslocamento do W71 de RVD-TGR, MC1 às 19h00</t>
  </si>
  <si>
    <t>Suprimido devido o mesmo nao finalizou o descarregamento</t>
  </si>
  <si>
    <t>Confirmando FX com CCO para deslocamento do W71 de TGR-RVD, MC1 às 19h00</t>
  </si>
  <si>
    <t xml:space="preserve">Não vai circular devdio material insuficiente para o carregamento </t>
  </si>
  <si>
    <t>TAG-TRO</t>
  </si>
  <si>
    <t>TAGTRO</t>
  </si>
  <si>
    <t>Confirmado FX com CCO para deslocamento do W71 de TGR-RVD, MC1 às 19h00</t>
  </si>
  <si>
    <t xml:space="preserve">Cancelado devido estar sem operador para carregamento </t>
  </si>
  <si>
    <t>Operador escavadeira pediu demissão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</si>
  <si>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</si>
  <si>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</si>
  <si>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</si>
  <si>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</si>
  <si>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</si>
  <si>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Aguardando turma do esmeril confirmar a programação para hoje</t>
  </si>
  <si>
    <t>Faixa validada para 22h</t>
  </si>
  <si>
    <t>TALTSF</t>
  </si>
  <si>
    <t>Segue em VMA de TSF para TAL após segue esmerilhando TAL-TSF à 16km/h</t>
  </si>
  <si>
    <t>Confirmado FX cm CCO e riscado no grafico previsao as 22:30 hrs</t>
  </si>
  <si>
    <t>TBA-TCS</t>
  </si>
  <si>
    <t>TBATCS</t>
  </si>
  <si>
    <t>Inspeção RIV</t>
  </si>
  <si>
    <t>Realizado inspeção RIV entre TBA-TCS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</si>
  <si>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</si>
  <si>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</si>
  <si>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</si>
  <si>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</si>
  <si>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Jonatas </t>
  </si>
  <si>
    <t>Substituição de meia chave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</si>
  <si>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</si>
  <si>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</si>
  <si>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</si>
  <si>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TP pronta 08:10 prev após I77 12hrs</t>
  </si>
  <si>
    <t xml:space="preserve">TP pronta 08:10 em intervalo 10:33 ate 11:53/prod. 2 soldas </t>
  </si>
  <si>
    <t>Carregamento de pedra em TCS</t>
  </si>
  <si>
    <t xml:space="preserve">Previsão MC1 14HRS devido descanso dos maquinista </t>
  </si>
  <si>
    <t>Realizado o carregamento de 15 vagoes</t>
  </si>
  <si>
    <t>TCSTGR</t>
  </si>
  <si>
    <t>Miguel</t>
  </si>
  <si>
    <t>Ronda 7 dias</t>
  </si>
  <si>
    <t xml:space="preserve">MC1 08:10 , devido alta circulação prev. de faixa 11:30, devido horario maquinista informou que nao circula devido horario </t>
  </si>
  <si>
    <t>Inspeção</t>
  </si>
  <si>
    <t>Macro 1 08:10/Lic. 08:17/Em inspeção</t>
  </si>
  <si>
    <t>Macro 1 08:10/Lic. 08:17/Em inspeção R7D entre TCS-TGR</t>
  </si>
  <si>
    <t>TCS-TIN</t>
  </si>
  <si>
    <t>TCSTIN</t>
  </si>
  <si>
    <t>Deslocamento TCS-TIN (Necessita 40min de manobra em TCS2 para partir)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</si>
  <si>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</si>
  <si>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</si>
  <si>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</si>
  <si>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Locomotiva 7672 com vazamento de óleo, previsão de liberação em D+1</t>
  </si>
  <si>
    <t xml:space="preserve">MC1 previsao 12hrs devido malha saturada </t>
  </si>
  <si>
    <t>Aguardou a liberaçaõ da loco 7672, MC1 13:55, em deslocamento para TIN</t>
  </si>
  <si>
    <t>TMI2</t>
  </si>
  <si>
    <t>TCS-TMI</t>
  </si>
  <si>
    <t>TCSTMI</t>
  </si>
  <si>
    <t>Solicita como V98 inspeção R7D</t>
  </si>
  <si>
    <t>Realizando inspeção R7D entre TCS-TMI</t>
  </si>
  <si>
    <t>TMI</t>
  </si>
  <si>
    <t>Inspeção R7D entre TCS-TMI</t>
  </si>
  <si>
    <t xml:space="preserve">MC1 08:04, autorizado as 08:19, em ronda a TMI </t>
  </si>
  <si>
    <t>MC1 08:12, autorizado as 08:25, em inspeção a TIN, risco de exceder jornada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</si>
  <si>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</si>
  <si>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</si>
  <si>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</si>
  <si>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</si>
  <si>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</si>
  <si>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TEP-TIQ</t>
  </si>
  <si>
    <t>TEPTIQ</t>
  </si>
  <si>
    <t>Se desloca de TIQ ate TEP, esmerilha à 16 km/h de TEP até TIQ (Considerando encerrar na L3 da VIA1)</t>
  </si>
  <si>
    <t>MC1 21h</t>
  </si>
  <si>
    <t>Sem faixa devido priorização dos vazios</t>
  </si>
  <si>
    <t>Se desloca de TIQ ate TEP, esmerilha à 16 km/h de TEP até TIQ</t>
  </si>
  <si>
    <t>TAG2</t>
  </si>
  <si>
    <t>TGA-TRO</t>
  </si>
  <si>
    <t xml:space="preserve">Deslocamento   </t>
  </si>
  <si>
    <t>Confirmado FX com CCO para deslocamento do W71 de TGR-RVD, MC1 às 17h00</t>
  </si>
  <si>
    <t>Confirmado FX com CCO para deslocamento do W71 de TGR-RVD, MC1 às  00:00 hrs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</si>
  <si>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</si>
  <si>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</si>
  <si>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</si>
  <si>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</si>
  <si>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</si>
  <si>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TGR-THE</t>
  </si>
  <si>
    <t>TGRTHE</t>
  </si>
  <si>
    <t>Prev. macro 1 13:00</t>
  </si>
  <si>
    <t>Macro 1 12:41/Lic. 13:57/Em deslocamento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</si>
  <si>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</si>
  <si>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</si>
  <si>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</si>
  <si>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Esmerilhamento à 16 km/h de TGR até TEP, após segue em VMA para TIQ</t>
  </si>
  <si>
    <t>Aguardando retorno da informação devido a movimentação do E14 em D-1</t>
  </si>
  <si>
    <t>Esmerilhamento à 16 km/h de TGR até TEP, após segue em VMA para TIQ (Considerando encerrar na L3 da VIA1)</t>
  </si>
  <si>
    <t>MC1 19:30</t>
  </si>
  <si>
    <t>TGR-TOM</t>
  </si>
  <si>
    <t>TGRTOM</t>
  </si>
  <si>
    <t>Suprimido devido não ter concedio fx para E14 em D-1</t>
  </si>
  <si>
    <t xml:space="preserve">Suprimido a pedido do responsavel devido E14 em D-1 não ter ciruclado </t>
  </si>
  <si>
    <t>Inspeção RIV entre 25 e 35 KM</t>
  </si>
  <si>
    <t>Não solicitou MC1</t>
  </si>
  <si>
    <t>Deslocamento de TGR-TOM</t>
  </si>
  <si>
    <t xml:space="preserve">Em deslocamento paa TOM </t>
  </si>
  <si>
    <t>TGRTRO</t>
  </si>
  <si>
    <t>Em inspeção R7D entre TGR-TRO</t>
  </si>
  <si>
    <t>752TVD</t>
  </si>
  <si>
    <t>Adriano</t>
  </si>
  <si>
    <t>Deslocamento para TRO</t>
  </si>
  <si>
    <t>Confirmando FX com CCO para deslocamento do W71 deTGR-RVD, MC1 às 19h00</t>
  </si>
  <si>
    <t>Confirmado FX com CCO para deslocamento do W71 deTGR-RVD, MC1 às 16h00</t>
  </si>
  <si>
    <t>TIN-TCS</t>
  </si>
  <si>
    <t>Recolhimento de dormentes, após encerrar em TCS</t>
  </si>
  <si>
    <t xml:space="preserve">MC1 09:19, autorizado as 12:28 em deslocamento para o km 188 de trabalho </t>
  </si>
  <si>
    <t>TIN-TMI</t>
  </si>
  <si>
    <t>TINTMI</t>
  </si>
  <si>
    <t>Realizando inspeção R7D entre TIN-TMI</t>
  </si>
  <si>
    <t>Inspeção R7D entre TIN-TMI</t>
  </si>
  <si>
    <t>Aguardando macro 1</t>
  </si>
  <si>
    <t>Macro 1 10:42/Lic. 10:49/Em inspeção</t>
  </si>
  <si>
    <t>TIQ-TBS</t>
  </si>
  <si>
    <t>TIQTBS</t>
  </si>
  <si>
    <t>Deslocamento de TSF para TIQ, após segue a 16km/h de TIQ a TBS após segue a TSF 30km/h</t>
  </si>
  <si>
    <t>Sem oportunidade devido priorizar a circulação</t>
  </si>
  <si>
    <t>Devido risco de exceder jornada, realizou baixa produção</t>
  </si>
  <si>
    <t>TIQ-TGR</t>
  </si>
  <si>
    <t>TIQTGR</t>
  </si>
  <si>
    <t>MC1 previsao 10hrs</t>
  </si>
  <si>
    <t>TIQ-TOM</t>
  </si>
  <si>
    <t>TIQTOM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</si>
  <si>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</si>
  <si>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</si>
  <si>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</si>
  <si>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</si>
  <si>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</si>
  <si>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</si>
  <si>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TLA-S</t>
  </si>
  <si>
    <t>TLAS</t>
  </si>
  <si>
    <t>Turma em deslocamento/Prev. pronto 10h</t>
  </si>
  <si>
    <t>Turma pronta 09:49/Intervalo aberto após I50 das 12:54 ás 14:24/Produção: 1 solda</t>
  </si>
  <si>
    <t>TMJ-S</t>
  </si>
  <si>
    <t>TMJS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</si>
  <si>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</si>
  <si>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</si>
  <si>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</si>
  <si>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 xml:space="preserve">TP pronta 08:00, intervalo 08:30ate 10:00 , mudança do plano devido demanda emergencial TECIAP liquidos ,trilho quebrado/ produção 2 soldas </t>
  </si>
  <si>
    <t>TP pronta 07:39, realizado intervalo 07:43 ate 09:23 em TMJ/ prod. 2 soldas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</si>
  <si>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</si>
  <si>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</si>
  <si>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</si>
  <si>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</si>
  <si>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</si>
  <si>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>TMT-N</t>
  </si>
  <si>
    <t>TMTN</t>
  </si>
  <si>
    <t xml:space="preserve">Troca de jacare TMT NORTE 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</si>
  <si>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</si>
  <si>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</si>
  <si>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</si>
  <si>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</si>
  <si>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TP pronta 07:57, após o I84 prev. 10:30</t>
  </si>
  <si>
    <t xml:space="preserve">TP pronta 07:57, realizou intervalo 11:50 ate 13:20/ prod. 1 solda 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</si>
  <si>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</si>
  <si>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</si>
  <si>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</si>
  <si>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</si>
  <si>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</si>
  <si>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TOM-TMT</t>
  </si>
  <si>
    <t>Devido sem atualizacao de malha prioriozou a solda + W70</t>
  </si>
  <si>
    <t xml:space="preserve">MC1 08:26, verificando fx </t>
  </si>
  <si>
    <t>MC1 08:26, realizando o intervalo entre TOM e TMT/ prod. 1393</t>
  </si>
  <si>
    <t>MC1 08:23, previsão após 14rs</t>
  </si>
  <si>
    <t>Concedido intervalo pelo CCO 02h00 de intervalo para DOL, realizado das 14:35 ate 15:35, devido J.I</t>
  </si>
  <si>
    <t xml:space="preserve">MC1 08:25, sem previsão, devido prioridade na circulação </t>
  </si>
  <si>
    <t xml:space="preserve">MC1 08:25, sem oportunidade devido circulação </t>
  </si>
  <si>
    <t>MC1 07:32, autorizado as 08:12, em intervalo as 09:53 até as 12:53, prod. 1927m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</si>
  <si>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</si>
  <si>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</si>
  <si>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</si>
  <si>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</si>
  <si>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 xml:space="preserve">Substituição de tirlho + solda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</si>
  <si>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</si>
  <si>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</si>
  <si>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</si>
  <si>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</si>
  <si>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 xml:space="preserve"> 440TVL</t>
  </si>
  <si>
    <t>TQI-2</t>
  </si>
  <si>
    <t xml:space="preserve">TP pronta 08:47, sem oportunidade devido priorizar circulação </t>
  </si>
  <si>
    <t>TRC-N</t>
  </si>
  <si>
    <t>TRCN</t>
  </si>
  <si>
    <t>Adenilson</t>
  </si>
  <si>
    <t>Turma pronta 08:20/Prev. faixa após T57 12:37/Intervalo aberto das 12:55 até 14:29/Trocado 1 meia chave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</si>
  <si>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</si>
  <si>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</si>
  <si>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</si>
  <si>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</si>
  <si>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</si>
  <si>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</si>
  <si>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TRO-TGR</t>
  </si>
  <si>
    <t>TROTGR</t>
  </si>
  <si>
    <t>Deslocamento para TGR</t>
  </si>
  <si>
    <t>MC1 19h</t>
  </si>
  <si>
    <t>Cancelado/Não finalizou a descarga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</si>
  <si>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</si>
  <si>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</si>
  <si>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</si>
  <si>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</si>
  <si>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</si>
  <si>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</si>
  <si>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Macro 1 05:40/Lic.06:41/Em deslocamento</t>
  </si>
  <si>
    <t>Macro 1 05:40/Lic. 06:41/Em deslocamento</t>
  </si>
  <si>
    <t>TRO-TSF</t>
  </si>
  <si>
    <t>TROTSF</t>
  </si>
  <si>
    <t>Faixa validada para 21h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</si>
  <si>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</si>
  <si>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</si>
  <si>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</si>
  <si>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</si>
  <si>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</si>
  <si>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</si>
  <si>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</si>
  <si>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 xml:space="preserve">TSFTIQ </t>
  </si>
  <si>
    <t>Segue em VMA de TSF-TBS, após segue esmerilhando TBS-TSA à 16km/h, segue em VMA encerrando  em TIQ</t>
  </si>
  <si>
    <t>TSFTRO</t>
  </si>
  <si>
    <t>Esmerilhamento à 16km/h entre TSF-TRO</t>
  </si>
  <si>
    <t>TSJ-N</t>
  </si>
  <si>
    <t>TSJN</t>
  </si>
  <si>
    <t xml:space="preserve">Em intervalo as 09:40 até as 11:40, realizou 2 soldas </t>
  </si>
  <si>
    <t>TVI-TCS</t>
  </si>
  <si>
    <t>TVITCS</t>
  </si>
  <si>
    <t>Inspeção R7D</t>
  </si>
  <si>
    <t>TVI-TIN</t>
  </si>
  <si>
    <t xml:space="preserve">TVI </t>
  </si>
  <si>
    <t>TVI-TMI</t>
  </si>
  <si>
    <t>TVITMI</t>
  </si>
  <si>
    <t>Inpeção R7D entre TVI-TMI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</si>
  <si>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</si>
  <si>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</si>
  <si>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</si>
  <si>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</si>
  <si>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</si>
  <si>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</si>
  <si>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ZDP</t>
  </si>
  <si>
    <t>ZFH-ZDP</t>
  </si>
  <si>
    <t>ZFHZDP</t>
  </si>
  <si>
    <t>PCM</t>
  </si>
  <si>
    <t>Deslocamento para ZDP</t>
  </si>
  <si>
    <t>2  (Diego Navas +  Nilton)</t>
  </si>
  <si>
    <t xml:space="preserve">Sem equipe </t>
  </si>
  <si>
    <t>ZTO</t>
  </si>
  <si>
    <t>ZFH-ZTP</t>
  </si>
  <si>
    <t>ZFHZTO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</si>
  <si>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</si>
  <si>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</si>
  <si>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</si>
  <si>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</si>
  <si>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</si>
  <si>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 xml:space="preserve">MC1 10:40, realizado o intervalo das 11:48 ate 14:46/ prod 820 metros </t>
  </si>
  <si>
    <t>MC1 as 08:56 aguardando cruzamento cm M84 previsao 10hrs</t>
  </si>
  <si>
    <t xml:space="preserve">MC1 08:56 , nao reazliou o trabalho devido equipamento de apoio avariou </t>
  </si>
  <si>
    <t>ZTP1</t>
  </si>
  <si>
    <t>ZTP-ZDP</t>
  </si>
  <si>
    <t>ZTPZDP</t>
  </si>
  <si>
    <t>2 (Edson + Evaldo)</t>
  </si>
  <si>
    <t xml:space="preserve">Previsão MC1 17hrs </t>
  </si>
  <si>
    <t>E48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</si>
  <si>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</si>
  <si>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</si>
  <si>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</si>
  <si>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</si>
  <si>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</si>
  <si>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</si>
  <si>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</si>
  <si>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ZPG</t>
  </si>
  <si>
    <t>Equipe manobrando para solicitar MC1</t>
  </si>
  <si>
    <t>Deslocamento para 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</si>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</sst>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7" borderId="2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7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7" borderId="22" xfId="0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7" borderId="23" xfId="0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2" fontId="0" fillId="37" borderId="24" xfId="0" applyNumberFormat="1" applyFill="1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7" borderId="26" xfId="0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2" fontId="0" fillId="37" borderId="27" xfId="0" applyNumberFormat="1" applyFill="1" applyBorder="1" applyAlignment="1">
      <alignment horizontal="center"/>
    </xf>
    <xf numFmtId="0" fontId="0" fillId="37" borderId="28" xfId="0" applyFill="1" applyBorder="1" applyAlignment="1">
      <alignment horizontal="center"/>
    </xf>
    <xf numFmtId="0" fontId="0" fillId="37" borderId="26" xfId="0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2" fontId="0" fillId="37" borderId="27" xfId="0" applyNumberFormat="1" applyFill="1" applyBorder="1" applyAlignment="1">
      <alignment horizontal="center" vertical="center"/>
    </xf>
    <xf numFmtId="0" fontId="16" fillId="37" borderId="27" xfId="0" applyFont="1" applyFill="1" applyBorder="1" applyAlignment="1">
      <alignment horizontal="center" vertical="center"/>
    </xf>
    <xf numFmtId="0" fontId="0" fillId="37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8" fillId="24" borderId="29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30" xfId="0" applyFont="1" applyFill="1" applyBorder="1" applyAlignment="1">
      <alignment horizontal="center"/>
    </xf>
    <xf numFmtId="0" fontId="8" fillId="17" borderId="22" xfId="0" applyFont="1" applyFill="1" applyBorder="1" applyAlignment="1">
      <alignment horizontal="center" vertic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9" fillId="14" borderId="2" xfId="0" applyNumberFormat="1" applyFont="1" applyFill="1" applyBorder="1" applyAlignment="1" applyProtection="1">
      <alignment horizontal="center" vertical="center"/>
      <protection locked="0"/>
    </xf>
    <xf numFmtId="0" fontId="10" fillId="13" borderId="2" xfId="0" applyNumberFormat="1" applyFont="1" applyFill="1" applyBorder="1" applyAlignment="1">
      <alignment horizontal="center" vertical="center"/>
    </xf>
    <xf numFmtId="0" fontId="19" fillId="17" borderId="2" xfId="0" applyNumberFormat="1" applyFont="1" applyFill="1" applyBorder="1" applyAlignment="1" applyProtection="1">
      <alignment horizontal="center" vertical="center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4" t="s">
        <v>0</v>
      </c>
      <c r="B1" s="315" t="s">
        <v>1</v>
      </c>
      <c r="C1" s="315" t="s">
        <v>2</v>
      </c>
      <c r="D1" s="315" t="s">
        <v>3</v>
      </c>
      <c r="E1" s="315" t="s">
        <v>4</v>
      </c>
      <c r="F1" s="316" t="s">
        <v>5</v>
      </c>
      <c r="G1" s="316" t="s">
        <v>6</v>
      </c>
      <c r="H1" s="315" t="s">
        <v>7</v>
      </c>
      <c r="I1" s="315" t="s">
        <v>8</v>
      </c>
      <c r="J1" s="315" t="s">
        <v>9</v>
      </c>
      <c r="K1" s="317" t="s">
        <v>10</v>
      </c>
    </row>
    <row r="2" spans="1:14">
      <c r="A2" s="292" t="s">
        <v>11</v>
      </c>
      <c r="B2" s="293" t="s">
        <v>12</v>
      </c>
      <c r="C2" s="293" t="s">
        <v>13</v>
      </c>
      <c r="D2" s="293" t="s">
        <v>14</v>
      </c>
      <c r="E2" s="293">
        <v>98</v>
      </c>
      <c r="F2" s="294">
        <v>501.30900000000003</v>
      </c>
      <c r="G2" s="294">
        <v>512</v>
      </c>
      <c r="H2" s="293" t="s">
        <v>15</v>
      </c>
      <c r="I2" s="293" t="s">
        <v>16</v>
      </c>
      <c r="J2" s="293" t="s">
        <v>17</v>
      </c>
      <c r="K2" s="295" t="s">
        <v>18</v>
      </c>
    </row>
    <row r="3" spans="1:14">
      <c r="A3" s="296" t="s">
        <v>11</v>
      </c>
      <c r="B3" s="297" t="s">
        <v>12</v>
      </c>
      <c r="C3" s="297" t="s">
        <v>13</v>
      </c>
      <c r="D3" s="297" t="s">
        <v>14</v>
      </c>
      <c r="E3" s="297">
        <v>98</v>
      </c>
      <c r="F3" s="298">
        <v>512</v>
      </c>
      <c r="G3" s="298">
        <v>521</v>
      </c>
      <c r="H3" s="297" t="s">
        <v>15</v>
      </c>
      <c r="I3" s="297">
        <v>512521</v>
      </c>
      <c r="J3" s="297" t="s">
        <v>17</v>
      </c>
      <c r="K3" s="299" t="s">
        <v>18</v>
      </c>
    </row>
    <row r="4" spans="1:14">
      <c r="A4" s="300" t="s">
        <v>11</v>
      </c>
      <c r="B4" s="301" t="s">
        <v>12</v>
      </c>
      <c r="C4" s="301" t="s">
        <v>13</v>
      </c>
      <c r="D4" s="301" t="s">
        <v>14</v>
      </c>
      <c r="E4" s="301">
        <v>98</v>
      </c>
      <c r="F4" s="302">
        <v>521</v>
      </c>
      <c r="G4" s="302">
        <v>529.20000000000005</v>
      </c>
      <c r="H4" s="301" t="s">
        <v>15</v>
      </c>
      <c r="I4" s="301" t="s">
        <v>19</v>
      </c>
      <c r="J4" s="301" t="s">
        <v>17</v>
      </c>
      <c r="K4" s="303" t="s">
        <v>18</v>
      </c>
    </row>
    <row r="5" spans="1:14">
      <c r="A5" s="296" t="s">
        <v>11</v>
      </c>
      <c r="B5" s="297" t="s">
        <v>12</v>
      </c>
      <c r="C5" s="297" t="s">
        <v>13</v>
      </c>
      <c r="D5" s="297" t="s">
        <v>14</v>
      </c>
      <c r="E5" s="297">
        <v>98</v>
      </c>
      <c r="F5" s="298">
        <v>529.20000000000005</v>
      </c>
      <c r="G5" s="298">
        <v>531.91399999999999</v>
      </c>
      <c r="H5" s="297" t="s">
        <v>20</v>
      </c>
      <c r="I5" s="297" t="s">
        <v>21</v>
      </c>
      <c r="J5" s="297" t="s">
        <v>17</v>
      </c>
      <c r="K5" s="299" t="s">
        <v>18</v>
      </c>
    </row>
    <row r="6" spans="1:14">
      <c r="A6" s="300" t="s">
        <v>11</v>
      </c>
      <c r="B6" s="301" t="s">
        <v>12</v>
      </c>
      <c r="C6" s="301" t="s">
        <v>13</v>
      </c>
      <c r="D6" s="301" t="s">
        <v>14</v>
      </c>
      <c r="E6" s="301">
        <v>98</v>
      </c>
      <c r="F6" s="302">
        <v>529.20000000000005</v>
      </c>
      <c r="G6" s="302">
        <v>531.91399999999999</v>
      </c>
      <c r="H6" s="301" t="s">
        <v>20</v>
      </c>
      <c r="I6" s="301" t="s">
        <v>22</v>
      </c>
      <c r="J6" s="301" t="s">
        <v>17</v>
      </c>
      <c r="K6" s="303" t="s">
        <v>18</v>
      </c>
    </row>
    <row r="7" spans="1:14">
      <c r="A7" s="296" t="s">
        <v>11</v>
      </c>
      <c r="B7" s="297" t="s">
        <v>12</v>
      </c>
      <c r="C7" s="297" t="s">
        <v>13</v>
      </c>
      <c r="D7" s="297" t="s">
        <v>14</v>
      </c>
      <c r="E7" s="297">
        <v>98</v>
      </c>
      <c r="F7" s="298">
        <v>531.91399999999999</v>
      </c>
      <c r="G7" s="298">
        <v>539</v>
      </c>
      <c r="H7" s="297" t="s">
        <v>23</v>
      </c>
      <c r="I7" s="297" t="s">
        <v>24</v>
      </c>
      <c r="J7" s="297" t="s">
        <v>17</v>
      </c>
      <c r="K7" s="299" t="s">
        <v>18</v>
      </c>
    </row>
    <row r="8" spans="1:14">
      <c r="A8" s="300" t="s">
        <v>11</v>
      </c>
      <c r="B8" s="301" t="s">
        <v>12</v>
      </c>
      <c r="C8" s="301" t="s">
        <v>13</v>
      </c>
      <c r="D8" s="301" t="s">
        <v>14</v>
      </c>
      <c r="E8" s="301">
        <v>98</v>
      </c>
      <c r="F8" s="302">
        <v>539</v>
      </c>
      <c r="G8" s="302">
        <v>548.154</v>
      </c>
      <c r="H8" s="301" t="s">
        <v>23</v>
      </c>
      <c r="I8" s="301" t="s">
        <v>25</v>
      </c>
      <c r="J8" s="301" t="s">
        <v>17</v>
      </c>
      <c r="K8" s="303" t="s">
        <v>18</v>
      </c>
      <c r="N8" s="209"/>
    </row>
    <row r="9" spans="1:14">
      <c r="A9" s="296" t="s">
        <v>11</v>
      </c>
      <c r="B9" s="297" t="s">
        <v>12</v>
      </c>
      <c r="C9" s="297" t="s">
        <v>13</v>
      </c>
      <c r="D9" s="297" t="s">
        <v>14</v>
      </c>
      <c r="E9" s="297">
        <v>98</v>
      </c>
      <c r="F9" s="298">
        <v>548.154</v>
      </c>
      <c r="G9" s="298">
        <v>550.87599999999998</v>
      </c>
      <c r="H9" s="297" t="s">
        <v>26</v>
      </c>
      <c r="I9" s="297" t="s">
        <v>27</v>
      </c>
      <c r="J9" s="297" t="s">
        <v>17</v>
      </c>
      <c r="K9" s="299" t="s">
        <v>18</v>
      </c>
    </row>
    <row r="10" spans="1:14">
      <c r="A10" s="300" t="s">
        <v>11</v>
      </c>
      <c r="B10" s="301" t="s">
        <v>12</v>
      </c>
      <c r="C10" s="301" t="s">
        <v>13</v>
      </c>
      <c r="D10" s="301" t="s">
        <v>14</v>
      </c>
      <c r="E10" s="301">
        <v>98</v>
      </c>
      <c r="F10" s="302">
        <v>548.154</v>
      </c>
      <c r="G10" s="302">
        <v>550.87599999999998</v>
      </c>
      <c r="H10" s="301" t="s">
        <v>26</v>
      </c>
      <c r="I10" s="301" t="s">
        <v>28</v>
      </c>
      <c r="J10" s="301" t="s">
        <v>17</v>
      </c>
      <c r="K10" s="303" t="s">
        <v>18</v>
      </c>
    </row>
    <row r="11" spans="1:14">
      <c r="A11" s="296" t="s">
        <v>11</v>
      </c>
      <c r="B11" s="297" t="s">
        <v>12</v>
      </c>
      <c r="C11" s="297" t="s">
        <v>13</v>
      </c>
      <c r="D11" s="297" t="s">
        <v>14</v>
      </c>
      <c r="E11" s="297">
        <v>98</v>
      </c>
      <c r="F11" s="298">
        <v>550.87599999999998</v>
      </c>
      <c r="G11" s="298">
        <v>556</v>
      </c>
      <c r="H11" s="297" t="s">
        <v>29</v>
      </c>
      <c r="I11" s="297" t="s">
        <v>30</v>
      </c>
      <c r="J11" s="297" t="s">
        <v>17</v>
      </c>
      <c r="K11" s="299" t="s">
        <v>18</v>
      </c>
    </row>
    <row r="12" spans="1:14">
      <c r="A12" s="300" t="s">
        <v>11</v>
      </c>
      <c r="B12" s="301" t="s">
        <v>12</v>
      </c>
      <c r="C12" s="301" t="s">
        <v>13</v>
      </c>
      <c r="D12" s="301" t="s">
        <v>14</v>
      </c>
      <c r="E12" s="301">
        <v>98</v>
      </c>
      <c r="F12" s="302">
        <v>556</v>
      </c>
      <c r="G12" s="302">
        <v>562.79200000000003</v>
      </c>
      <c r="H12" s="301" t="s">
        <v>29</v>
      </c>
      <c r="I12" s="301" t="s">
        <v>31</v>
      </c>
      <c r="J12" s="301" t="s">
        <v>17</v>
      </c>
      <c r="K12" s="303" t="s">
        <v>18</v>
      </c>
    </row>
    <row r="13" spans="1:14">
      <c r="A13" s="296" t="s">
        <v>11</v>
      </c>
      <c r="B13" s="297" t="s">
        <v>12</v>
      </c>
      <c r="C13" s="297" t="s">
        <v>13</v>
      </c>
      <c r="D13" s="297" t="s">
        <v>14</v>
      </c>
      <c r="E13" s="297">
        <v>98</v>
      </c>
      <c r="F13" s="298">
        <v>562.79200000000003</v>
      </c>
      <c r="G13" s="298">
        <v>565.49900000000002</v>
      </c>
      <c r="H13" s="297" t="s">
        <v>32</v>
      </c>
      <c r="I13" s="297" t="s">
        <v>33</v>
      </c>
      <c r="J13" s="297" t="s">
        <v>17</v>
      </c>
      <c r="K13" s="299" t="s">
        <v>18</v>
      </c>
    </row>
    <row r="14" spans="1:14">
      <c r="A14" s="300" t="s">
        <v>11</v>
      </c>
      <c r="B14" s="301" t="s">
        <v>12</v>
      </c>
      <c r="C14" s="301" t="s">
        <v>13</v>
      </c>
      <c r="D14" s="301" t="s">
        <v>14</v>
      </c>
      <c r="E14" s="301">
        <v>98</v>
      </c>
      <c r="F14" s="302">
        <v>562.79200000000003</v>
      </c>
      <c r="G14" s="302">
        <v>565.49900000000002</v>
      </c>
      <c r="H14" s="301" t="s">
        <v>32</v>
      </c>
      <c r="I14" s="301" t="s">
        <v>34</v>
      </c>
      <c r="J14" s="301" t="s">
        <v>17</v>
      </c>
      <c r="K14" s="303" t="s">
        <v>18</v>
      </c>
    </row>
    <row r="15" spans="1:14">
      <c r="A15" s="296" t="s">
        <v>11</v>
      </c>
      <c r="B15" s="297" t="s">
        <v>12</v>
      </c>
      <c r="C15" s="297" t="s">
        <v>13</v>
      </c>
      <c r="D15" s="297" t="s">
        <v>14</v>
      </c>
      <c r="E15" s="297">
        <v>98</v>
      </c>
      <c r="F15" s="298">
        <v>565.49900000000002</v>
      </c>
      <c r="G15" s="298">
        <v>575</v>
      </c>
      <c r="H15" s="297" t="s">
        <v>35</v>
      </c>
      <c r="I15" s="297" t="s">
        <v>36</v>
      </c>
      <c r="J15" s="297" t="s">
        <v>17</v>
      </c>
      <c r="K15" s="299" t="s">
        <v>18</v>
      </c>
    </row>
    <row r="16" spans="1:14">
      <c r="A16" s="300" t="s">
        <v>11</v>
      </c>
      <c r="B16" s="301" t="s">
        <v>12</v>
      </c>
      <c r="C16" s="301" t="s">
        <v>13</v>
      </c>
      <c r="D16" s="301" t="s">
        <v>14</v>
      </c>
      <c r="E16" s="301">
        <v>98</v>
      </c>
      <c r="F16" s="302">
        <v>575</v>
      </c>
      <c r="G16" s="302">
        <v>585</v>
      </c>
      <c r="H16" s="301" t="s">
        <v>35</v>
      </c>
      <c r="I16" s="301">
        <v>575585</v>
      </c>
      <c r="J16" s="301" t="s">
        <v>17</v>
      </c>
      <c r="K16" s="303" t="s">
        <v>18</v>
      </c>
    </row>
    <row r="17" spans="1:11">
      <c r="A17" s="296" t="s">
        <v>11</v>
      </c>
      <c r="B17" s="297" t="s">
        <v>12</v>
      </c>
      <c r="C17" s="297" t="s">
        <v>13</v>
      </c>
      <c r="D17" s="297" t="s">
        <v>14</v>
      </c>
      <c r="E17" s="297">
        <v>98</v>
      </c>
      <c r="F17" s="298">
        <v>585</v>
      </c>
      <c r="G17" s="298">
        <v>596.16099999999994</v>
      </c>
      <c r="H17" s="297" t="s">
        <v>35</v>
      </c>
      <c r="I17" s="297" t="s">
        <v>37</v>
      </c>
      <c r="J17" s="297" t="s">
        <v>17</v>
      </c>
      <c r="K17" s="299" t="s">
        <v>18</v>
      </c>
    </row>
    <row r="18" spans="1:11">
      <c r="A18" s="300" t="s">
        <v>11</v>
      </c>
      <c r="B18" s="301" t="s">
        <v>12</v>
      </c>
      <c r="C18" s="301" t="s">
        <v>13</v>
      </c>
      <c r="D18" s="301" t="s">
        <v>14</v>
      </c>
      <c r="E18" s="301">
        <v>98</v>
      </c>
      <c r="F18" s="302">
        <v>596.16099999999994</v>
      </c>
      <c r="G18" s="302">
        <v>599.19899999999996</v>
      </c>
      <c r="H18" s="301" t="s">
        <v>38</v>
      </c>
      <c r="I18" s="301" t="s">
        <v>39</v>
      </c>
      <c r="J18" s="301" t="s">
        <v>17</v>
      </c>
      <c r="K18" s="303" t="s">
        <v>18</v>
      </c>
    </row>
    <row r="19" spans="1:11">
      <c r="A19" s="296" t="s">
        <v>11</v>
      </c>
      <c r="B19" s="297" t="s">
        <v>12</v>
      </c>
      <c r="C19" s="297" t="s">
        <v>13</v>
      </c>
      <c r="D19" s="297" t="s">
        <v>14</v>
      </c>
      <c r="E19" s="297">
        <v>98</v>
      </c>
      <c r="F19" s="298">
        <v>596.16099999999994</v>
      </c>
      <c r="G19" s="298">
        <v>599.19899999999996</v>
      </c>
      <c r="H19" s="297" t="s">
        <v>38</v>
      </c>
      <c r="I19" s="297" t="s">
        <v>40</v>
      </c>
      <c r="J19" s="297" t="s">
        <v>17</v>
      </c>
      <c r="K19" s="299" t="s">
        <v>18</v>
      </c>
    </row>
    <row r="20" spans="1:11">
      <c r="A20" s="300" t="s">
        <v>11</v>
      </c>
      <c r="B20" s="301" t="s">
        <v>12</v>
      </c>
      <c r="C20" s="301" t="s">
        <v>13</v>
      </c>
      <c r="D20" s="301" t="s">
        <v>14</v>
      </c>
      <c r="E20" s="301">
        <v>98</v>
      </c>
      <c r="F20" s="302">
        <v>599.19899999999996</v>
      </c>
      <c r="G20" s="302">
        <v>612.44899999999996</v>
      </c>
      <c r="H20" s="301" t="s">
        <v>41</v>
      </c>
      <c r="I20" s="301" t="s">
        <v>42</v>
      </c>
      <c r="J20" s="301" t="s">
        <v>17</v>
      </c>
      <c r="K20" s="303" t="s">
        <v>18</v>
      </c>
    </row>
    <row r="21" spans="1:11">
      <c r="A21" s="296" t="s">
        <v>11</v>
      </c>
      <c r="B21" s="297" t="s">
        <v>12</v>
      </c>
      <c r="C21" s="297" t="s">
        <v>13</v>
      </c>
      <c r="D21" s="297" t="s">
        <v>14</v>
      </c>
      <c r="E21" s="297">
        <v>98</v>
      </c>
      <c r="F21" s="298">
        <v>612.44899999999996</v>
      </c>
      <c r="G21" s="298">
        <v>614.60799999999995</v>
      </c>
      <c r="H21" s="297" t="s">
        <v>43</v>
      </c>
      <c r="I21" s="297" t="s">
        <v>44</v>
      </c>
      <c r="J21" s="297" t="s">
        <v>17</v>
      </c>
      <c r="K21" s="299" t="s">
        <v>18</v>
      </c>
    </row>
    <row r="22" spans="1:11">
      <c r="A22" s="300" t="s">
        <v>11</v>
      </c>
      <c r="B22" s="301" t="s">
        <v>12</v>
      </c>
      <c r="C22" s="301" t="s">
        <v>13</v>
      </c>
      <c r="D22" s="301" t="s">
        <v>14</v>
      </c>
      <c r="E22" s="301">
        <v>98</v>
      </c>
      <c r="F22" s="302">
        <v>612.44899999999996</v>
      </c>
      <c r="G22" s="302">
        <v>614.60799999999995</v>
      </c>
      <c r="H22" s="301" t="s">
        <v>43</v>
      </c>
      <c r="I22" s="301" t="s">
        <v>45</v>
      </c>
      <c r="J22" s="301" t="s">
        <v>17</v>
      </c>
      <c r="K22" s="303" t="s">
        <v>18</v>
      </c>
    </row>
    <row r="23" spans="1:11">
      <c r="A23" s="296" t="s">
        <v>11</v>
      </c>
      <c r="B23" s="297" t="s">
        <v>12</v>
      </c>
      <c r="C23" s="297" t="s">
        <v>13</v>
      </c>
      <c r="D23" s="297" t="s">
        <v>14</v>
      </c>
      <c r="E23" s="297">
        <v>98</v>
      </c>
      <c r="F23" s="298">
        <v>614.60799999999995</v>
      </c>
      <c r="G23" s="298">
        <v>615.40800000000002</v>
      </c>
      <c r="H23" s="297" t="s">
        <v>46</v>
      </c>
      <c r="I23" s="297" t="s">
        <v>47</v>
      </c>
      <c r="J23" s="297" t="s">
        <v>17</v>
      </c>
      <c r="K23" s="299" t="s">
        <v>18</v>
      </c>
    </row>
    <row r="24" spans="1:11">
      <c r="A24" s="300" t="s">
        <v>11</v>
      </c>
      <c r="B24" s="301" t="s">
        <v>12</v>
      </c>
      <c r="C24" s="301" t="s">
        <v>13</v>
      </c>
      <c r="D24" s="301" t="s">
        <v>14</v>
      </c>
      <c r="E24" s="301">
        <v>98</v>
      </c>
      <c r="F24" s="302">
        <v>614.60799999999995</v>
      </c>
      <c r="G24" s="302">
        <v>615.40800000000002</v>
      </c>
      <c r="H24" s="301" t="s">
        <v>46</v>
      </c>
      <c r="I24" s="301" t="s">
        <v>48</v>
      </c>
      <c r="J24" s="301" t="s">
        <v>17</v>
      </c>
      <c r="K24" s="303" t="s">
        <v>18</v>
      </c>
    </row>
    <row r="25" spans="1:11">
      <c r="A25" s="296" t="s">
        <v>11</v>
      </c>
      <c r="B25" s="297" t="s">
        <v>12</v>
      </c>
      <c r="C25" s="297" t="s">
        <v>13</v>
      </c>
      <c r="D25" s="297" t="s">
        <v>14</v>
      </c>
      <c r="E25" s="297">
        <v>98</v>
      </c>
      <c r="F25" s="298">
        <v>615.40800000000002</v>
      </c>
      <c r="G25" s="298">
        <v>617.928</v>
      </c>
      <c r="H25" s="297" t="s">
        <v>49</v>
      </c>
      <c r="I25" s="297" t="s">
        <v>50</v>
      </c>
      <c r="J25" s="297" t="s">
        <v>17</v>
      </c>
      <c r="K25" s="299" t="s">
        <v>18</v>
      </c>
    </row>
    <row r="26" spans="1:11">
      <c r="A26" s="300" t="s">
        <v>11</v>
      </c>
      <c r="B26" s="301" t="s">
        <v>12</v>
      </c>
      <c r="C26" s="301" t="s">
        <v>13</v>
      </c>
      <c r="D26" s="301" t="s">
        <v>14</v>
      </c>
      <c r="E26" s="301">
        <v>98</v>
      </c>
      <c r="F26" s="302">
        <v>615.40800000000002</v>
      </c>
      <c r="G26" s="302">
        <v>617.928</v>
      </c>
      <c r="H26" s="301" t="s">
        <v>49</v>
      </c>
      <c r="I26" s="301" t="s">
        <v>51</v>
      </c>
      <c r="J26" s="301" t="s">
        <v>17</v>
      </c>
      <c r="K26" s="303" t="s">
        <v>18</v>
      </c>
    </row>
    <row r="27" spans="1:11">
      <c r="A27" s="296" t="s">
        <v>11</v>
      </c>
      <c r="B27" s="297" t="s">
        <v>12</v>
      </c>
      <c r="C27" s="297" t="s">
        <v>13</v>
      </c>
      <c r="D27" s="297" t="s">
        <v>14</v>
      </c>
      <c r="E27" s="297">
        <v>98</v>
      </c>
      <c r="F27" s="298">
        <v>617.928</v>
      </c>
      <c r="G27" s="298">
        <v>630.08600000000001</v>
      </c>
      <c r="H27" s="297" t="s">
        <v>52</v>
      </c>
      <c r="I27" s="297" t="s">
        <v>53</v>
      </c>
      <c r="J27" s="297" t="s">
        <v>17</v>
      </c>
      <c r="K27" s="299" t="s">
        <v>18</v>
      </c>
    </row>
    <row r="28" spans="1:11">
      <c r="A28" s="300" t="s">
        <v>11</v>
      </c>
      <c r="B28" s="301" t="s">
        <v>12</v>
      </c>
      <c r="C28" s="301" t="s">
        <v>13</v>
      </c>
      <c r="D28" s="301" t="s">
        <v>14</v>
      </c>
      <c r="E28" s="301">
        <v>98</v>
      </c>
      <c r="F28" s="302">
        <v>630.08600000000001</v>
      </c>
      <c r="G28" s="302">
        <v>633.15800000000002</v>
      </c>
      <c r="H28" s="301" t="s">
        <v>54</v>
      </c>
      <c r="I28" s="301" t="s">
        <v>55</v>
      </c>
      <c r="J28" s="301" t="s">
        <v>17</v>
      </c>
      <c r="K28" s="303" t="s">
        <v>18</v>
      </c>
    </row>
    <row r="29" spans="1:11">
      <c r="A29" s="296" t="s">
        <v>11</v>
      </c>
      <c r="B29" s="297" t="s">
        <v>12</v>
      </c>
      <c r="C29" s="297" t="s">
        <v>13</v>
      </c>
      <c r="D29" s="297" t="s">
        <v>14</v>
      </c>
      <c r="E29" s="297">
        <v>98</v>
      </c>
      <c r="F29" s="298">
        <v>630.08600000000001</v>
      </c>
      <c r="G29" s="298">
        <v>633.15800000000002</v>
      </c>
      <c r="H29" s="297" t="s">
        <v>54</v>
      </c>
      <c r="I29" s="297" t="s">
        <v>56</v>
      </c>
      <c r="J29" s="297" t="s">
        <v>17</v>
      </c>
      <c r="K29" s="299" t="s">
        <v>18</v>
      </c>
    </row>
    <row r="30" spans="1:11">
      <c r="A30" s="300" t="s">
        <v>11</v>
      </c>
      <c r="B30" s="301" t="s">
        <v>12</v>
      </c>
      <c r="C30" s="301" t="s">
        <v>13</v>
      </c>
      <c r="D30" s="301" t="s">
        <v>14</v>
      </c>
      <c r="E30" s="301">
        <v>98</v>
      </c>
      <c r="F30" s="302">
        <v>633.15800000000002</v>
      </c>
      <c r="G30" s="302">
        <v>643</v>
      </c>
      <c r="H30" s="301" t="s">
        <v>57</v>
      </c>
      <c r="I30" s="301" t="s">
        <v>58</v>
      </c>
      <c r="J30" s="301" t="s">
        <v>17</v>
      </c>
      <c r="K30" s="303" t="s">
        <v>18</v>
      </c>
    </row>
    <row r="31" spans="1:11">
      <c r="A31" s="296" t="s">
        <v>11</v>
      </c>
      <c r="B31" s="297" t="s">
        <v>12</v>
      </c>
      <c r="C31" s="297" t="s">
        <v>13</v>
      </c>
      <c r="D31" s="297" t="s">
        <v>14</v>
      </c>
      <c r="E31" s="297">
        <v>98</v>
      </c>
      <c r="F31" s="298">
        <v>643</v>
      </c>
      <c r="G31" s="298">
        <v>651</v>
      </c>
      <c r="H31" s="297" t="s">
        <v>57</v>
      </c>
      <c r="I31" s="297">
        <v>643651</v>
      </c>
      <c r="J31" s="297" t="s">
        <v>17</v>
      </c>
      <c r="K31" s="299" t="s">
        <v>18</v>
      </c>
    </row>
    <row r="32" spans="1:11">
      <c r="A32" s="300" t="s">
        <v>11</v>
      </c>
      <c r="B32" s="301" t="s">
        <v>12</v>
      </c>
      <c r="C32" s="301" t="s">
        <v>13</v>
      </c>
      <c r="D32" s="301" t="s">
        <v>14</v>
      </c>
      <c r="E32" s="301">
        <v>98</v>
      </c>
      <c r="F32" s="302">
        <v>651</v>
      </c>
      <c r="G32" s="302">
        <v>659.65</v>
      </c>
      <c r="H32" s="301" t="s">
        <v>57</v>
      </c>
      <c r="I32" s="301" t="s">
        <v>59</v>
      </c>
      <c r="J32" s="301" t="s">
        <v>17</v>
      </c>
      <c r="K32" s="303" t="s">
        <v>18</v>
      </c>
    </row>
    <row r="33" spans="1:11">
      <c r="A33" s="296" t="s">
        <v>11</v>
      </c>
      <c r="B33" s="297" t="s">
        <v>12</v>
      </c>
      <c r="C33" s="297" t="s">
        <v>13</v>
      </c>
      <c r="D33" s="297" t="s">
        <v>14</v>
      </c>
      <c r="E33" s="297">
        <v>98</v>
      </c>
      <c r="F33" s="298">
        <v>659.65</v>
      </c>
      <c r="G33" s="298">
        <v>662.37</v>
      </c>
      <c r="H33" s="297" t="s">
        <v>60</v>
      </c>
      <c r="I33" s="297" t="s">
        <v>61</v>
      </c>
      <c r="J33" s="297" t="s">
        <v>17</v>
      </c>
      <c r="K33" s="299" t="s">
        <v>18</v>
      </c>
    </row>
    <row r="34" spans="1:11">
      <c r="A34" s="300" t="s">
        <v>11</v>
      </c>
      <c r="B34" s="301" t="s">
        <v>12</v>
      </c>
      <c r="C34" s="301" t="s">
        <v>13</v>
      </c>
      <c r="D34" s="301" t="s">
        <v>14</v>
      </c>
      <c r="E34" s="301">
        <v>98</v>
      </c>
      <c r="F34" s="302">
        <v>659.65</v>
      </c>
      <c r="G34" s="302">
        <v>662.37</v>
      </c>
      <c r="H34" s="301" t="s">
        <v>60</v>
      </c>
      <c r="I34" s="301" t="s">
        <v>62</v>
      </c>
      <c r="J34" s="301" t="s">
        <v>17</v>
      </c>
      <c r="K34" s="303" t="s">
        <v>18</v>
      </c>
    </row>
    <row r="35" spans="1:11">
      <c r="A35" s="296" t="s">
        <v>11</v>
      </c>
      <c r="B35" s="297" t="s">
        <v>12</v>
      </c>
      <c r="C35" s="297" t="s">
        <v>13</v>
      </c>
      <c r="D35" s="297" t="s">
        <v>14</v>
      </c>
      <c r="E35" s="297">
        <v>98</v>
      </c>
      <c r="F35" s="298">
        <v>662.37</v>
      </c>
      <c r="G35" s="298">
        <v>671</v>
      </c>
      <c r="H35" s="297" t="s">
        <v>63</v>
      </c>
      <c r="I35" s="297" t="s">
        <v>64</v>
      </c>
      <c r="J35" s="297" t="s">
        <v>17</v>
      </c>
      <c r="K35" s="299" t="s">
        <v>18</v>
      </c>
    </row>
    <row r="36" spans="1:11">
      <c r="A36" s="300" t="s">
        <v>11</v>
      </c>
      <c r="B36" s="301" t="s">
        <v>12</v>
      </c>
      <c r="C36" s="301" t="s">
        <v>13</v>
      </c>
      <c r="D36" s="301" t="s">
        <v>14</v>
      </c>
      <c r="E36" s="301">
        <v>98</v>
      </c>
      <c r="F36" s="302">
        <v>671</v>
      </c>
      <c r="G36" s="302">
        <v>677</v>
      </c>
      <c r="H36" s="301" t="s">
        <v>63</v>
      </c>
      <c r="I36" s="301">
        <v>671677</v>
      </c>
      <c r="J36" s="301" t="s">
        <v>17</v>
      </c>
      <c r="K36" s="303" t="s">
        <v>18</v>
      </c>
    </row>
    <row r="37" spans="1:11">
      <c r="A37" s="296" t="s">
        <v>11</v>
      </c>
      <c r="B37" s="297" t="s">
        <v>12</v>
      </c>
      <c r="C37" s="297" t="s">
        <v>13</v>
      </c>
      <c r="D37" s="297" t="s">
        <v>14</v>
      </c>
      <c r="E37" s="297">
        <v>98</v>
      </c>
      <c r="F37" s="298">
        <v>677</v>
      </c>
      <c r="G37" s="298">
        <v>688.38199999999995</v>
      </c>
      <c r="H37" s="297" t="s">
        <v>63</v>
      </c>
      <c r="I37" s="297" t="s">
        <v>65</v>
      </c>
      <c r="J37" s="297" t="s">
        <v>17</v>
      </c>
      <c r="K37" s="299" t="s">
        <v>18</v>
      </c>
    </row>
    <row r="38" spans="1:11">
      <c r="A38" s="300" t="s">
        <v>11</v>
      </c>
      <c r="B38" s="301" t="s">
        <v>12</v>
      </c>
      <c r="C38" s="301" t="s">
        <v>13</v>
      </c>
      <c r="D38" s="301" t="s">
        <v>14</v>
      </c>
      <c r="E38" s="301">
        <v>98</v>
      </c>
      <c r="F38" s="302">
        <v>688.38199999999995</v>
      </c>
      <c r="G38" s="302">
        <v>691.12900000000002</v>
      </c>
      <c r="H38" s="301" t="s">
        <v>66</v>
      </c>
      <c r="I38" s="301" t="s">
        <v>67</v>
      </c>
      <c r="J38" s="301" t="s">
        <v>17</v>
      </c>
      <c r="K38" s="303" t="s">
        <v>18</v>
      </c>
    </row>
    <row r="39" spans="1:11">
      <c r="A39" s="296" t="s">
        <v>11</v>
      </c>
      <c r="B39" s="297" t="s">
        <v>12</v>
      </c>
      <c r="C39" s="297" t="s">
        <v>13</v>
      </c>
      <c r="D39" s="297" t="s">
        <v>14</v>
      </c>
      <c r="E39" s="297">
        <v>98</v>
      </c>
      <c r="F39" s="298">
        <v>688.38199999999995</v>
      </c>
      <c r="G39" s="298">
        <v>691.12900000000002</v>
      </c>
      <c r="H39" s="297" t="s">
        <v>66</v>
      </c>
      <c r="I39" s="297" t="s">
        <v>68</v>
      </c>
      <c r="J39" s="297" t="s">
        <v>17</v>
      </c>
      <c r="K39" s="299" t="s">
        <v>18</v>
      </c>
    </row>
    <row r="40" spans="1:11">
      <c r="A40" s="300" t="s">
        <v>11</v>
      </c>
      <c r="B40" s="301" t="s">
        <v>12</v>
      </c>
      <c r="C40" s="301" t="s">
        <v>13</v>
      </c>
      <c r="D40" s="301" t="s">
        <v>14</v>
      </c>
      <c r="E40" s="301">
        <v>98</v>
      </c>
      <c r="F40" s="302">
        <v>691.12900000000002</v>
      </c>
      <c r="G40" s="302">
        <v>699</v>
      </c>
      <c r="H40" s="301" t="s">
        <v>69</v>
      </c>
      <c r="I40" s="301" t="s">
        <v>70</v>
      </c>
      <c r="J40" s="301" t="s">
        <v>17</v>
      </c>
      <c r="K40" s="303" t="s">
        <v>18</v>
      </c>
    </row>
    <row r="41" spans="1:11">
      <c r="A41" s="296" t="s">
        <v>11</v>
      </c>
      <c r="B41" s="297" t="s">
        <v>12</v>
      </c>
      <c r="C41" s="297" t="s">
        <v>13</v>
      </c>
      <c r="D41" s="297" t="s">
        <v>14</v>
      </c>
      <c r="E41" s="297">
        <v>98</v>
      </c>
      <c r="F41" s="298">
        <v>699</v>
      </c>
      <c r="G41" s="298">
        <v>710</v>
      </c>
      <c r="H41" s="297" t="s">
        <v>69</v>
      </c>
      <c r="I41" s="297">
        <v>699710</v>
      </c>
      <c r="J41" s="297" t="s">
        <v>17</v>
      </c>
      <c r="K41" s="299" t="s">
        <v>18</v>
      </c>
    </row>
    <row r="42" spans="1:11">
      <c r="A42" s="300" t="s">
        <v>11</v>
      </c>
      <c r="B42" s="301" t="s">
        <v>12</v>
      </c>
      <c r="C42" s="301" t="s">
        <v>13</v>
      </c>
      <c r="D42" s="301" t="s">
        <v>14</v>
      </c>
      <c r="E42" s="301">
        <v>98</v>
      </c>
      <c r="F42" s="302">
        <v>710</v>
      </c>
      <c r="G42" s="302">
        <v>719.14099999999996</v>
      </c>
      <c r="H42" s="301" t="s">
        <v>69</v>
      </c>
      <c r="I42" s="301" t="s">
        <v>71</v>
      </c>
      <c r="J42" s="301" t="s">
        <v>17</v>
      </c>
      <c r="K42" s="303" t="s">
        <v>18</v>
      </c>
    </row>
    <row r="43" spans="1:11">
      <c r="A43" s="296" t="s">
        <v>11</v>
      </c>
      <c r="B43" s="297" t="s">
        <v>12</v>
      </c>
      <c r="C43" s="297" t="s">
        <v>13</v>
      </c>
      <c r="D43" s="297" t="s">
        <v>14</v>
      </c>
      <c r="E43" s="297">
        <v>98</v>
      </c>
      <c r="F43" s="298">
        <v>719.14099999999996</v>
      </c>
      <c r="G43" s="298">
        <v>721.86699999999996</v>
      </c>
      <c r="H43" s="297" t="s">
        <v>72</v>
      </c>
      <c r="I43" s="297" t="s">
        <v>73</v>
      </c>
      <c r="J43" s="297" t="s">
        <v>17</v>
      </c>
      <c r="K43" s="299" t="s">
        <v>18</v>
      </c>
    </row>
    <row r="44" spans="1:11">
      <c r="A44" s="300" t="s">
        <v>11</v>
      </c>
      <c r="B44" s="301" t="s">
        <v>12</v>
      </c>
      <c r="C44" s="301" t="s">
        <v>13</v>
      </c>
      <c r="D44" s="301" t="s">
        <v>14</v>
      </c>
      <c r="E44" s="301">
        <v>98</v>
      </c>
      <c r="F44" s="302">
        <v>719.14099999999996</v>
      </c>
      <c r="G44" s="302">
        <v>721.86699999999996</v>
      </c>
      <c r="H44" s="301" t="s">
        <v>72</v>
      </c>
      <c r="I44" s="301" t="s">
        <v>74</v>
      </c>
      <c r="J44" s="301" t="s">
        <v>17</v>
      </c>
      <c r="K44" s="303" t="s">
        <v>18</v>
      </c>
    </row>
    <row r="45" spans="1:11">
      <c r="A45" s="296" t="s">
        <v>11</v>
      </c>
      <c r="B45" s="297" t="s">
        <v>12</v>
      </c>
      <c r="C45" s="297" t="s">
        <v>13</v>
      </c>
      <c r="D45" s="297" t="s">
        <v>14</v>
      </c>
      <c r="E45" s="297">
        <v>98</v>
      </c>
      <c r="F45" s="298">
        <v>721.86699999999996</v>
      </c>
      <c r="G45" s="298">
        <v>732</v>
      </c>
      <c r="H45" s="297" t="s">
        <v>75</v>
      </c>
      <c r="I45" s="297" t="s">
        <v>76</v>
      </c>
      <c r="J45" s="297" t="s">
        <v>17</v>
      </c>
      <c r="K45" s="299" t="s">
        <v>18</v>
      </c>
    </row>
    <row r="46" spans="1:11">
      <c r="A46" s="300" t="s">
        <v>11</v>
      </c>
      <c r="B46" s="301" t="s">
        <v>12</v>
      </c>
      <c r="C46" s="301" t="s">
        <v>13</v>
      </c>
      <c r="D46" s="301" t="s">
        <v>14</v>
      </c>
      <c r="E46" s="301">
        <v>98</v>
      </c>
      <c r="F46" s="302">
        <v>732</v>
      </c>
      <c r="G46" s="302">
        <v>744</v>
      </c>
      <c r="H46" s="301" t="s">
        <v>75</v>
      </c>
      <c r="I46" s="301">
        <v>732744</v>
      </c>
      <c r="J46" s="301" t="s">
        <v>17</v>
      </c>
      <c r="K46" s="303" t="s">
        <v>18</v>
      </c>
    </row>
    <row r="47" spans="1:11">
      <c r="A47" s="296" t="s">
        <v>11</v>
      </c>
      <c r="B47" s="297" t="s">
        <v>12</v>
      </c>
      <c r="C47" s="297" t="s">
        <v>13</v>
      </c>
      <c r="D47" s="297" t="s">
        <v>14</v>
      </c>
      <c r="E47" s="297">
        <v>98</v>
      </c>
      <c r="F47" s="298">
        <v>744</v>
      </c>
      <c r="G47" s="298">
        <v>751.5</v>
      </c>
      <c r="H47" s="297" t="s">
        <v>75</v>
      </c>
      <c r="I47" s="297" t="s">
        <v>77</v>
      </c>
      <c r="J47" s="297" t="s">
        <v>17</v>
      </c>
      <c r="K47" s="299" t="s">
        <v>18</v>
      </c>
    </row>
    <row r="48" spans="1:11">
      <c r="A48" s="300" t="s">
        <v>11</v>
      </c>
      <c r="B48" s="301" t="s">
        <v>12</v>
      </c>
      <c r="C48" s="301" t="s">
        <v>13</v>
      </c>
      <c r="D48" s="301" t="s">
        <v>14</v>
      </c>
      <c r="E48" s="301">
        <v>98</v>
      </c>
      <c r="F48" s="302">
        <v>751.5</v>
      </c>
      <c r="G48" s="302">
        <v>754.15599999999995</v>
      </c>
      <c r="H48" s="301" t="s">
        <v>75</v>
      </c>
      <c r="I48" s="301" t="s">
        <v>78</v>
      </c>
      <c r="J48" s="301" t="s">
        <v>17</v>
      </c>
      <c r="K48" s="303" t="s">
        <v>18</v>
      </c>
    </row>
    <row r="49" spans="1:11">
      <c r="A49" s="296" t="s">
        <v>11</v>
      </c>
      <c r="B49" s="297" t="s">
        <v>12</v>
      </c>
      <c r="C49" s="297" t="s">
        <v>13</v>
      </c>
      <c r="D49" s="297" t="s">
        <v>14</v>
      </c>
      <c r="E49" s="297">
        <v>98</v>
      </c>
      <c r="F49" s="298">
        <v>751.56500000000005</v>
      </c>
      <c r="G49" s="298">
        <v>754.15599999999995</v>
      </c>
      <c r="H49" s="297" t="s">
        <v>75</v>
      </c>
      <c r="I49" s="297" t="s">
        <v>79</v>
      </c>
      <c r="J49" s="297" t="s">
        <v>17</v>
      </c>
      <c r="K49" s="299" t="s">
        <v>18</v>
      </c>
    </row>
    <row r="50" spans="1:11">
      <c r="A50" s="300" t="s">
        <v>11</v>
      </c>
      <c r="B50" s="301" t="s">
        <v>12</v>
      </c>
      <c r="C50" s="301" t="s">
        <v>13</v>
      </c>
      <c r="D50" s="301" t="s">
        <v>14</v>
      </c>
      <c r="E50" s="301">
        <v>98</v>
      </c>
      <c r="F50" s="302">
        <v>754.15599999999995</v>
      </c>
      <c r="G50" s="302">
        <v>759.3</v>
      </c>
      <c r="H50" s="301" t="s">
        <v>80</v>
      </c>
      <c r="I50" s="301" t="s">
        <v>81</v>
      </c>
      <c r="J50" s="301" t="s">
        <v>17</v>
      </c>
      <c r="K50" s="303" t="s">
        <v>18</v>
      </c>
    </row>
    <row r="51" spans="1:11">
      <c r="A51" s="296" t="s">
        <v>11</v>
      </c>
      <c r="B51" s="297" t="s">
        <v>12</v>
      </c>
      <c r="C51" s="297" t="s">
        <v>13</v>
      </c>
      <c r="D51" s="297" t="s">
        <v>14</v>
      </c>
      <c r="E51" s="297">
        <v>98</v>
      </c>
      <c r="F51" s="298">
        <v>754.15599999999995</v>
      </c>
      <c r="G51" s="298">
        <v>757.66499999999996</v>
      </c>
      <c r="H51" s="297" t="s">
        <v>80</v>
      </c>
      <c r="I51" s="297" t="s">
        <v>82</v>
      </c>
      <c r="J51" s="297" t="s">
        <v>17</v>
      </c>
      <c r="K51" s="299" t="s">
        <v>18</v>
      </c>
    </row>
    <row r="52" spans="1:11">
      <c r="A52" s="300" t="s">
        <v>11</v>
      </c>
      <c r="B52" s="301" t="s">
        <v>83</v>
      </c>
      <c r="C52" s="301" t="s">
        <v>84</v>
      </c>
      <c r="D52" s="301" t="s">
        <v>85</v>
      </c>
      <c r="E52" s="301">
        <v>101</v>
      </c>
      <c r="F52" s="302">
        <v>717.93700000000001</v>
      </c>
      <c r="G52" s="302">
        <v>718.27099999999996</v>
      </c>
      <c r="H52" s="301" t="s">
        <v>86</v>
      </c>
      <c r="I52" s="301" t="s">
        <v>87</v>
      </c>
      <c r="J52" s="301" t="s">
        <v>88</v>
      </c>
      <c r="K52" s="303" t="s">
        <v>89</v>
      </c>
    </row>
    <row r="53" spans="1:11">
      <c r="A53" s="296" t="s">
        <v>11</v>
      </c>
      <c r="B53" s="297" t="s">
        <v>83</v>
      </c>
      <c r="C53" s="297" t="s">
        <v>84</v>
      </c>
      <c r="D53" s="297" t="s">
        <v>85</v>
      </c>
      <c r="E53" s="297">
        <v>101</v>
      </c>
      <c r="F53" s="298">
        <v>718.27099999999996</v>
      </c>
      <c r="G53" s="298">
        <v>719.50400000000002</v>
      </c>
      <c r="H53" s="297" t="s">
        <v>86</v>
      </c>
      <c r="I53" s="297" t="s">
        <v>90</v>
      </c>
      <c r="J53" s="297" t="s">
        <v>88</v>
      </c>
      <c r="K53" s="299" t="s">
        <v>89</v>
      </c>
    </row>
    <row r="54" spans="1:11">
      <c r="A54" s="300" t="s">
        <v>11</v>
      </c>
      <c r="B54" s="301" t="s">
        <v>83</v>
      </c>
      <c r="C54" s="301" t="s">
        <v>84</v>
      </c>
      <c r="D54" s="301" t="s">
        <v>85</v>
      </c>
      <c r="E54" s="301">
        <v>101</v>
      </c>
      <c r="F54" s="302">
        <v>719.50400000000002</v>
      </c>
      <c r="G54" s="302">
        <v>719.92200000000003</v>
      </c>
      <c r="H54" s="301" t="s">
        <v>86</v>
      </c>
      <c r="I54" s="301" t="s">
        <v>91</v>
      </c>
      <c r="J54" s="301" t="s">
        <v>88</v>
      </c>
      <c r="K54" s="303" t="s">
        <v>89</v>
      </c>
    </row>
    <row r="55" spans="1:11">
      <c r="A55" s="296" t="s">
        <v>11</v>
      </c>
      <c r="B55" s="297" t="s">
        <v>83</v>
      </c>
      <c r="C55" s="297" t="s">
        <v>84</v>
      </c>
      <c r="D55" s="297" t="s">
        <v>85</v>
      </c>
      <c r="E55" s="297">
        <v>101</v>
      </c>
      <c r="F55" s="298">
        <v>719.92200000000003</v>
      </c>
      <c r="G55" s="298">
        <v>724.01700000000005</v>
      </c>
      <c r="H55" s="297" t="s">
        <v>92</v>
      </c>
      <c r="I55" s="297" t="s">
        <v>93</v>
      </c>
      <c r="J55" s="297" t="s">
        <v>88</v>
      </c>
      <c r="K55" s="299" t="s">
        <v>89</v>
      </c>
    </row>
    <row r="56" spans="1:11">
      <c r="A56" s="300" t="s">
        <v>11</v>
      </c>
      <c r="B56" s="301" t="s">
        <v>83</v>
      </c>
      <c r="C56" s="301" t="s">
        <v>84</v>
      </c>
      <c r="D56" s="301" t="s">
        <v>85</v>
      </c>
      <c r="E56" s="301">
        <v>101</v>
      </c>
      <c r="F56" s="302">
        <v>719.92200000000003</v>
      </c>
      <c r="G56" s="302">
        <v>724.01700000000005</v>
      </c>
      <c r="H56" s="301" t="s">
        <v>92</v>
      </c>
      <c r="I56" s="301" t="s">
        <v>94</v>
      </c>
      <c r="J56" s="301" t="s">
        <v>88</v>
      </c>
      <c r="K56" s="303" t="s">
        <v>89</v>
      </c>
    </row>
    <row r="57" spans="1:11">
      <c r="A57" s="296" t="s">
        <v>11</v>
      </c>
      <c r="B57" s="297" t="s">
        <v>83</v>
      </c>
      <c r="C57" s="297" t="s">
        <v>84</v>
      </c>
      <c r="D57" s="297" t="s">
        <v>85</v>
      </c>
      <c r="E57" s="297">
        <v>101</v>
      </c>
      <c r="F57" s="298">
        <v>724.01700000000005</v>
      </c>
      <c r="G57" s="298">
        <v>726</v>
      </c>
      <c r="H57" s="297" t="s">
        <v>92</v>
      </c>
      <c r="I57" s="297" t="s">
        <v>95</v>
      </c>
      <c r="J57" s="297" t="s">
        <v>88</v>
      </c>
      <c r="K57" s="299" t="s">
        <v>89</v>
      </c>
    </row>
    <row r="58" spans="1:11">
      <c r="A58" s="300" t="s">
        <v>11</v>
      </c>
      <c r="B58" s="301" t="s">
        <v>83</v>
      </c>
      <c r="C58" s="301" t="s">
        <v>84</v>
      </c>
      <c r="D58" s="301" t="s">
        <v>85</v>
      </c>
      <c r="E58" s="301">
        <v>101</v>
      </c>
      <c r="F58" s="302">
        <v>726</v>
      </c>
      <c r="G58" s="302">
        <v>747.34299999999996</v>
      </c>
      <c r="H58" s="301" t="s">
        <v>96</v>
      </c>
      <c r="I58" s="301" t="s">
        <v>97</v>
      </c>
      <c r="J58" s="301" t="s">
        <v>88</v>
      </c>
      <c r="K58" s="303" t="s">
        <v>89</v>
      </c>
    </row>
    <row r="59" spans="1:11">
      <c r="A59" s="296" t="s">
        <v>11</v>
      </c>
      <c r="B59" s="297" t="s">
        <v>83</v>
      </c>
      <c r="C59" s="297" t="s">
        <v>84</v>
      </c>
      <c r="D59" s="297" t="s">
        <v>85</v>
      </c>
      <c r="E59" s="297">
        <v>101</v>
      </c>
      <c r="F59" s="298">
        <v>747.34299999999996</v>
      </c>
      <c r="G59" s="298">
        <v>749.721</v>
      </c>
      <c r="H59" s="297" t="s">
        <v>98</v>
      </c>
      <c r="I59" s="297" t="s">
        <v>99</v>
      </c>
      <c r="J59" s="297" t="s">
        <v>88</v>
      </c>
      <c r="K59" s="299" t="s">
        <v>89</v>
      </c>
    </row>
    <row r="60" spans="1:11">
      <c r="A60" s="300" t="s">
        <v>11</v>
      </c>
      <c r="B60" s="301" t="s">
        <v>83</v>
      </c>
      <c r="C60" s="301" t="s">
        <v>84</v>
      </c>
      <c r="D60" s="301" t="s">
        <v>85</v>
      </c>
      <c r="E60" s="301">
        <v>101</v>
      </c>
      <c r="F60" s="302">
        <v>747.34299999999996</v>
      </c>
      <c r="G60" s="302">
        <v>749.721</v>
      </c>
      <c r="H60" s="301" t="s">
        <v>98</v>
      </c>
      <c r="I60" s="301" t="s">
        <v>100</v>
      </c>
      <c r="J60" s="301" t="s">
        <v>88</v>
      </c>
      <c r="K60" s="303" t="s">
        <v>89</v>
      </c>
    </row>
    <row r="61" spans="1:11">
      <c r="A61" s="296" t="s">
        <v>11</v>
      </c>
      <c r="B61" s="297" t="s">
        <v>83</v>
      </c>
      <c r="C61" s="297" t="s">
        <v>84</v>
      </c>
      <c r="D61" s="297" t="s">
        <v>85</v>
      </c>
      <c r="E61" s="297">
        <v>101</v>
      </c>
      <c r="F61" s="298">
        <v>749.721</v>
      </c>
      <c r="G61" s="298">
        <v>794.49400000000003</v>
      </c>
      <c r="H61" s="297" t="s">
        <v>101</v>
      </c>
      <c r="I61" s="297" t="s">
        <v>102</v>
      </c>
      <c r="J61" s="297" t="s">
        <v>88</v>
      </c>
      <c r="K61" s="299" t="s">
        <v>89</v>
      </c>
    </row>
    <row r="62" spans="1:11">
      <c r="A62" s="300" t="s">
        <v>11</v>
      </c>
      <c r="B62" s="301" t="s">
        <v>83</v>
      </c>
      <c r="C62" s="301" t="s">
        <v>84</v>
      </c>
      <c r="D62" s="301" t="s">
        <v>85</v>
      </c>
      <c r="E62" s="301">
        <v>101</v>
      </c>
      <c r="F62" s="302">
        <v>794.49400000000003</v>
      </c>
      <c r="G62" s="302">
        <v>796.53099999999995</v>
      </c>
      <c r="H62" s="301" t="s">
        <v>103</v>
      </c>
      <c r="I62" s="301" t="s">
        <v>104</v>
      </c>
      <c r="J62" s="301" t="s">
        <v>88</v>
      </c>
      <c r="K62" s="303" t="s">
        <v>89</v>
      </c>
    </row>
    <row r="63" spans="1:11">
      <c r="A63" s="296" t="s">
        <v>11</v>
      </c>
      <c r="B63" s="297" t="s">
        <v>83</v>
      </c>
      <c r="C63" s="297" t="s">
        <v>84</v>
      </c>
      <c r="D63" s="297" t="s">
        <v>85</v>
      </c>
      <c r="E63" s="297">
        <v>101</v>
      </c>
      <c r="F63" s="298">
        <v>794.49400000000003</v>
      </c>
      <c r="G63" s="298">
        <v>796.53099999999995</v>
      </c>
      <c r="H63" s="297" t="s">
        <v>103</v>
      </c>
      <c r="I63" s="297" t="s">
        <v>105</v>
      </c>
      <c r="J63" s="297" t="s">
        <v>88</v>
      </c>
      <c r="K63" s="299" t="s">
        <v>89</v>
      </c>
    </row>
    <row r="64" spans="1:11">
      <c r="A64" s="300" t="s">
        <v>11</v>
      </c>
      <c r="B64" s="301" t="s">
        <v>83</v>
      </c>
      <c r="C64" s="301" t="s">
        <v>84</v>
      </c>
      <c r="D64" s="301" t="s">
        <v>85</v>
      </c>
      <c r="E64" s="301">
        <v>101</v>
      </c>
      <c r="F64" s="302">
        <v>796.53099999999995</v>
      </c>
      <c r="G64" s="302">
        <v>841.83199999999999</v>
      </c>
      <c r="H64" s="301" t="s">
        <v>106</v>
      </c>
      <c r="I64" s="301" t="s">
        <v>107</v>
      </c>
      <c r="J64" s="301" t="s">
        <v>88</v>
      </c>
      <c r="K64" s="303" t="s">
        <v>89</v>
      </c>
    </row>
    <row r="65" spans="1:11">
      <c r="A65" s="296" t="s">
        <v>11</v>
      </c>
      <c r="B65" s="297" t="s">
        <v>83</v>
      </c>
      <c r="C65" s="297" t="s">
        <v>84</v>
      </c>
      <c r="D65" s="297" t="s">
        <v>85</v>
      </c>
      <c r="E65" s="297">
        <v>101</v>
      </c>
      <c r="F65" s="298">
        <v>841.83199999999999</v>
      </c>
      <c r="G65" s="298">
        <v>843.66700000000003</v>
      </c>
      <c r="H65" s="297" t="s">
        <v>108</v>
      </c>
      <c r="I65" s="297" t="s">
        <v>109</v>
      </c>
      <c r="J65" s="297" t="s">
        <v>88</v>
      </c>
      <c r="K65" s="299" t="s">
        <v>89</v>
      </c>
    </row>
    <row r="66" spans="1:11">
      <c r="A66" s="300" t="s">
        <v>11</v>
      </c>
      <c r="B66" s="301" t="s">
        <v>83</v>
      </c>
      <c r="C66" s="301" t="s">
        <v>84</v>
      </c>
      <c r="D66" s="301" t="s">
        <v>85</v>
      </c>
      <c r="E66" s="301">
        <v>101</v>
      </c>
      <c r="F66" s="302">
        <v>841.83199999999999</v>
      </c>
      <c r="G66" s="302">
        <v>843.66700000000003</v>
      </c>
      <c r="H66" s="301" t="s">
        <v>108</v>
      </c>
      <c r="I66" s="301" t="s">
        <v>110</v>
      </c>
      <c r="J66" s="301" t="s">
        <v>88</v>
      </c>
      <c r="K66" s="303" t="s">
        <v>89</v>
      </c>
    </row>
    <row r="67" spans="1:11">
      <c r="A67" s="296" t="s">
        <v>11</v>
      </c>
      <c r="B67" s="297" t="s">
        <v>83</v>
      </c>
      <c r="C67" s="297" t="s">
        <v>84</v>
      </c>
      <c r="D67" s="297" t="s">
        <v>85</v>
      </c>
      <c r="E67" s="297">
        <v>101</v>
      </c>
      <c r="F67" s="298">
        <v>843.66700000000003</v>
      </c>
      <c r="G67" s="298">
        <v>890.08</v>
      </c>
      <c r="H67" s="297" t="s">
        <v>111</v>
      </c>
      <c r="I67" s="297" t="s">
        <v>112</v>
      </c>
      <c r="J67" s="297" t="s">
        <v>88</v>
      </c>
      <c r="K67" s="299" t="s">
        <v>89</v>
      </c>
    </row>
    <row r="68" spans="1:11">
      <c r="A68" s="300" t="s">
        <v>11</v>
      </c>
      <c r="B68" s="301" t="s">
        <v>83</v>
      </c>
      <c r="C68" s="301" t="s">
        <v>84</v>
      </c>
      <c r="D68" s="301" t="s">
        <v>85</v>
      </c>
      <c r="E68" s="301">
        <v>101</v>
      </c>
      <c r="F68" s="302">
        <v>890.08</v>
      </c>
      <c r="G68" s="302">
        <v>892.09400000000005</v>
      </c>
      <c r="H68" s="301" t="s">
        <v>113</v>
      </c>
      <c r="I68" s="301" t="s">
        <v>114</v>
      </c>
      <c r="J68" s="301" t="s">
        <v>88</v>
      </c>
      <c r="K68" s="303" t="s">
        <v>89</v>
      </c>
    </row>
    <row r="69" spans="1:11">
      <c r="A69" s="296" t="s">
        <v>11</v>
      </c>
      <c r="B69" s="297" t="s">
        <v>83</v>
      </c>
      <c r="C69" s="297" t="s">
        <v>84</v>
      </c>
      <c r="D69" s="297" t="s">
        <v>85</v>
      </c>
      <c r="E69" s="297">
        <v>101</v>
      </c>
      <c r="F69" s="298">
        <v>890.08</v>
      </c>
      <c r="G69" s="298">
        <v>892.09400000000005</v>
      </c>
      <c r="H69" s="297" t="s">
        <v>113</v>
      </c>
      <c r="I69" s="297" t="s">
        <v>115</v>
      </c>
      <c r="J69" s="297" t="s">
        <v>88</v>
      </c>
      <c r="K69" s="299" t="s">
        <v>89</v>
      </c>
    </row>
    <row r="70" spans="1:11">
      <c r="A70" s="300" t="s">
        <v>11</v>
      </c>
      <c r="B70" s="301" t="s">
        <v>83</v>
      </c>
      <c r="C70" s="301" t="s">
        <v>84</v>
      </c>
      <c r="D70" s="301" t="s">
        <v>85</v>
      </c>
      <c r="E70" s="301">
        <v>101</v>
      </c>
      <c r="F70" s="302">
        <v>892.09400000000005</v>
      </c>
      <c r="G70" s="302">
        <v>937.95899999999995</v>
      </c>
      <c r="H70" s="301" t="s">
        <v>116</v>
      </c>
      <c r="I70" s="301" t="s">
        <v>117</v>
      </c>
      <c r="J70" s="301" t="s">
        <v>88</v>
      </c>
      <c r="K70" s="303" t="s">
        <v>89</v>
      </c>
    </row>
    <row r="71" spans="1:11">
      <c r="A71" s="296" t="s">
        <v>11</v>
      </c>
      <c r="B71" s="297" t="s">
        <v>83</v>
      </c>
      <c r="C71" s="297" t="s">
        <v>84</v>
      </c>
      <c r="D71" s="297" t="s">
        <v>85</v>
      </c>
      <c r="E71" s="297">
        <v>101</v>
      </c>
      <c r="F71" s="298">
        <v>937.95899999999995</v>
      </c>
      <c r="G71" s="298">
        <v>940.71400000000006</v>
      </c>
      <c r="H71" s="297" t="s">
        <v>118</v>
      </c>
      <c r="I71" s="297" t="s">
        <v>119</v>
      </c>
      <c r="J71" s="297" t="s">
        <v>88</v>
      </c>
      <c r="K71" s="299" t="s">
        <v>89</v>
      </c>
    </row>
    <row r="72" spans="1:11">
      <c r="A72" s="300" t="s">
        <v>11</v>
      </c>
      <c r="B72" s="301" t="s">
        <v>83</v>
      </c>
      <c r="C72" s="301" t="s">
        <v>84</v>
      </c>
      <c r="D72" s="301" t="s">
        <v>85</v>
      </c>
      <c r="E72" s="301">
        <v>101</v>
      </c>
      <c r="F72" s="302">
        <v>937.95899999999995</v>
      </c>
      <c r="G72" s="302">
        <v>940.71400000000006</v>
      </c>
      <c r="H72" s="301" t="s">
        <v>118</v>
      </c>
      <c r="I72" s="301" t="s">
        <v>120</v>
      </c>
      <c r="J72" s="301" t="s">
        <v>88</v>
      </c>
      <c r="K72" s="303" t="s">
        <v>89</v>
      </c>
    </row>
    <row r="73" spans="1:11">
      <c r="A73" s="296" t="s">
        <v>11</v>
      </c>
      <c r="B73" s="297" t="s">
        <v>83</v>
      </c>
      <c r="C73" s="297" t="s">
        <v>84</v>
      </c>
      <c r="D73" s="297" t="s">
        <v>85</v>
      </c>
      <c r="E73" s="297">
        <v>101</v>
      </c>
      <c r="F73" s="298">
        <v>940.71400000000006</v>
      </c>
      <c r="G73" s="298">
        <v>987.22199999999998</v>
      </c>
      <c r="H73" s="297" t="s">
        <v>121</v>
      </c>
      <c r="I73" s="297" t="s">
        <v>122</v>
      </c>
      <c r="J73" s="297" t="s">
        <v>88</v>
      </c>
      <c r="K73" s="299" t="s">
        <v>89</v>
      </c>
    </row>
    <row r="74" spans="1:11">
      <c r="A74" s="300" t="s">
        <v>11</v>
      </c>
      <c r="B74" s="301" t="s">
        <v>83</v>
      </c>
      <c r="C74" s="301" t="s">
        <v>84</v>
      </c>
      <c r="D74" s="301" t="s">
        <v>85</v>
      </c>
      <c r="E74" s="301">
        <v>101</v>
      </c>
      <c r="F74" s="302">
        <v>987.22199999999998</v>
      </c>
      <c r="G74" s="302">
        <v>989.50800000000004</v>
      </c>
      <c r="H74" s="301" t="s">
        <v>123</v>
      </c>
      <c r="I74" s="301" t="s">
        <v>124</v>
      </c>
      <c r="J74" s="301" t="s">
        <v>88</v>
      </c>
      <c r="K74" s="303" t="s">
        <v>89</v>
      </c>
    </row>
    <row r="75" spans="1:11">
      <c r="A75" s="296" t="s">
        <v>11</v>
      </c>
      <c r="B75" s="297" t="s">
        <v>83</v>
      </c>
      <c r="C75" s="297" t="s">
        <v>84</v>
      </c>
      <c r="D75" s="297" t="s">
        <v>85</v>
      </c>
      <c r="E75" s="297">
        <v>101</v>
      </c>
      <c r="F75" s="298">
        <v>987.22199999999998</v>
      </c>
      <c r="G75" s="298">
        <v>989.50800000000004</v>
      </c>
      <c r="H75" s="297" t="s">
        <v>123</v>
      </c>
      <c r="I75" s="297" t="s">
        <v>125</v>
      </c>
      <c r="J75" s="297" t="s">
        <v>88</v>
      </c>
      <c r="K75" s="299" t="s">
        <v>89</v>
      </c>
    </row>
    <row r="76" spans="1:11">
      <c r="A76" s="300" t="s">
        <v>11</v>
      </c>
      <c r="B76" s="301" t="s">
        <v>83</v>
      </c>
      <c r="C76" s="301" t="s">
        <v>84</v>
      </c>
      <c r="D76" s="301" t="s">
        <v>85</v>
      </c>
      <c r="E76" s="301">
        <v>101</v>
      </c>
      <c r="F76" s="302">
        <v>989.50800000000004</v>
      </c>
      <c r="G76" s="302">
        <v>1008.2859999999999</v>
      </c>
      <c r="H76" s="301" t="s">
        <v>126</v>
      </c>
      <c r="I76" s="301" t="s">
        <v>127</v>
      </c>
      <c r="J76" s="301" t="s">
        <v>88</v>
      </c>
      <c r="K76" s="303" t="s">
        <v>89</v>
      </c>
    </row>
    <row r="77" spans="1:11">
      <c r="A77" s="296" t="s">
        <v>11</v>
      </c>
      <c r="B77" s="297" t="s">
        <v>83</v>
      </c>
      <c r="C77" s="297" t="s">
        <v>84</v>
      </c>
      <c r="D77" s="297" t="s">
        <v>85</v>
      </c>
      <c r="E77" s="297">
        <v>101</v>
      </c>
      <c r="F77" s="298">
        <v>1008.2859999999999</v>
      </c>
      <c r="G77" s="298">
        <v>1040.482</v>
      </c>
      <c r="H77" s="297" t="s">
        <v>128</v>
      </c>
      <c r="I77" s="297" t="s">
        <v>129</v>
      </c>
      <c r="J77" s="297" t="s">
        <v>88</v>
      </c>
      <c r="K77" s="299" t="s">
        <v>89</v>
      </c>
    </row>
    <row r="78" spans="1:11">
      <c r="A78" s="300" t="s">
        <v>11</v>
      </c>
      <c r="B78" s="301" t="s">
        <v>83</v>
      </c>
      <c r="C78" s="301" t="s">
        <v>84</v>
      </c>
      <c r="D78" s="301" t="s">
        <v>85</v>
      </c>
      <c r="E78" s="301">
        <v>101</v>
      </c>
      <c r="F78" s="302">
        <v>1040.482</v>
      </c>
      <c r="G78" s="302">
        <v>1042.4680000000001</v>
      </c>
      <c r="H78" s="301" t="s">
        <v>130</v>
      </c>
      <c r="I78" s="301" t="s">
        <v>131</v>
      </c>
      <c r="J78" s="301" t="s">
        <v>88</v>
      </c>
      <c r="K78" s="303" t="s">
        <v>89</v>
      </c>
    </row>
    <row r="79" spans="1:11">
      <c r="A79" s="296" t="s">
        <v>11</v>
      </c>
      <c r="B79" s="297" t="s">
        <v>83</v>
      </c>
      <c r="C79" s="297" t="s">
        <v>84</v>
      </c>
      <c r="D79" s="297" t="s">
        <v>85</v>
      </c>
      <c r="E79" s="297">
        <v>101</v>
      </c>
      <c r="F79" s="298">
        <v>1040.482</v>
      </c>
      <c r="G79" s="298">
        <v>1042.4680000000001</v>
      </c>
      <c r="H79" s="297" t="s">
        <v>130</v>
      </c>
      <c r="I79" s="297" t="s">
        <v>132</v>
      </c>
      <c r="J79" s="297" t="s">
        <v>88</v>
      </c>
      <c r="K79" s="299" t="s">
        <v>89</v>
      </c>
    </row>
    <row r="80" spans="1:11">
      <c r="A80" s="300" t="s">
        <v>11</v>
      </c>
      <c r="B80" s="301" t="s">
        <v>83</v>
      </c>
      <c r="C80" s="301" t="s">
        <v>84</v>
      </c>
      <c r="D80" s="301" t="s">
        <v>85</v>
      </c>
      <c r="E80" s="301">
        <v>101</v>
      </c>
      <c r="F80" s="302">
        <v>1042.4680000000001</v>
      </c>
      <c r="G80" s="302">
        <v>1097.702</v>
      </c>
      <c r="H80" s="301" t="s">
        <v>133</v>
      </c>
      <c r="I80" s="301" t="s">
        <v>134</v>
      </c>
      <c r="J80" s="301" t="s">
        <v>88</v>
      </c>
      <c r="K80" s="303" t="s">
        <v>89</v>
      </c>
    </row>
    <row r="81" spans="1:11">
      <c r="A81" s="296" t="s">
        <v>11</v>
      </c>
      <c r="B81" s="297" t="s">
        <v>83</v>
      </c>
      <c r="C81" s="297" t="s">
        <v>84</v>
      </c>
      <c r="D81" s="297" t="s">
        <v>85</v>
      </c>
      <c r="E81" s="297">
        <v>101</v>
      </c>
      <c r="F81" s="298">
        <v>1097.702</v>
      </c>
      <c r="G81" s="298">
        <v>1099.663</v>
      </c>
      <c r="H81" s="297" t="s">
        <v>135</v>
      </c>
      <c r="I81" s="297" t="s">
        <v>136</v>
      </c>
      <c r="J81" s="297" t="s">
        <v>88</v>
      </c>
      <c r="K81" s="299" t="s">
        <v>89</v>
      </c>
    </row>
    <row r="82" spans="1:11">
      <c r="A82" s="300" t="s">
        <v>11</v>
      </c>
      <c r="B82" s="301" t="s">
        <v>83</v>
      </c>
      <c r="C82" s="301" t="s">
        <v>84</v>
      </c>
      <c r="D82" s="301" t="s">
        <v>85</v>
      </c>
      <c r="E82" s="301">
        <v>101</v>
      </c>
      <c r="F82" s="302">
        <v>1097.702</v>
      </c>
      <c r="G82" s="302">
        <v>1099.663</v>
      </c>
      <c r="H82" s="301" t="s">
        <v>135</v>
      </c>
      <c r="I82" s="301" t="s">
        <v>137</v>
      </c>
      <c r="J82" s="301" t="s">
        <v>88</v>
      </c>
      <c r="K82" s="303" t="s">
        <v>89</v>
      </c>
    </row>
    <row r="83" spans="1:11">
      <c r="A83" s="296" t="s">
        <v>11</v>
      </c>
      <c r="B83" s="297" t="s">
        <v>83</v>
      </c>
      <c r="C83" s="297" t="s">
        <v>84</v>
      </c>
      <c r="D83" s="297" t="s">
        <v>85</v>
      </c>
      <c r="E83" s="297">
        <v>101</v>
      </c>
      <c r="F83" s="298">
        <v>1099.663</v>
      </c>
      <c r="G83" s="298">
        <v>1142.702</v>
      </c>
      <c r="H83" s="297" t="s">
        <v>138</v>
      </c>
      <c r="I83" s="297" t="s">
        <v>139</v>
      </c>
      <c r="J83" s="297" t="s">
        <v>88</v>
      </c>
      <c r="K83" s="299" t="s">
        <v>89</v>
      </c>
    </row>
    <row r="84" spans="1:11">
      <c r="A84" s="300" t="s">
        <v>11</v>
      </c>
      <c r="B84" s="301" t="s">
        <v>83</v>
      </c>
      <c r="C84" s="301" t="s">
        <v>84</v>
      </c>
      <c r="D84" s="301" t="s">
        <v>85</v>
      </c>
      <c r="E84" s="301">
        <v>101</v>
      </c>
      <c r="F84" s="302">
        <v>1142.702</v>
      </c>
      <c r="G84" s="302">
        <v>1144.771</v>
      </c>
      <c r="H84" s="301" t="s">
        <v>140</v>
      </c>
      <c r="I84" s="301" t="s">
        <v>141</v>
      </c>
      <c r="J84" s="301" t="s">
        <v>88</v>
      </c>
      <c r="K84" s="303" t="s">
        <v>89</v>
      </c>
    </row>
    <row r="85" spans="1:11">
      <c r="A85" s="296" t="s">
        <v>11</v>
      </c>
      <c r="B85" s="297" t="s">
        <v>83</v>
      </c>
      <c r="C85" s="297" t="s">
        <v>84</v>
      </c>
      <c r="D85" s="297" t="s">
        <v>85</v>
      </c>
      <c r="E85" s="297">
        <v>101</v>
      </c>
      <c r="F85" s="298">
        <v>1142.702</v>
      </c>
      <c r="G85" s="298">
        <v>1144.771</v>
      </c>
      <c r="H85" s="297" t="s">
        <v>140</v>
      </c>
      <c r="I85" s="297" t="s">
        <v>142</v>
      </c>
      <c r="J85" s="297" t="s">
        <v>88</v>
      </c>
      <c r="K85" s="299" t="s">
        <v>89</v>
      </c>
    </row>
    <row r="86" spans="1:11">
      <c r="A86" s="300" t="s">
        <v>11</v>
      </c>
      <c r="B86" s="301" t="s">
        <v>83</v>
      </c>
      <c r="C86" s="301" t="s">
        <v>84</v>
      </c>
      <c r="D86" s="301" t="s">
        <v>85</v>
      </c>
      <c r="E86" s="301">
        <v>101</v>
      </c>
      <c r="F86" s="302">
        <v>1144.771</v>
      </c>
      <c r="G86" s="302">
        <v>1185.557</v>
      </c>
      <c r="H86" s="301" t="s">
        <v>143</v>
      </c>
      <c r="I86" s="301" t="s">
        <v>144</v>
      </c>
      <c r="J86" s="301" t="s">
        <v>88</v>
      </c>
      <c r="K86" s="303" t="s">
        <v>89</v>
      </c>
    </row>
    <row r="87" spans="1:11">
      <c r="A87" s="296" t="s">
        <v>11</v>
      </c>
      <c r="B87" s="297" t="s">
        <v>83</v>
      </c>
      <c r="C87" s="297" t="s">
        <v>84</v>
      </c>
      <c r="D87" s="297" t="s">
        <v>85</v>
      </c>
      <c r="E87" s="297">
        <v>101</v>
      </c>
      <c r="F87" s="298">
        <v>1185.557</v>
      </c>
      <c r="G87" s="298">
        <v>1187.587</v>
      </c>
      <c r="H87" s="297" t="s">
        <v>145</v>
      </c>
      <c r="I87" s="297" t="s">
        <v>146</v>
      </c>
      <c r="J87" s="297" t="s">
        <v>88</v>
      </c>
      <c r="K87" s="299" t="s">
        <v>89</v>
      </c>
    </row>
    <row r="88" spans="1:11">
      <c r="A88" s="300" t="s">
        <v>11</v>
      </c>
      <c r="B88" s="301" t="s">
        <v>83</v>
      </c>
      <c r="C88" s="301" t="s">
        <v>84</v>
      </c>
      <c r="D88" s="301" t="s">
        <v>85</v>
      </c>
      <c r="E88" s="301">
        <v>101</v>
      </c>
      <c r="F88" s="302">
        <v>1185.557</v>
      </c>
      <c r="G88" s="302">
        <v>1187.587</v>
      </c>
      <c r="H88" s="301" t="s">
        <v>145</v>
      </c>
      <c r="I88" s="301" t="s">
        <v>147</v>
      </c>
      <c r="J88" s="301" t="s">
        <v>88</v>
      </c>
      <c r="K88" s="303" t="s">
        <v>89</v>
      </c>
    </row>
    <row r="89" spans="1:11">
      <c r="A89" s="296" t="s">
        <v>11</v>
      </c>
      <c r="B89" s="297" t="s">
        <v>83</v>
      </c>
      <c r="C89" s="297" t="s">
        <v>84</v>
      </c>
      <c r="D89" s="297" t="s">
        <v>85</v>
      </c>
      <c r="E89" s="297">
        <v>101</v>
      </c>
      <c r="F89" s="298">
        <v>1187.587</v>
      </c>
      <c r="G89" s="298">
        <v>1238.712</v>
      </c>
      <c r="H89" s="297" t="s">
        <v>148</v>
      </c>
      <c r="I89" s="297" t="s">
        <v>149</v>
      </c>
      <c r="J89" s="297" t="s">
        <v>88</v>
      </c>
      <c r="K89" s="299" t="s">
        <v>89</v>
      </c>
    </row>
    <row r="90" spans="1:11">
      <c r="A90" s="300" t="s">
        <v>11</v>
      </c>
      <c r="B90" s="301" t="s">
        <v>83</v>
      </c>
      <c r="C90" s="301" t="s">
        <v>84</v>
      </c>
      <c r="D90" s="301" t="s">
        <v>85</v>
      </c>
      <c r="E90" s="301">
        <v>101</v>
      </c>
      <c r="F90" s="302">
        <v>1238.712</v>
      </c>
      <c r="G90" s="302">
        <v>1241.008</v>
      </c>
      <c r="H90" s="301" t="s">
        <v>150</v>
      </c>
      <c r="I90" s="301" t="s">
        <v>151</v>
      </c>
      <c r="J90" s="301" t="s">
        <v>88</v>
      </c>
      <c r="K90" s="303" t="s">
        <v>89</v>
      </c>
    </row>
    <row r="91" spans="1:11">
      <c r="A91" s="296" t="s">
        <v>11</v>
      </c>
      <c r="B91" s="297" t="s">
        <v>83</v>
      </c>
      <c r="C91" s="297" t="s">
        <v>84</v>
      </c>
      <c r="D91" s="297" t="s">
        <v>85</v>
      </c>
      <c r="E91" s="297">
        <v>101</v>
      </c>
      <c r="F91" s="298">
        <v>1238.712</v>
      </c>
      <c r="G91" s="298">
        <v>1241.008</v>
      </c>
      <c r="H91" s="297" t="s">
        <v>150</v>
      </c>
      <c r="I91" s="297" t="s">
        <v>152</v>
      </c>
      <c r="J91" s="297" t="s">
        <v>88</v>
      </c>
      <c r="K91" s="299" t="s">
        <v>89</v>
      </c>
    </row>
    <row r="92" spans="1:11">
      <c r="A92" s="300" t="s">
        <v>11</v>
      </c>
      <c r="B92" s="301" t="s">
        <v>83</v>
      </c>
      <c r="C92" s="301" t="s">
        <v>84</v>
      </c>
      <c r="D92" s="301" t="s">
        <v>85</v>
      </c>
      <c r="E92" s="301">
        <v>101</v>
      </c>
      <c r="F92" s="302">
        <v>1241.008</v>
      </c>
      <c r="G92" s="302">
        <v>1290.7059999999999</v>
      </c>
      <c r="H92" s="301" t="s">
        <v>153</v>
      </c>
      <c r="I92" s="301" t="s">
        <v>154</v>
      </c>
      <c r="J92" s="301" t="s">
        <v>88</v>
      </c>
      <c r="K92" s="303" t="s">
        <v>89</v>
      </c>
    </row>
    <row r="93" spans="1:11">
      <c r="A93" s="296" t="s">
        <v>11</v>
      </c>
      <c r="B93" s="297" t="s">
        <v>83</v>
      </c>
      <c r="C93" s="297" t="s">
        <v>84</v>
      </c>
      <c r="D93" s="297" t="s">
        <v>85</v>
      </c>
      <c r="E93" s="297">
        <v>101</v>
      </c>
      <c r="F93" s="298">
        <v>1290.7059999999999</v>
      </c>
      <c r="G93" s="298">
        <v>1292.7239999999999</v>
      </c>
      <c r="H93" s="297" t="s">
        <v>155</v>
      </c>
      <c r="I93" s="297" t="s">
        <v>156</v>
      </c>
      <c r="J93" s="297" t="s">
        <v>88</v>
      </c>
      <c r="K93" s="299" t="s">
        <v>89</v>
      </c>
    </row>
    <row r="94" spans="1:11">
      <c r="A94" s="300" t="s">
        <v>11</v>
      </c>
      <c r="B94" s="301" t="s">
        <v>83</v>
      </c>
      <c r="C94" s="301" t="s">
        <v>84</v>
      </c>
      <c r="D94" s="301" t="s">
        <v>85</v>
      </c>
      <c r="E94" s="301">
        <v>101</v>
      </c>
      <c r="F94" s="302">
        <v>1290.7059999999999</v>
      </c>
      <c r="G94" s="302">
        <v>1292.7239999999999</v>
      </c>
      <c r="H94" s="301" t="s">
        <v>155</v>
      </c>
      <c r="I94" s="301" t="s">
        <v>157</v>
      </c>
      <c r="J94" s="301" t="s">
        <v>88</v>
      </c>
      <c r="K94" s="303" t="s">
        <v>89</v>
      </c>
    </row>
    <row r="95" spans="1:11">
      <c r="A95" s="296" t="s">
        <v>11</v>
      </c>
      <c r="B95" s="297" t="s">
        <v>83</v>
      </c>
      <c r="C95" s="297" t="s">
        <v>84</v>
      </c>
      <c r="D95" s="297" t="s">
        <v>85</v>
      </c>
      <c r="E95" s="297">
        <v>101</v>
      </c>
      <c r="F95" s="298">
        <v>1292.7239999999999</v>
      </c>
      <c r="G95" s="298">
        <v>1345.366</v>
      </c>
      <c r="H95" s="297" t="s">
        <v>158</v>
      </c>
      <c r="I95" s="297" t="s">
        <v>159</v>
      </c>
      <c r="J95" s="297" t="s">
        <v>88</v>
      </c>
      <c r="K95" s="299" t="s">
        <v>89</v>
      </c>
    </row>
    <row r="96" spans="1:11">
      <c r="A96" s="300" t="s">
        <v>11</v>
      </c>
      <c r="B96" s="301" t="s">
        <v>83</v>
      </c>
      <c r="C96" s="301" t="s">
        <v>84</v>
      </c>
      <c r="D96" s="301" t="s">
        <v>85</v>
      </c>
      <c r="E96" s="301">
        <v>101</v>
      </c>
      <c r="F96" s="302">
        <v>1345.366</v>
      </c>
      <c r="G96" s="302">
        <v>1347.146</v>
      </c>
      <c r="H96" s="301" t="s">
        <v>160</v>
      </c>
      <c r="I96" s="301" t="s">
        <v>161</v>
      </c>
      <c r="J96" s="301" t="s">
        <v>88</v>
      </c>
      <c r="K96" s="303" t="s">
        <v>89</v>
      </c>
    </row>
    <row r="97" spans="1:11">
      <c r="A97" s="296" t="s">
        <v>11</v>
      </c>
      <c r="B97" s="297" t="s">
        <v>83</v>
      </c>
      <c r="C97" s="297" t="s">
        <v>84</v>
      </c>
      <c r="D97" s="297" t="s">
        <v>85</v>
      </c>
      <c r="E97" s="297">
        <v>101</v>
      </c>
      <c r="F97" s="298">
        <v>1345.366</v>
      </c>
      <c r="G97" s="298">
        <v>1347.146</v>
      </c>
      <c r="H97" s="297" t="s">
        <v>160</v>
      </c>
      <c r="I97" s="297" t="s">
        <v>162</v>
      </c>
      <c r="J97" s="297" t="s">
        <v>88</v>
      </c>
      <c r="K97" s="299" t="s">
        <v>89</v>
      </c>
    </row>
    <row r="98" spans="1:11">
      <c r="A98" s="300" t="s">
        <v>11</v>
      </c>
      <c r="B98" s="301" t="s">
        <v>83</v>
      </c>
      <c r="C98" s="301" t="s">
        <v>84</v>
      </c>
      <c r="D98" s="301" t="s">
        <v>85</v>
      </c>
      <c r="E98" s="301">
        <v>101</v>
      </c>
      <c r="F98" s="302">
        <v>1347.146</v>
      </c>
      <c r="G98" s="302">
        <v>1399.7339999999999</v>
      </c>
      <c r="H98" s="301" t="s">
        <v>163</v>
      </c>
      <c r="I98" s="301" t="s">
        <v>164</v>
      </c>
      <c r="J98" s="301" t="s">
        <v>88</v>
      </c>
      <c r="K98" s="303" t="s">
        <v>89</v>
      </c>
    </row>
    <row r="99" spans="1:11">
      <c r="A99" s="296" t="s">
        <v>11</v>
      </c>
      <c r="B99" s="297" t="s">
        <v>83</v>
      </c>
      <c r="C99" s="297" t="s">
        <v>84</v>
      </c>
      <c r="D99" s="297" t="s">
        <v>85</v>
      </c>
      <c r="E99" s="297">
        <v>101</v>
      </c>
      <c r="F99" s="298">
        <v>1399.7339999999999</v>
      </c>
      <c r="G99" s="298">
        <v>1401.8109999999999</v>
      </c>
      <c r="H99" s="297" t="s">
        <v>165</v>
      </c>
      <c r="I99" s="297" t="s">
        <v>166</v>
      </c>
      <c r="J99" s="297" t="s">
        <v>88</v>
      </c>
      <c r="K99" s="299" t="s">
        <v>89</v>
      </c>
    </row>
    <row r="100" spans="1:11">
      <c r="A100" s="300" t="s">
        <v>11</v>
      </c>
      <c r="B100" s="301" t="s">
        <v>83</v>
      </c>
      <c r="C100" s="301" t="s">
        <v>84</v>
      </c>
      <c r="D100" s="301" t="s">
        <v>85</v>
      </c>
      <c r="E100" s="301">
        <v>101</v>
      </c>
      <c r="F100" s="302">
        <v>1399.7339999999999</v>
      </c>
      <c r="G100" s="302">
        <v>1401.8109999999999</v>
      </c>
      <c r="H100" s="301" t="s">
        <v>165</v>
      </c>
      <c r="I100" s="301" t="s">
        <v>167</v>
      </c>
      <c r="J100" s="301" t="s">
        <v>88</v>
      </c>
      <c r="K100" s="303" t="s">
        <v>89</v>
      </c>
    </row>
    <row r="101" spans="1:11">
      <c r="A101" s="296" t="s">
        <v>11</v>
      </c>
      <c r="B101" s="297" t="s">
        <v>83</v>
      </c>
      <c r="C101" s="297" t="s">
        <v>84</v>
      </c>
      <c r="D101" s="297" t="s">
        <v>85</v>
      </c>
      <c r="E101" s="297">
        <v>101</v>
      </c>
      <c r="F101" s="298">
        <v>1401.8109999999999</v>
      </c>
      <c r="G101" s="298">
        <v>1434.83</v>
      </c>
      <c r="H101" s="297" t="s">
        <v>168</v>
      </c>
      <c r="I101" s="297" t="s">
        <v>169</v>
      </c>
      <c r="J101" s="297" t="s">
        <v>88</v>
      </c>
      <c r="K101" s="299" t="s">
        <v>89</v>
      </c>
    </row>
    <row r="102" spans="1:11">
      <c r="A102" s="300" t="s">
        <v>11</v>
      </c>
      <c r="B102" s="301" t="s">
        <v>83</v>
      </c>
      <c r="C102" s="301" t="s">
        <v>84</v>
      </c>
      <c r="D102" s="301" t="s">
        <v>85</v>
      </c>
      <c r="E102" s="301">
        <v>101</v>
      </c>
      <c r="F102" s="302">
        <v>1434.83</v>
      </c>
      <c r="G102" s="302">
        <v>1436.7760000000001</v>
      </c>
      <c r="H102" s="301" t="s">
        <v>170</v>
      </c>
      <c r="I102" s="301" t="s">
        <v>171</v>
      </c>
      <c r="J102" s="301" t="s">
        <v>88</v>
      </c>
      <c r="K102" s="303" t="s">
        <v>89</v>
      </c>
    </row>
    <row r="103" spans="1:11">
      <c r="A103" s="296" t="s">
        <v>11</v>
      </c>
      <c r="B103" s="297" t="s">
        <v>83</v>
      </c>
      <c r="C103" s="297" t="s">
        <v>84</v>
      </c>
      <c r="D103" s="297" t="s">
        <v>85</v>
      </c>
      <c r="E103" s="297">
        <v>101</v>
      </c>
      <c r="F103" s="298">
        <v>1434.83</v>
      </c>
      <c r="G103" s="298">
        <v>1436.7760000000001</v>
      </c>
      <c r="H103" s="297" t="s">
        <v>170</v>
      </c>
      <c r="I103" s="297" t="s">
        <v>172</v>
      </c>
      <c r="J103" s="297" t="s">
        <v>88</v>
      </c>
      <c r="K103" s="299" t="s">
        <v>89</v>
      </c>
    </row>
    <row r="104" spans="1:11">
      <c r="A104" s="300" t="s">
        <v>11</v>
      </c>
      <c r="B104" s="301" t="s">
        <v>83</v>
      </c>
      <c r="C104" s="301" t="s">
        <v>84</v>
      </c>
      <c r="D104" s="301" t="s">
        <v>85</v>
      </c>
      <c r="E104" s="301">
        <v>101</v>
      </c>
      <c r="F104" s="302">
        <v>1436.7760000000001</v>
      </c>
      <c r="G104" s="302">
        <v>1471.0350000000001</v>
      </c>
      <c r="H104" s="301" t="s">
        <v>173</v>
      </c>
      <c r="I104" s="301" t="s">
        <v>174</v>
      </c>
      <c r="J104" s="301" t="s">
        <v>88</v>
      </c>
      <c r="K104" s="303" t="s">
        <v>89</v>
      </c>
    </row>
    <row r="105" spans="1:11">
      <c r="A105" s="296" t="s">
        <v>11</v>
      </c>
      <c r="B105" s="297" t="s">
        <v>83</v>
      </c>
      <c r="C105" s="297" t="s">
        <v>84</v>
      </c>
      <c r="D105" s="297" t="s">
        <v>85</v>
      </c>
      <c r="E105" s="297">
        <v>101</v>
      </c>
      <c r="F105" s="298">
        <v>1471.0350000000001</v>
      </c>
      <c r="G105" s="298">
        <v>1473.0119999999999</v>
      </c>
      <c r="H105" s="297" t="s">
        <v>175</v>
      </c>
      <c r="I105" s="297" t="s">
        <v>176</v>
      </c>
      <c r="J105" s="297" t="s">
        <v>88</v>
      </c>
      <c r="K105" s="299" t="s">
        <v>89</v>
      </c>
    </row>
    <row r="106" spans="1:11">
      <c r="A106" s="300" t="s">
        <v>11</v>
      </c>
      <c r="B106" s="301" t="s">
        <v>83</v>
      </c>
      <c r="C106" s="301" t="s">
        <v>84</v>
      </c>
      <c r="D106" s="301" t="s">
        <v>85</v>
      </c>
      <c r="E106" s="301">
        <v>101</v>
      </c>
      <c r="F106" s="302">
        <v>1471.0350000000001</v>
      </c>
      <c r="G106" s="302">
        <v>1473.0119999999999</v>
      </c>
      <c r="H106" s="301" t="s">
        <v>175</v>
      </c>
      <c r="I106" s="301" t="s">
        <v>177</v>
      </c>
      <c r="J106" s="301" t="s">
        <v>88</v>
      </c>
      <c r="K106" s="303" t="s">
        <v>89</v>
      </c>
    </row>
    <row r="107" spans="1:11">
      <c r="A107" s="296" t="s">
        <v>11</v>
      </c>
      <c r="B107" s="297" t="s">
        <v>83</v>
      </c>
      <c r="C107" s="297" t="s">
        <v>84</v>
      </c>
      <c r="D107" s="297" t="s">
        <v>85</v>
      </c>
      <c r="E107" s="297">
        <v>101</v>
      </c>
      <c r="F107" s="298">
        <v>1473.0119999999999</v>
      </c>
      <c r="G107" s="298">
        <v>1524.9829999999999</v>
      </c>
      <c r="H107" s="297" t="s">
        <v>178</v>
      </c>
      <c r="I107" s="297" t="s">
        <v>179</v>
      </c>
      <c r="J107" s="297" t="s">
        <v>88</v>
      </c>
      <c r="K107" s="299" t="s">
        <v>89</v>
      </c>
    </row>
    <row r="108" spans="1:11">
      <c r="A108" s="300" t="s">
        <v>11</v>
      </c>
      <c r="B108" s="301" t="s">
        <v>180</v>
      </c>
      <c r="C108" s="301" t="s">
        <v>181</v>
      </c>
      <c r="D108" s="301" t="s">
        <v>14</v>
      </c>
      <c r="E108" s="301">
        <v>74</v>
      </c>
      <c r="F108" s="302">
        <v>73</v>
      </c>
      <c r="G108" s="302">
        <v>84.073999999999998</v>
      </c>
      <c r="H108" s="301" t="s">
        <v>182</v>
      </c>
      <c r="I108" s="301" t="s">
        <v>183</v>
      </c>
      <c r="J108" s="301" t="s">
        <v>184</v>
      </c>
      <c r="K108" s="303" t="s">
        <v>185</v>
      </c>
    </row>
    <row r="109" spans="1:11">
      <c r="A109" s="296" t="s">
        <v>11</v>
      </c>
      <c r="B109" s="297" t="s">
        <v>180</v>
      </c>
      <c r="C109" s="297" t="s">
        <v>181</v>
      </c>
      <c r="D109" s="297" t="s">
        <v>14</v>
      </c>
      <c r="E109" s="297">
        <v>74</v>
      </c>
      <c r="F109" s="298">
        <v>118</v>
      </c>
      <c r="G109" s="298">
        <v>124.181</v>
      </c>
      <c r="H109" s="297" t="s">
        <v>186</v>
      </c>
      <c r="I109" s="297" t="s">
        <v>187</v>
      </c>
      <c r="J109" s="297" t="s">
        <v>184</v>
      </c>
      <c r="K109" s="299" t="s">
        <v>185</v>
      </c>
    </row>
    <row r="110" spans="1:11">
      <c r="A110" s="300" t="s">
        <v>11</v>
      </c>
      <c r="B110" s="301" t="s">
        <v>180</v>
      </c>
      <c r="C110" s="301" t="s">
        <v>181</v>
      </c>
      <c r="D110" s="301" t="s">
        <v>14</v>
      </c>
      <c r="E110" s="301">
        <v>74</v>
      </c>
      <c r="F110" s="302">
        <v>155</v>
      </c>
      <c r="G110" s="302">
        <v>164.11600000000001</v>
      </c>
      <c r="H110" s="301" t="s">
        <v>188</v>
      </c>
      <c r="I110" s="301" t="s">
        <v>189</v>
      </c>
      <c r="J110" s="301" t="s">
        <v>184</v>
      </c>
      <c r="K110" s="303" t="s">
        <v>185</v>
      </c>
    </row>
    <row r="111" spans="1:11">
      <c r="A111" s="296" t="s">
        <v>11</v>
      </c>
      <c r="B111" s="297" t="s">
        <v>180</v>
      </c>
      <c r="C111" s="297" t="s">
        <v>181</v>
      </c>
      <c r="D111" s="297" t="s">
        <v>14</v>
      </c>
      <c r="E111" s="297">
        <v>74</v>
      </c>
      <c r="F111" s="298">
        <v>201</v>
      </c>
      <c r="G111" s="298">
        <v>213</v>
      </c>
      <c r="H111" s="297" t="s">
        <v>190</v>
      </c>
      <c r="I111" s="297">
        <v>201213</v>
      </c>
      <c r="J111" s="297" t="s">
        <v>184</v>
      </c>
      <c r="K111" s="299" t="s">
        <v>185</v>
      </c>
    </row>
    <row r="112" spans="1:11">
      <c r="A112" s="300" t="s">
        <v>11</v>
      </c>
      <c r="B112" s="301" t="s">
        <v>180</v>
      </c>
      <c r="C112" s="301" t="s">
        <v>181</v>
      </c>
      <c r="D112" s="301" t="s">
        <v>14</v>
      </c>
      <c r="E112" s="301">
        <v>74</v>
      </c>
      <c r="F112" s="302">
        <v>213</v>
      </c>
      <c r="G112" s="302">
        <v>225.24700000000001</v>
      </c>
      <c r="H112" s="301" t="s">
        <v>190</v>
      </c>
      <c r="I112" s="301" t="s">
        <v>191</v>
      </c>
      <c r="J112" s="301" t="s">
        <v>184</v>
      </c>
      <c r="K112" s="303" t="s">
        <v>185</v>
      </c>
    </row>
    <row r="113" spans="1:11">
      <c r="A113" s="296" t="s">
        <v>11</v>
      </c>
      <c r="B113" s="297" t="s">
        <v>180</v>
      </c>
      <c r="C113" s="297" t="s">
        <v>181</v>
      </c>
      <c r="D113" s="297" t="s">
        <v>14</v>
      </c>
      <c r="E113" s="297">
        <v>74</v>
      </c>
      <c r="F113" s="298">
        <v>326</v>
      </c>
      <c r="G113" s="298">
        <v>335.31</v>
      </c>
      <c r="H113" s="297" t="s">
        <v>192</v>
      </c>
      <c r="I113" s="297" t="s">
        <v>193</v>
      </c>
      <c r="J113" s="297" t="s">
        <v>184</v>
      </c>
      <c r="K113" s="299" t="s">
        <v>194</v>
      </c>
    </row>
    <row r="114" spans="1:11">
      <c r="A114" s="300" t="s">
        <v>11</v>
      </c>
      <c r="B114" s="301" t="s">
        <v>195</v>
      </c>
      <c r="C114" s="301" t="s">
        <v>181</v>
      </c>
      <c r="D114" s="301" t="s">
        <v>14</v>
      </c>
      <c r="E114" s="301">
        <v>74</v>
      </c>
      <c r="F114" s="302">
        <v>0</v>
      </c>
      <c r="G114" s="302">
        <v>5.77</v>
      </c>
      <c r="H114" s="301" t="s">
        <v>196</v>
      </c>
      <c r="I114" s="301" t="s">
        <v>197</v>
      </c>
      <c r="J114" s="301" t="s">
        <v>184</v>
      </c>
      <c r="K114" s="303" t="s">
        <v>185</v>
      </c>
    </row>
    <row r="115" spans="1:11">
      <c r="A115" s="296" t="s">
        <v>11</v>
      </c>
      <c r="B115" s="297" t="s">
        <v>180</v>
      </c>
      <c r="C115" s="297" t="s">
        <v>181</v>
      </c>
      <c r="D115" s="297" t="s">
        <v>14</v>
      </c>
      <c r="E115" s="297">
        <v>74</v>
      </c>
      <c r="F115" s="298">
        <v>5.77</v>
      </c>
      <c r="G115" s="298">
        <v>8.4480000000000004</v>
      </c>
      <c r="H115" s="297" t="s">
        <v>198</v>
      </c>
      <c r="I115" s="297" t="s">
        <v>199</v>
      </c>
      <c r="J115" s="297" t="s">
        <v>184</v>
      </c>
      <c r="K115" s="299" t="s">
        <v>185</v>
      </c>
    </row>
    <row r="116" spans="1:11">
      <c r="A116" s="300" t="s">
        <v>11</v>
      </c>
      <c r="B116" s="301" t="s">
        <v>180</v>
      </c>
      <c r="C116" s="301" t="s">
        <v>181</v>
      </c>
      <c r="D116" s="301" t="s">
        <v>14</v>
      </c>
      <c r="E116" s="301">
        <v>74</v>
      </c>
      <c r="F116" s="302">
        <v>5.77</v>
      </c>
      <c r="G116" s="302">
        <v>8.4480000000000004</v>
      </c>
      <c r="H116" s="301" t="s">
        <v>198</v>
      </c>
      <c r="I116" s="301" t="s">
        <v>200</v>
      </c>
      <c r="J116" s="301" t="s">
        <v>184</v>
      </c>
      <c r="K116" s="303" t="s">
        <v>185</v>
      </c>
    </row>
    <row r="117" spans="1:11">
      <c r="A117" s="296" t="s">
        <v>11</v>
      </c>
      <c r="B117" s="297" t="s">
        <v>180</v>
      </c>
      <c r="C117" s="297" t="s">
        <v>181</v>
      </c>
      <c r="D117" s="297" t="s">
        <v>14</v>
      </c>
      <c r="E117" s="297">
        <v>74</v>
      </c>
      <c r="F117" s="298">
        <v>8.4480000000000004</v>
      </c>
      <c r="G117" s="298">
        <v>11.754</v>
      </c>
      <c r="H117" s="297" t="s">
        <v>201</v>
      </c>
      <c r="I117" s="297" t="s">
        <v>202</v>
      </c>
      <c r="J117" s="297" t="s">
        <v>184</v>
      </c>
      <c r="K117" s="299" t="s">
        <v>185</v>
      </c>
    </row>
    <row r="118" spans="1:11">
      <c r="A118" s="300" t="s">
        <v>11</v>
      </c>
      <c r="B118" s="301" t="s">
        <v>180</v>
      </c>
      <c r="C118" s="301" t="s">
        <v>181</v>
      </c>
      <c r="D118" s="301" t="s">
        <v>14</v>
      </c>
      <c r="E118" s="301">
        <v>74</v>
      </c>
      <c r="F118" s="302">
        <v>11.754</v>
      </c>
      <c r="G118" s="302">
        <v>13.234999999999999</v>
      </c>
      <c r="H118" s="301" t="s">
        <v>201</v>
      </c>
      <c r="I118" s="301" t="s">
        <v>203</v>
      </c>
      <c r="J118" s="301" t="s">
        <v>184</v>
      </c>
      <c r="K118" s="303" t="s">
        <v>185</v>
      </c>
    </row>
    <row r="119" spans="1:11">
      <c r="A119" s="296" t="s">
        <v>11</v>
      </c>
      <c r="B119" s="297" t="s">
        <v>180</v>
      </c>
      <c r="C119" s="297" t="s">
        <v>181</v>
      </c>
      <c r="D119" s="297" t="s">
        <v>14</v>
      </c>
      <c r="E119" s="297">
        <v>74</v>
      </c>
      <c r="F119" s="298">
        <v>11.754</v>
      </c>
      <c r="G119" s="298">
        <v>13.694000000000001</v>
      </c>
      <c r="H119" s="297" t="s">
        <v>201</v>
      </c>
      <c r="I119" s="297" t="s">
        <v>204</v>
      </c>
      <c r="J119" s="297" t="s">
        <v>184</v>
      </c>
      <c r="K119" s="299" t="s">
        <v>185</v>
      </c>
    </row>
    <row r="120" spans="1:11">
      <c r="A120" s="300" t="s">
        <v>11</v>
      </c>
      <c r="B120" s="301" t="s">
        <v>180</v>
      </c>
      <c r="C120" s="301" t="s">
        <v>181</v>
      </c>
      <c r="D120" s="301" t="s">
        <v>14</v>
      </c>
      <c r="E120" s="301">
        <v>74</v>
      </c>
      <c r="F120" s="302">
        <v>13.234999999999999</v>
      </c>
      <c r="G120" s="302">
        <v>23.231999999999999</v>
      </c>
      <c r="H120" s="301" t="s">
        <v>201</v>
      </c>
      <c r="I120" s="301" t="s">
        <v>205</v>
      </c>
      <c r="J120" s="301" t="s">
        <v>184</v>
      </c>
      <c r="K120" s="303" t="s">
        <v>185</v>
      </c>
    </row>
    <row r="121" spans="1:11">
      <c r="A121" s="296" t="s">
        <v>11</v>
      </c>
      <c r="B121" s="297" t="s">
        <v>180</v>
      </c>
      <c r="C121" s="297" t="s">
        <v>181</v>
      </c>
      <c r="D121" s="297" t="s">
        <v>14</v>
      </c>
      <c r="E121" s="297">
        <v>74</v>
      </c>
      <c r="F121" s="298">
        <v>23.231999999999999</v>
      </c>
      <c r="G121" s="298">
        <v>26.449000000000002</v>
      </c>
      <c r="H121" s="297" t="s">
        <v>206</v>
      </c>
      <c r="I121" s="297" t="s">
        <v>207</v>
      </c>
      <c r="J121" s="297" t="s">
        <v>184</v>
      </c>
      <c r="K121" s="299" t="s">
        <v>185</v>
      </c>
    </row>
    <row r="122" spans="1:11">
      <c r="A122" s="300" t="s">
        <v>11</v>
      </c>
      <c r="B122" s="301" t="s">
        <v>180</v>
      </c>
      <c r="C122" s="301" t="s">
        <v>181</v>
      </c>
      <c r="D122" s="301" t="s">
        <v>14</v>
      </c>
      <c r="E122" s="301">
        <v>74</v>
      </c>
      <c r="F122" s="302">
        <v>23.231999999999999</v>
      </c>
      <c r="G122" s="302">
        <v>26.449000000000002</v>
      </c>
      <c r="H122" s="301" t="s">
        <v>206</v>
      </c>
      <c r="I122" s="301" t="s">
        <v>208</v>
      </c>
      <c r="J122" s="301" t="s">
        <v>184</v>
      </c>
      <c r="K122" s="303" t="s">
        <v>185</v>
      </c>
    </row>
    <row r="123" spans="1:11">
      <c r="A123" s="296" t="s">
        <v>11</v>
      </c>
      <c r="B123" s="297" t="s">
        <v>180</v>
      </c>
      <c r="C123" s="297" t="s">
        <v>181</v>
      </c>
      <c r="D123" s="297" t="s">
        <v>14</v>
      </c>
      <c r="E123" s="297">
        <v>74</v>
      </c>
      <c r="F123" s="298">
        <v>26.449000000000002</v>
      </c>
      <c r="G123" s="298">
        <v>35</v>
      </c>
      <c r="H123" s="297" t="s">
        <v>209</v>
      </c>
      <c r="I123" s="297" t="s">
        <v>210</v>
      </c>
      <c r="J123" s="297" t="s">
        <v>184</v>
      </c>
      <c r="K123" s="299" t="s">
        <v>185</v>
      </c>
    </row>
    <row r="124" spans="1:11">
      <c r="A124" s="300" t="s">
        <v>11</v>
      </c>
      <c r="B124" s="301" t="s">
        <v>180</v>
      </c>
      <c r="C124" s="301" t="s">
        <v>181</v>
      </c>
      <c r="D124" s="301" t="s">
        <v>14</v>
      </c>
      <c r="E124" s="301">
        <v>74</v>
      </c>
      <c r="F124" s="302">
        <v>35</v>
      </c>
      <c r="G124" s="302">
        <v>41.445999999999998</v>
      </c>
      <c r="H124" s="301" t="s">
        <v>209</v>
      </c>
      <c r="I124" s="301" t="s">
        <v>211</v>
      </c>
      <c r="J124" s="301" t="s">
        <v>184</v>
      </c>
      <c r="K124" s="303" t="s">
        <v>185</v>
      </c>
    </row>
    <row r="125" spans="1:11">
      <c r="A125" s="296" t="s">
        <v>11</v>
      </c>
      <c r="B125" s="297" t="s">
        <v>180</v>
      </c>
      <c r="C125" s="297" t="s">
        <v>181</v>
      </c>
      <c r="D125" s="297" t="s">
        <v>14</v>
      </c>
      <c r="E125" s="297">
        <v>74</v>
      </c>
      <c r="F125" s="298">
        <v>41.445999999999998</v>
      </c>
      <c r="G125" s="298">
        <v>44.125999999999998</v>
      </c>
      <c r="H125" s="297" t="s">
        <v>212</v>
      </c>
      <c r="I125" s="297" t="s">
        <v>213</v>
      </c>
      <c r="J125" s="297" t="s">
        <v>184</v>
      </c>
      <c r="K125" s="299" t="s">
        <v>185</v>
      </c>
    </row>
    <row r="126" spans="1:11">
      <c r="A126" s="300" t="s">
        <v>11</v>
      </c>
      <c r="B126" s="301" t="s">
        <v>180</v>
      </c>
      <c r="C126" s="301" t="s">
        <v>181</v>
      </c>
      <c r="D126" s="301" t="s">
        <v>14</v>
      </c>
      <c r="E126" s="301">
        <v>74</v>
      </c>
      <c r="F126" s="302">
        <v>41.445999999999998</v>
      </c>
      <c r="G126" s="302">
        <v>44.125999999999998</v>
      </c>
      <c r="H126" s="301" t="s">
        <v>212</v>
      </c>
      <c r="I126" s="301" t="s">
        <v>214</v>
      </c>
      <c r="J126" s="301" t="s">
        <v>184</v>
      </c>
      <c r="K126" s="303" t="s">
        <v>185</v>
      </c>
    </row>
    <row r="127" spans="1:11">
      <c r="A127" s="296" t="s">
        <v>11</v>
      </c>
      <c r="B127" s="297" t="s">
        <v>180</v>
      </c>
      <c r="C127" s="297" t="s">
        <v>181</v>
      </c>
      <c r="D127" s="297" t="s">
        <v>14</v>
      </c>
      <c r="E127" s="297">
        <v>74</v>
      </c>
      <c r="F127" s="298">
        <v>44.125999999999998</v>
      </c>
      <c r="G127" s="298">
        <v>52</v>
      </c>
      <c r="H127" s="297" t="s">
        <v>215</v>
      </c>
      <c r="I127" s="297" t="s">
        <v>216</v>
      </c>
      <c r="J127" s="297" t="s">
        <v>184</v>
      </c>
      <c r="K127" s="299" t="s">
        <v>185</v>
      </c>
    </row>
    <row r="128" spans="1:11">
      <c r="A128" s="300" t="s">
        <v>11</v>
      </c>
      <c r="B128" s="301" t="s">
        <v>180</v>
      </c>
      <c r="C128" s="301" t="s">
        <v>181</v>
      </c>
      <c r="D128" s="301" t="s">
        <v>14</v>
      </c>
      <c r="E128" s="301">
        <v>74</v>
      </c>
      <c r="F128" s="302">
        <v>52</v>
      </c>
      <c r="G128" s="302">
        <v>59.295000000000002</v>
      </c>
      <c r="H128" s="301" t="s">
        <v>215</v>
      </c>
      <c r="I128" s="301" t="s">
        <v>217</v>
      </c>
      <c r="J128" s="301" t="s">
        <v>184</v>
      </c>
      <c r="K128" s="303" t="s">
        <v>185</v>
      </c>
    </row>
    <row r="129" spans="1:11">
      <c r="A129" s="296" t="s">
        <v>11</v>
      </c>
      <c r="B129" s="297" t="s">
        <v>180</v>
      </c>
      <c r="C129" s="297" t="s">
        <v>181</v>
      </c>
      <c r="D129" s="297" t="s">
        <v>14</v>
      </c>
      <c r="E129" s="297">
        <v>74</v>
      </c>
      <c r="F129" s="298">
        <v>59.295000000000002</v>
      </c>
      <c r="G129" s="298">
        <v>62.311</v>
      </c>
      <c r="H129" s="297" t="s">
        <v>218</v>
      </c>
      <c r="I129" s="297" t="s">
        <v>219</v>
      </c>
      <c r="J129" s="297" t="s">
        <v>184</v>
      </c>
      <c r="K129" s="299" t="s">
        <v>185</v>
      </c>
    </row>
    <row r="130" spans="1:11">
      <c r="A130" s="300" t="s">
        <v>11</v>
      </c>
      <c r="B130" s="301" t="s">
        <v>180</v>
      </c>
      <c r="C130" s="301" t="s">
        <v>181</v>
      </c>
      <c r="D130" s="301" t="s">
        <v>14</v>
      </c>
      <c r="E130" s="301">
        <v>74</v>
      </c>
      <c r="F130" s="302">
        <v>59.295000000000002</v>
      </c>
      <c r="G130" s="302">
        <v>62.311</v>
      </c>
      <c r="H130" s="301" t="s">
        <v>218</v>
      </c>
      <c r="I130" s="301" t="s">
        <v>220</v>
      </c>
      <c r="J130" s="301" t="s">
        <v>184</v>
      </c>
      <c r="K130" s="303" t="s">
        <v>185</v>
      </c>
    </row>
    <row r="131" spans="1:11">
      <c r="A131" s="296" t="s">
        <v>11</v>
      </c>
      <c r="B131" s="297" t="s">
        <v>180</v>
      </c>
      <c r="C131" s="297" t="s">
        <v>181</v>
      </c>
      <c r="D131" s="297" t="s">
        <v>14</v>
      </c>
      <c r="E131" s="297">
        <v>74</v>
      </c>
      <c r="F131" s="298">
        <v>62.311</v>
      </c>
      <c r="G131" s="298">
        <v>73</v>
      </c>
      <c r="H131" s="297" t="s">
        <v>182</v>
      </c>
      <c r="I131" s="297" t="s">
        <v>221</v>
      </c>
      <c r="J131" s="297" t="s">
        <v>184</v>
      </c>
      <c r="K131" s="299" t="s">
        <v>185</v>
      </c>
    </row>
    <row r="132" spans="1:11">
      <c r="A132" s="300" t="s">
        <v>11</v>
      </c>
      <c r="B132" s="301" t="s">
        <v>180</v>
      </c>
      <c r="C132" s="301" t="s">
        <v>181</v>
      </c>
      <c r="D132" s="301" t="s">
        <v>14</v>
      </c>
      <c r="E132" s="301">
        <v>74</v>
      </c>
      <c r="F132" s="302">
        <v>84.073999999999998</v>
      </c>
      <c r="G132" s="302">
        <v>87.271000000000001</v>
      </c>
      <c r="H132" s="301" t="s">
        <v>222</v>
      </c>
      <c r="I132" s="301" t="s">
        <v>223</v>
      </c>
      <c r="J132" s="301" t="s">
        <v>184</v>
      </c>
      <c r="K132" s="303" t="s">
        <v>185</v>
      </c>
    </row>
    <row r="133" spans="1:11">
      <c r="A133" s="296" t="s">
        <v>11</v>
      </c>
      <c r="B133" s="297" t="s">
        <v>180</v>
      </c>
      <c r="C133" s="297" t="s">
        <v>181</v>
      </c>
      <c r="D133" s="297" t="s">
        <v>14</v>
      </c>
      <c r="E133" s="297">
        <v>74</v>
      </c>
      <c r="F133" s="298">
        <v>84.073999999999998</v>
      </c>
      <c r="G133" s="298">
        <v>87.271000000000001</v>
      </c>
      <c r="H133" s="297" t="s">
        <v>222</v>
      </c>
      <c r="I133" s="297" t="s">
        <v>224</v>
      </c>
      <c r="J133" s="297" t="s">
        <v>184</v>
      </c>
      <c r="K133" s="299" t="s">
        <v>185</v>
      </c>
    </row>
    <row r="134" spans="1:11">
      <c r="A134" s="300" t="s">
        <v>11</v>
      </c>
      <c r="B134" s="301" t="s">
        <v>180</v>
      </c>
      <c r="C134" s="301" t="s">
        <v>181</v>
      </c>
      <c r="D134" s="301" t="s">
        <v>14</v>
      </c>
      <c r="E134" s="301">
        <v>74</v>
      </c>
      <c r="F134" s="302">
        <v>87.271000000000001</v>
      </c>
      <c r="G134" s="302">
        <v>97</v>
      </c>
      <c r="H134" s="301" t="s">
        <v>225</v>
      </c>
      <c r="I134" s="301" t="s">
        <v>226</v>
      </c>
      <c r="J134" s="301" t="s">
        <v>184</v>
      </c>
      <c r="K134" s="303" t="s">
        <v>185</v>
      </c>
    </row>
    <row r="135" spans="1:11">
      <c r="A135" s="296" t="s">
        <v>11</v>
      </c>
      <c r="B135" s="297" t="s">
        <v>180</v>
      </c>
      <c r="C135" s="297" t="s">
        <v>181</v>
      </c>
      <c r="D135" s="297" t="s">
        <v>14</v>
      </c>
      <c r="E135" s="297">
        <v>74</v>
      </c>
      <c r="F135" s="298">
        <v>97</v>
      </c>
      <c r="G135" s="298">
        <v>107.709</v>
      </c>
      <c r="H135" s="297" t="s">
        <v>225</v>
      </c>
      <c r="I135" s="297" t="s">
        <v>227</v>
      </c>
      <c r="J135" s="297" t="s">
        <v>184</v>
      </c>
      <c r="K135" s="299" t="s">
        <v>185</v>
      </c>
    </row>
    <row r="136" spans="1:11">
      <c r="A136" s="300" t="s">
        <v>11</v>
      </c>
      <c r="B136" s="301" t="s">
        <v>180</v>
      </c>
      <c r="C136" s="301" t="s">
        <v>181</v>
      </c>
      <c r="D136" s="301" t="s">
        <v>14</v>
      </c>
      <c r="E136" s="301">
        <v>74</v>
      </c>
      <c r="F136" s="302">
        <v>107.709</v>
      </c>
      <c r="G136" s="302">
        <v>111.369</v>
      </c>
      <c r="H136" s="301" t="s">
        <v>228</v>
      </c>
      <c r="I136" s="301" t="s">
        <v>229</v>
      </c>
      <c r="J136" s="301" t="s">
        <v>184</v>
      </c>
      <c r="K136" s="303" t="s">
        <v>185</v>
      </c>
    </row>
    <row r="137" spans="1:11">
      <c r="A137" s="296" t="s">
        <v>11</v>
      </c>
      <c r="B137" s="297" t="s">
        <v>180</v>
      </c>
      <c r="C137" s="297" t="s">
        <v>181</v>
      </c>
      <c r="D137" s="297" t="s">
        <v>14</v>
      </c>
      <c r="E137" s="297">
        <v>74</v>
      </c>
      <c r="F137" s="298">
        <v>107.709</v>
      </c>
      <c r="G137" s="298">
        <v>111.369</v>
      </c>
      <c r="H137" s="297" t="s">
        <v>228</v>
      </c>
      <c r="I137" s="297" t="s">
        <v>230</v>
      </c>
      <c r="J137" s="297" t="s">
        <v>184</v>
      </c>
      <c r="K137" s="299" t="s">
        <v>185</v>
      </c>
    </row>
    <row r="138" spans="1:11">
      <c r="A138" s="300" t="s">
        <v>11</v>
      </c>
      <c r="B138" s="301" t="s">
        <v>180</v>
      </c>
      <c r="C138" s="301" t="s">
        <v>181</v>
      </c>
      <c r="D138" s="301" t="s">
        <v>14</v>
      </c>
      <c r="E138" s="301">
        <v>74</v>
      </c>
      <c r="F138" s="302">
        <v>111.369</v>
      </c>
      <c r="G138" s="302">
        <v>112.855</v>
      </c>
      <c r="H138" s="301" t="s">
        <v>186</v>
      </c>
      <c r="I138" s="301" t="s">
        <v>231</v>
      </c>
      <c r="J138" s="301" t="s">
        <v>184</v>
      </c>
      <c r="K138" s="303" t="s">
        <v>185</v>
      </c>
    </row>
    <row r="139" spans="1:11">
      <c r="A139" s="296" t="s">
        <v>11</v>
      </c>
      <c r="B139" s="297" t="s">
        <v>180</v>
      </c>
      <c r="C139" s="297" t="s">
        <v>181</v>
      </c>
      <c r="D139" s="297" t="s">
        <v>14</v>
      </c>
      <c r="E139" s="297">
        <v>74</v>
      </c>
      <c r="F139" s="298">
        <v>112.855</v>
      </c>
      <c r="G139" s="298">
        <v>118</v>
      </c>
      <c r="H139" s="297" t="s">
        <v>186</v>
      </c>
      <c r="I139" s="297">
        <v>113118</v>
      </c>
      <c r="J139" s="297" t="s">
        <v>184</v>
      </c>
      <c r="K139" s="299" t="s">
        <v>185</v>
      </c>
    </row>
    <row r="140" spans="1:11">
      <c r="A140" s="300" t="s">
        <v>11</v>
      </c>
      <c r="B140" s="301" t="s">
        <v>180</v>
      </c>
      <c r="C140" s="301" t="s">
        <v>181</v>
      </c>
      <c r="D140" s="301" t="s">
        <v>14</v>
      </c>
      <c r="E140" s="301">
        <v>74</v>
      </c>
      <c r="F140" s="302">
        <v>124.181</v>
      </c>
      <c r="G140" s="302">
        <v>126.899</v>
      </c>
      <c r="H140" s="301" t="s">
        <v>232</v>
      </c>
      <c r="I140" s="301" t="s">
        <v>233</v>
      </c>
      <c r="J140" s="301" t="s">
        <v>184</v>
      </c>
      <c r="K140" s="303" t="s">
        <v>185</v>
      </c>
    </row>
    <row r="141" spans="1:11">
      <c r="A141" s="296" t="s">
        <v>11</v>
      </c>
      <c r="B141" s="297" t="s">
        <v>180</v>
      </c>
      <c r="C141" s="297" t="s">
        <v>181</v>
      </c>
      <c r="D141" s="297" t="s">
        <v>14</v>
      </c>
      <c r="E141" s="297">
        <v>74</v>
      </c>
      <c r="F141" s="298">
        <v>124.181</v>
      </c>
      <c r="G141" s="298">
        <v>126.899</v>
      </c>
      <c r="H141" s="297" t="s">
        <v>232</v>
      </c>
      <c r="I141" s="297" t="s">
        <v>234</v>
      </c>
      <c r="J141" s="297" t="s">
        <v>184</v>
      </c>
      <c r="K141" s="299" t="s">
        <v>185</v>
      </c>
    </row>
    <row r="142" spans="1:11">
      <c r="A142" s="300" t="s">
        <v>11</v>
      </c>
      <c r="B142" s="301" t="s">
        <v>180</v>
      </c>
      <c r="C142" s="301" t="s">
        <v>181</v>
      </c>
      <c r="D142" s="301" t="s">
        <v>14</v>
      </c>
      <c r="E142" s="301">
        <v>74</v>
      </c>
      <c r="F142" s="302">
        <v>126.899</v>
      </c>
      <c r="G142" s="302">
        <v>135</v>
      </c>
      <c r="H142" s="301" t="s">
        <v>235</v>
      </c>
      <c r="I142" s="301" t="s">
        <v>236</v>
      </c>
      <c r="J142" s="301" t="s">
        <v>184</v>
      </c>
      <c r="K142" s="303" t="s">
        <v>185</v>
      </c>
    </row>
    <row r="143" spans="1:11">
      <c r="A143" s="296" t="s">
        <v>11</v>
      </c>
      <c r="B143" s="297" t="s">
        <v>180</v>
      </c>
      <c r="C143" s="297" t="s">
        <v>181</v>
      </c>
      <c r="D143" s="297" t="s">
        <v>14</v>
      </c>
      <c r="E143" s="297">
        <v>74</v>
      </c>
      <c r="F143" s="298">
        <v>135</v>
      </c>
      <c r="G143" s="298">
        <v>143.268</v>
      </c>
      <c r="H143" s="297" t="s">
        <v>235</v>
      </c>
      <c r="I143" s="297" t="s">
        <v>237</v>
      </c>
      <c r="J143" s="297" t="s">
        <v>184</v>
      </c>
      <c r="K143" s="299" t="s">
        <v>185</v>
      </c>
    </row>
    <row r="144" spans="1:11">
      <c r="A144" s="300" t="s">
        <v>11</v>
      </c>
      <c r="B144" s="301" t="s">
        <v>180</v>
      </c>
      <c r="C144" s="301" t="s">
        <v>181</v>
      </c>
      <c r="D144" s="301" t="s">
        <v>14</v>
      </c>
      <c r="E144" s="301">
        <v>74</v>
      </c>
      <c r="F144" s="302">
        <v>143.268</v>
      </c>
      <c r="G144" s="302">
        <v>146.21899999999999</v>
      </c>
      <c r="H144" s="301" t="s">
        <v>238</v>
      </c>
      <c r="I144" s="301" t="s">
        <v>239</v>
      </c>
      <c r="J144" s="301" t="s">
        <v>184</v>
      </c>
      <c r="K144" s="303" t="s">
        <v>185</v>
      </c>
    </row>
    <row r="145" spans="1:11">
      <c r="A145" s="296" t="s">
        <v>11</v>
      </c>
      <c r="B145" s="297" t="s">
        <v>180</v>
      </c>
      <c r="C145" s="297" t="s">
        <v>181</v>
      </c>
      <c r="D145" s="297" t="s">
        <v>14</v>
      </c>
      <c r="E145" s="297">
        <v>74</v>
      </c>
      <c r="F145" s="298">
        <v>143.268</v>
      </c>
      <c r="G145" s="298">
        <v>146.21899999999999</v>
      </c>
      <c r="H145" s="297" t="s">
        <v>238</v>
      </c>
      <c r="I145" s="297" t="s">
        <v>240</v>
      </c>
      <c r="J145" s="297" t="s">
        <v>184</v>
      </c>
      <c r="K145" s="299" t="s">
        <v>185</v>
      </c>
    </row>
    <row r="146" spans="1:11">
      <c r="A146" s="300" t="s">
        <v>11</v>
      </c>
      <c r="B146" s="301" t="s">
        <v>180</v>
      </c>
      <c r="C146" s="301" t="s">
        <v>181</v>
      </c>
      <c r="D146" s="301" t="s">
        <v>14</v>
      </c>
      <c r="E146" s="301">
        <v>74</v>
      </c>
      <c r="F146" s="302">
        <v>146.21899999999999</v>
      </c>
      <c r="G146" s="302">
        <v>155</v>
      </c>
      <c r="H146" s="301" t="s">
        <v>188</v>
      </c>
      <c r="I146" s="301" t="s">
        <v>241</v>
      </c>
      <c r="J146" s="301" t="s">
        <v>184</v>
      </c>
      <c r="K146" s="303" t="s">
        <v>185</v>
      </c>
    </row>
    <row r="147" spans="1:11">
      <c r="A147" s="296" t="s">
        <v>11</v>
      </c>
      <c r="B147" s="297" t="s">
        <v>180</v>
      </c>
      <c r="C147" s="297" t="s">
        <v>181</v>
      </c>
      <c r="D147" s="297" t="s">
        <v>14</v>
      </c>
      <c r="E147" s="297">
        <v>74</v>
      </c>
      <c r="F147" s="298">
        <v>164.11600000000001</v>
      </c>
      <c r="G147" s="298">
        <v>167.09700000000001</v>
      </c>
      <c r="H147" s="297" t="s">
        <v>242</v>
      </c>
      <c r="I147" s="297" t="s">
        <v>243</v>
      </c>
      <c r="J147" s="297" t="s">
        <v>184</v>
      </c>
      <c r="K147" s="299" t="s">
        <v>185</v>
      </c>
    </row>
    <row r="148" spans="1:11">
      <c r="A148" s="300" t="s">
        <v>11</v>
      </c>
      <c r="B148" s="301" t="s">
        <v>180</v>
      </c>
      <c r="C148" s="301" t="s">
        <v>181</v>
      </c>
      <c r="D148" s="301" t="s">
        <v>14</v>
      </c>
      <c r="E148" s="301">
        <v>74</v>
      </c>
      <c r="F148" s="302">
        <v>164.11600000000001</v>
      </c>
      <c r="G148" s="302">
        <v>167.09700000000001</v>
      </c>
      <c r="H148" s="301" t="s">
        <v>242</v>
      </c>
      <c r="I148" s="301" t="s">
        <v>244</v>
      </c>
      <c r="J148" s="301" t="s">
        <v>184</v>
      </c>
      <c r="K148" s="303" t="s">
        <v>185</v>
      </c>
    </row>
    <row r="149" spans="1:11">
      <c r="A149" s="296" t="s">
        <v>11</v>
      </c>
      <c r="B149" s="297" t="s">
        <v>180</v>
      </c>
      <c r="C149" s="297" t="s">
        <v>181</v>
      </c>
      <c r="D149" s="297" t="s">
        <v>14</v>
      </c>
      <c r="E149" s="297">
        <v>74</v>
      </c>
      <c r="F149" s="298">
        <v>167.09700000000001</v>
      </c>
      <c r="G149" s="298">
        <v>177</v>
      </c>
      <c r="H149" s="297" t="s">
        <v>245</v>
      </c>
      <c r="I149" s="297" t="s">
        <v>246</v>
      </c>
      <c r="J149" s="297" t="s">
        <v>184</v>
      </c>
      <c r="K149" s="299" t="s">
        <v>185</v>
      </c>
    </row>
    <row r="150" spans="1:11">
      <c r="A150" s="300" t="s">
        <v>11</v>
      </c>
      <c r="B150" s="301" t="s">
        <v>180</v>
      </c>
      <c r="C150" s="301" t="s">
        <v>181</v>
      </c>
      <c r="D150" s="301" t="s">
        <v>14</v>
      </c>
      <c r="E150" s="301">
        <v>74</v>
      </c>
      <c r="F150" s="302">
        <v>177</v>
      </c>
      <c r="G150" s="302">
        <v>186.874</v>
      </c>
      <c r="H150" s="301" t="s">
        <v>245</v>
      </c>
      <c r="I150" s="301" t="s">
        <v>247</v>
      </c>
      <c r="J150" s="301" t="s">
        <v>184</v>
      </c>
      <c r="K150" s="303" t="s">
        <v>185</v>
      </c>
    </row>
    <row r="151" spans="1:11">
      <c r="A151" s="296" t="s">
        <v>11</v>
      </c>
      <c r="B151" s="297" t="s">
        <v>180</v>
      </c>
      <c r="C151" s="297" t="s">
        <v>181</v>
      </c>
      <c r="D151" s="297" t="s">
        <v>14</v>
      </c>
      <c r="E151" s="297">
        <v>74</v>
      </c>
      <c r="F151" s="298">
        <v>186.874</v>
      </c>
      <c r="G151" s="298">
        <v>189.96600000000001</v>
      </c>
      <c r="H151" s="297" t="s">
        <v>248</v>
      </c>
      <c r="I151" s="297" t="s">
        <v>249</v>
      </c>
      <c r="J151" s="297" t="s">
        <v>184</v>
      </c>
      <c r="K151" s="299" t="s">
        <v>185</v>
      </c>
    </row>
    <row r="152" spans="1:11">
      <c r="A152" s="300" t="s">
        <v>11</v>
      </c>
      <c r="B152" s="301" t="s">
        <v>180</v>
      </c>
      <c r="C152" s="301" t="s">
        <v>181</v>
      </c>
      <c r="D152" s="301" t="s">
        <v>14</v>
      </c>
      <c r="E152" s="301">
        <v>74</v>
      </c>
      <c r="F152" s="302">
        <v>186.874</v>
      </c>
      <c r="G152" s="302">
        <v>189.96600000000001</v>
      </c>
      <c r="H152" s="301" t="s">
        <v>248</v>
      </c>
      <c r="I152" s="301" t="s">
        <v>250</v>
      </c>
      <c r="J152" s="301" t="s">
        <v>184</v>
      </c>
      <c r="K152" s="303" t="s">
        <v>185</v>
      </c>
    </row>
    <row r="153" spans="1:11">
      <c r="A153" s="296" t="s">
        <v>11</v>
      </c>
      <c r="B153" s="297" t="s">
        <v>180</v>
      </c>
      <c r="C153" s="297" t="s">
        <v>181</v>
      </c>
      <c r="D153" s="297" t="s">
        <v>14</v>
      </c>
      <c r="E153" s="297">
        <v>74</v>
      </c>
      <c r="F153" s="298">
        <v>189.96600000000001</v>
      </c>
      <c r="G153" s="298">
        <v>201</v>
      </c>
      <c r="H153" s="297" t="s">
        <v>190</v>
      </c>
      <c r="I153" s="297" t="s">
        <v>251</v>
      </c>
      <c r="J153" s="297" t="s">
        <v>184</v>
      </c>
      <c r="K153" s="299" t="s">
        <v>185</v>
      </c>
    </row>
    <row r="154" spans="1:11">
      <c r="A154" s="300" t="s">
        <v>11</v>
      </c>
      <c r="B154" s="301" t="s">
        <v>180</v>
      </c>
      <c r="C154" s="301" t="s">
        <v>181</v>
      </c>
      <c r="D154" s="301" t="s">
        <v>14</v>
      </c>
      <c r="E154" s="301">
        <v>74</v>
      </c>
      <c r="F154" s="302">
        <v>225.24700000000001</v>
      </c>
      <c r="G154" s="302">
        <v>227.952</v>
      </c>
      <c r="H154" s="301" t="s">
        <v>252</v>
      </c>
      <c r="I154" s="301" t="s">
        <v>253</v>
      </c>
      <c r="J154" s="301" t="s">
        <v>184</v>
      </c>
      <c r="K154" s="303" t="s">
        <v>185</v>
      </c>
    </row>
    <row r="155" spans="1:11">
      <c r="A155" s="296" t="s">
        <v>11</v>
      </c>
      <c r="B155" s="297" t="s">
        <v>180</v>
      </c>
      <c r="C155" s="297" t="s">
        <v>181</v>
      </c>
      <c r="D155" s="297" t="s">
        <v>14</v>
      </c>
      <c r="E155" s="297">
        <v>74</v>
      </c>
      <c r="F155" s="298">
        <v>225.24700000000001</v>
      </c>
      <c r="G155" s="298">
        <v>227.952</v>
      </c>
      <c r="H155" s="297" t="s">
        <v>252</v>
      </c>
      <c r="I155" s="297" t="s">
        <v>254</v>
      </c>
      <c r="J155" s="297" t="s">
        <v>184</v>
      </c>
      <c r="K155" s="299" t="s">
        <v>185</v>
      </c>
    </row>
    <row r="156" spans="1:11">
      <c r="A156" s="300" t="s">
        <v>11</v>
      </c>
      <c r="B156" s="301" t="s">
        <v>180</v>
      </c>
      <c r="C156" s="301" t="s">
        <v>181</v>
      </c>
      <c r="D156" s="301" t="s">
        <v>14</v>
      </c>
      <c r="E156" s="301">
        <v>74</v>
      </c>
      <c r="F156" s="302">
        <v>227.952</v>
      </c>
      <c r="G156" s="302">
        <v>239</v>
      </c>
      <c r="H156" s="301" t="s">
        <v>255</v>
      </c>
      <c r="I156" s="301" t="s">
        <v>256</v>
      </c>
      <c r="J156" s="301" t="s">
        <v>184</v>
      </c>
      <c r="K156" s="303" t="s">
        <v>185</v>
      </c>
    </row>
    <row r="157" spans="1:11">
      <c r="A157" s="296" t="s">
        <v>11</v>
      </c>
      <c r="B157" s="297" t="s">
        <v>180</v>
      </c>
      <c r="C157" s="297" t="s">
        <v>181</v>
      </c>
      <c r="D157" s="297" t="s">
        <v>14</v>
      </c>
      <c r="E157" s="297">
        <v>74</v>
      </c>
      <c r="F157" s="298">
        <v>239</v>
      </c>
      <c r="G157" s="298">
        <v>251</v>
      </c>
      <c r="H157" s="297" t="s">
        <v>255</v>
      </c>
      <c r="I157" s="297">
        <v>239251</v>
      </c>
      <c r="J157" s="297" t="s">
        <v>184</v>
      </c>
      <c r="K157" s="299" t="s">
        <v>185</v>
      </c>
    </row>
    <row r="158" spans="1:11">
      <c r="A158" s="300" t="s">
        <v>11</v>
      </c>
      <c r="B158" s="301" t="s">
        <v>180</v>
      </c>
      <c r="C158" s="301" t="s">
        <v>181</v>
      </c>
      <c r="D158" s="301" t="s">
        <v>14</v>
      </c>
      <c r="E158" s="301">
        <v>74</v>
      </c>
      <c r="F158" s="302">
        <v>251</v>
      </c>
      <c r="G158" s="302">
        <v>262.67399999999998</v>
      </c>
      <c r="H158" s="301" t="s">
        <v>255</v>
      </c>
      <c r="I158" s="301" t="s">
        <v>257</v>
      </c>
      <c r="J158" s="301" t="s">
        <v>184</v>
      </c>
      <c r="K158" s="303" t="s">
        <v>185</v>
      </c>
    </row>
    <row r="159" spans="1:11">
      <c r="A159" s="296" t="s">
        <v>11</v>
      </c>
      <c r="B159" s="297" t="s">
        <v>180</v>
      </c>
      <c r="C159" s="297" t="s">
        <v>181</v>
      </c>
      <c r="D159" s="297" t="s">
        <v>14</v>
      </c>
      <c r="E159" s="297">
        <v>74</v>
      </c>
      <c r="F159" s="298">
        <v>262.67399999999998</v>
      </c>
      <c r="G159" s="298">
        <v>265.63200000000001</v>
      </c>
      <c r="H159" s="297" t="s">
        <v>258</v>
      </c>
      <c r="I159" s="297" t="s">
        <v>259</v>
      </c>
      <c r="J159" s="297" t="s">
        <v>184</v>
      </c>
      <c r="K159" s="299" t="s">
        <v>185</v>
      </c>
    </row>
    <row r="160" spans="1:11">
      <c r="A160" s="300" t="s">
        <v>11</v>
      </c>
      <c r="B160" s="301" t="s">
        <v>180</v>
      </c>
      <c r="C160" s="301" t="s">
        <v>181</v>
      </c>
      <c r="D160" s="301" t="s">
        <v>14</v>
      </c>
      <c r="E160" s="301">
        <v>74</v>
      </c>
      <c r="F160" s="302">
        <v>262.67399999999998</v>
      </c>
      <c r="G160" s="302">
        <v>265.63200000000001</v>
      </c>
      <c r="H160" s="301" t="s">
        <v>258</v>
      </c>
      <c r="I160" s="301" t="s">
        <v>260</v>
      </c>
      <c r="J160" s="301" t="s">
        <v>184</v>
      </c>
      <c r="K160" s="303" t="s">
        <v>185</v>
      </c>
    </row>
    <row r="161" spans="1:11">
      <c r="A161" s="296" t="s">
        <v>11</v>
      </c>
      <c r="B161" s="297" t="s">
        <v>180</v>
      </c>
      <c r="C161" s="297" t="s">
        <v>181</v>
      </c>
      <c r="D161" s="297" t="s">
        <v>14</v>
      </c>
      <c r="E161" s="297">
        <v>74</v>
      </c>
      <c r="F161" s="298">
        <v>265.63200000000001</v>
      </c>
      <c r="G161" s="298">
        <v>277</v>
      </c>
      <c r="H161" s="297" t="s">
        <v>261</v>
      </c>
      <c r="I161" s="297" t="s">
        <v>262</v>
      </c>
      <c r="J161" s="297" t="s">
        <v>184</v>
      </c>
      <c r="K161" s="299" t="s">
        <v>185</v>
      </c>
    </row>
    <row r="162" spans="1:11">
      <c r="A162" s="300" t="s">
        <v>11</v>
      </c>
      <c r="B162" s="301" t="s">
        <v>180</v>
      </c>
      <c r="C162" s="301" t="s">
        <v>181</v>
      </c>
      <c r="D162" s="301" t="s">
        <v>14</v>
      </c>
      <c r="E162" s="301">
        <v>74</v>
      </c>
      <c r="F162" s="302">
        <v>277</v>
      </c>
      <c r="G162" s="302">
        <v>287.983</v>
      </c>
      <c r="H162" s="301" t="s">
        <v>261</v>
      </c>
      <c r="I162" s="301" t="s">
        <v>263</v>
      </c>
      <c r="J162" s="301" t="s">
        <v>184</v>
      </c>
      <c r="K162" s="303" t="s">
        <v>185</v>
      </c>
    </row>
    <row r="163" spans="1:11">
      <c r="A163" s="296" t="s">
        <v>11</v>
      </c>
      <c r="B163" s="297" t="s">
        <v>180</v>
      </c>
      <c r="C163" s="297" t="s">
        <v>181</v>
      </c>
      <c r="D163" s="297" t="s">
        <v>14</v>
      </c>
      <c r="E163" s="297">
        <v>74</v>
      </c>
      <c r="F163" s="298">
        <v>287.983</v>
      </c>
      <c r="G163" s="298">
        <v>290.75099999999998</v>
      </c>
      <c r="H163" s="297" t="s">
        <v>264</v>
      </c>
      <c r="I163" s="297" t="s">
        <v>265</v>
      </c>
      <c r="J163" s="297" t="s">
        <v>184</v>
      </c>
      <c r="K163" s="299" t="s">
        <v>185</v>
      </c>
    </row>
    <row r="164" spans="1:11">
      <c r="A164" s="300" t="s">
        <v>11</v>
      </c>
      <c r="B164" s="301" t="s">
        <v>180</v>
      </c>
      <c r="C164" s="301" t="s">
        <v>181</v>
      </c>
      <c r="D164" s="301" t="s">
        <v>14</v>
      </c>
      <c r="E164" s="301">
        <v>74</v>
      </c>
      <c r="F164" s="302">
        <v>287.983</v>
      </c>
      <c r="G164" s="302">
        <v>290.75099999999998</v>
      </c>
      <c r="H164" s="301" t="s">
        <v>264</v>
      </c>
      <c r="I164" s="301" t="s">
        <v>266</v>
      </c>
      <c r="J164" s="301" t="s">
        <v>184</v>
      </c>
      <c r="K164" s="303" t="s">
        <v>185</v>
      </c>
    </row>
    <row r="165" spans="1:11">
      <c r="A165" s="296" t="s">
        <v>11</v>
      </c>
      <c r="B165" s="297" t="s">
        <v>267</v>
      </c>
      <c r="C165" s="297" t="s">
        <v>268</v>
      </c>
      <c r="D165" s="297" t="s">
        <v>85</v>
      </c>
      <c r="E165" s="297">
        <v>102</v>
      </c>
      <c r="F165" s="298">
        <v>6.3E-2</v>
      </c>
      <c r="G165" s="298">
        <v>1.901</v>
      </c>
      <c r="H165" s="297" t="s">
        <v>269</v>
      </c>
      <c r="I165" s="297" t="s">
        <v>270</v>
      </c>
      <c r="J165" s="297" t="s">
        <v>271</v>
      </c>
      <c r="K165" s="299" t="s">
        <v>272</v>
      </c>
    </row>
    <row r="166" spans="1:11">
      <c r="A166" s="300" t="s">
        <v>11</v>
      </c>
      <c r="B166" s="301" t="s">
        <v>267</v>
      </c>
      <c r="C166" s="301" t="s">
        <v>268</v>
      </c>
      <c r="D166" s="301" t="s">
        <v>85</v>
      </c>
      <c r="E166" s="301">
        <v>102</v>
      </c>
      <c r="F166" s="302">
        <v>6.3E-2</v>
      </c>
      <c r="G166" s="302">
        <v>1.901</v>
      </c>
      <c r="H166" s="301" t="s">
        <v>269</v>
      </c>
      <c r="I166" s="301" t="s">
        <v>273</v>
      </c>
      <c r="J166" s="301" t="s">
        <v>271</v>
      </c>
      <c r="K166" s="303" t="s">
        <v>272</v>
      </c>
    </row>
    <row r="167" spans="1:11">
      <c r="A167" s="296" t="s">
        <v>11</v>
      </c>
      <c r="B167" s="297" t="s">
        <v>267</v>
      </c>
      <c r="C167" s="297" t="s">
        <v>268</v>
      </c>
      <c r="D167" s="297" t="s">
        <v>85</v>
      </c>
      <c r="E167" s="297">
        <v>102</v>
      </c>
      <c r="F167" s="298">
        <v>1.901</v>
      </c>
      <c r="G167" s="298">
        <v>44.243000000000002</v>
      </c>
      <c r="H167" s="297" t="s">
        <v>274</v>
      </c>
      <c r="I167" s="297" t="s">
        <v>275</v>
      </c>
      <c r="J167" s="297" t="s">
        <v>271</v>
      </c>
      <c r="K167" s="299" t="s">
        <v>272</v>
      </c>
    </row>
    <row r="168" spans="1:11">
      <c r="A168" s="300" t="s">
        <v>11</v>
      </c>
      <c r="B168" s="301" t="s">
        <v>267</v>
      </c>
      <c r="C168" s="301" t="s">
        <v>268</v>
      </c>
      <c r="D168" s="301" t="s">
        <v>85</v>
      </c>
      <c r="E168" s="301">
        <v>102</v>
      </c>
      <c r="F168" s="302">
        <v>44.243000000000002</v>
      </c>
      <c r="G168" s="302">
        <v>46.752000000000002</v>
      </c>
      <c r="H168" s="301" t="s">
        <v>276</v>
      </c>
      <c r="I168" s="301" t="s">
        <v>277</v>
      </c>
      <c r="J168" s="301" t="s">
        <v>271</v>
      </c>
      <c r="K168" s="303" t="s">
        <v>272</v>
      </c>
    </row>
    <row r="169" spans="1:11">
      <c r="A169" s="296" t="s">
        <v>11</v>
      </c>
      <c r="B169" s="297" t="s">
        <v>267</v>
      </c>
      <c r="C169" s="297" t="s">
        <v>268</v>
      </c>
      <c r="D169" s="297" t="s">
        <v>85</v>
      </c>
      <c r="E169" s="297">
        <v>102</v>
      </c>
      <c r="F169" s="298">
        <v>46.752000000000002</v>
      </c>
      <c r="G169" s="298">
        <v>50.84</v>
      </c>
      <c r="H169" s="297" t="s">
        <v>278</v>
      </c>
      <c r="I169" s="297" t="s">
        <v>279</v>
      </c>
      <c r="J169" s="297" t="s">
        <v>271</v>
      </c>
      <c r="K169" s="299" t="s">
        <v>272</v>
      </c>
    </row>
    <row r="170" spans="1:11">
      <c r="A170" s="300" t="s">
        <v>11</v>
      </c>
      <c r="B170" s="301" t="s">
        <v>267</v>
      </c>
      <c r="C170" s="301" t="s">
        <v>268</v>
      </c>
      <c r="D170" s="301" t="s">
        <v>85</v>
      </c>
      <c r="E170" s="301">
        <v>102</v>
      </c>
      <c r="F170" s="302">
        <v>50.84</v>
      </c>
      <c r="G170" s="302">
        <v>52.296999999999997</v>
      </c>
      <c r="H170" s="301" t="s">
        <v>280</v>
      </c>
      <c r="I170" s="301" t="s">
        <v>281</v>
      </c>
      <c r="J170" s="301" t="s">
        <v>271</v>
      </c>
      <c r="K170" s="303" t="s">
        <v>272</v>
      </c>
    </row>
    <row r="171" spans="1:11">
      <c r="A171" s="296" t="s">
        <v>11</v>
      </c>
      <c r="B171" s="297" t="s">
        <v>267</v>
      </c>
      <c r="C171" s="297" t="s">
        <v>268</v>
      </c>
      <c r="D171" s="297" t="s">
        <v>85</v>
      </c>
      <c r="E171" s="297">
        <v>103</v>
      </c>
      <c r="F171" s="298">
        <v>1524.9829999999999</v>
      </c>
      <c r="G171" s="298">
        <v>1527.52</v>
      </c>
      <c r="H171" s="297" t="s">
        <v>282</v>
      </c>
      <c r="I171" s="297" t="s">
        <v>283</v>
      </c>
      <c r="J171" s="297" t="s">
        <v>284</v>
      </c>
      <c r="K171" s="299" t="s">
        <v>272</v>
      </c>
    </row>
    <row r="172" spans="1:11">
      <c r="A172" s="300" t="s">
        <v>11</v>
      </c>
      <c r="B172" s="301" t="s">
        <v>267</v>
      </c>
      <c r="C172" s="301" t="s">
        <v>268</v>
      </c>
      <c r="D172" s="301" t="s">
        <v>85</v>
      </c>
      <c r="E172" s="301">
        <v>103</v>
      </c>
      <c r="F172" s="302">
        <v>1525.184</v>
      </c>
      <c r="G172" s="302">
        <v>1527.52</v>
      </c>
      <c r="H172" s="301" t="s">
        <v>282</v>
      </c>
      <c r="I172" s="301" t="s">
        <v>285</v>
      </c>
      <c r="J172" s="301" t="s">
        <v>284</v>
      </c>
      <c r="K172" s="303" t="s">
        <v>272</v>
      </c>
    </row>
    <row r="173" spans="1:11">
      <c r="A173" s="296" t="s">
        <v>11</v>
      </c>
      <c r="B173" s="297" t="s">
        <v>267</v>
      </c>
      <c r="C173" s="297" t="s">
        <v>268</v>
      </c>
      <c r="D173" s="297" t="s">
        <v>85</v>
      </c>
      <c r="E173" s="297">
        <v>103</v>
      </c>
      <c r="F173" s="298">
        <v>1527.52</v>
      </c>
      <c r="G173" s="298">
        <v>1538.921</v>
      </c>
      <c r="H173" s="297" t="s">
        <v>286</v>
      </c>
      <c r="I173" s="297" t="s">
        <v>287</v>
      </c>
      <c r="J173" s="297" t="s">
        <v>284</v>
      </c>
      <c r="K173" s="299" t="s">
        <v>272</v>
      </c>
    </row>
    <row r="174" spans="1:11">
      <c r="A174" s="300" t="s">
        <v>11</v>
      </c>
      <c r="B174" s="301" t="s">
        <v>267</v>
      </c>
      <c r="C174" s="301" t="s">
        <v>268</v>
      </c>
      <c r="D174" s="301" t="s">
        <v>85</v>
      </c>
      <c r="E174" s="301">
        <v>103</v>
      </c>
      <c r="F174" s="302">
        <v>1538.921</v>
      </c>
      <c r="G174" s="302">
        <v>1541.0340000000001</v>
      </c>
      <c r="H174" s="301" t="s">
        <v>288</v>
      </c>
      <c r="I174" s="301" t="s">
        <v>289</v>
      </c>
      <c r="J174" s="301" t="s">
        <v>284</v>
      </c>
      <c r="K174" s="303" t="s">
        <v>272</v>
      </c>
    </row>
    <row r="175" spans="1:11">
      <c r="A175" s="296" t="s">
        <v>11</v>
      </c>
      <c r="B175" s="297" t="s">
        <v>267</v>
      </c>
      <c r="C175" s="297" t="s">
        <v>268</v>
      </c>
      <c r="D175" s="297" t="s">
        <v>85</v>
      </c>
      <c r="E175" s="297">
        <v>103</v>
      </c>
      <c r="F175" s="298">
        <v>1541.0340000000001</v>
      </c>
      <c r="G175" s="298">
        <v>1585.672</v>
      </c>
      <c r="H175" s="297" t="s">
        <v>290</v>
      </c>
      <c r="I175" s="297" t="s">
        <v>291</v>
      </c>
      <c r="J175" s="297" t="s">
        <v>284</v>
      </c>
      <c r="K175" s="299" t="s">
        <v>272</v>
      </c>
    </row>
    <row r="176" spans="1:11">
      <c r="A176" s="300" t="s">
        <v>11</v>
      </c>
      <c r="B176" s="301" t="s">
        <v>267</v>
      </c>
      <c r="C176" s="301" t="s">
        <v>268</v>
      </c>
      <c r="D176" s="301" t="s">
        <v>85</v>
      </c>
      <c r="E176" s="301">
        <v>103</v>
      </c>
      <c r="F176" s="302">
        <v>1585.672</v>
      </c>
      <c r="G176" s="302">
        <v>1587.8</v>
      </c>
      <c r="H176" s="301" t="s">
        <v>292</v>
      </c>
      <c r="I176" s="301" t="s">
        <v>293</v>
      </c>
      <c r="J176" s="301" t="s">
        <v>284</v>
      </c>
      <c r="K176" s="303" t="s">
        <v>272</v>
      </c>
    </row>
    <row r="177" spans="1:11">
      <c r="A177" s="296" t="s">
        <v>11</v>
      </c>
      <c r="B177" s="297" t="s">
        <v>267</v>
      </c>
      <c r="C177" s="297" t="s">
        <v>268</v>
      </c>
      <c r="D177" s="297" t="s">
        <v>85</v>
      </c>
      <c r="E177" s="297">
        <v>103</v>
      </c>
      <c r="F177" s="298">
        <v>1585.672</v>
      </c>
      <c r="G177" s="298">
        <v>1587.8</v>
      </c>
      <c r="H177" s="297" t="s">
        <v>292</v>
      </c>
      <c r="I177" s="297" t="s">
        <v>294</v>
      </c>
      <c r="J177" s="297" t="s">
        <v>284</v>
      </c>
      <c r="K177" s="299" t="s">
        <v>272</v>
      </c>
    </row>
    <row r="178" spans="1:11">
      <c r="A178" s="300" t="s">
        <v>11</v>
      </c>
      <c r="B178" s="301" t="s">
        <v>267</v>
      </c>
      <c r="C178" s="301" t="s">
        <v>268</v>
      </c>
      <c r="D178" s="301" t="s">
        <v>85</v>
      </c>
      <c r="E178" s="301">
        <v>103</v>
      </c>
      <c r="F178" s="302">
        <v>1587.8</v>
      </c>
      <c r="G178" s="302">
        <v>1643.8</v>
      </c>
      <c r="H178" s="301" t="s">
        <v>295</v>
      </c>
      <c r="I178" s="301" t="s">
        <v>296</v>
      </c>
      <c r="J178" s="301" t="s">
        <v>284</v>
      </c>
      <c r="K178" s="303" t="s">
        <v>272</v>
      </c>
    </row>
    <row r="179" spans="1:11">
      <c r="A179" s="296" t="s">
        <v>11</v>
      </c>
      <c r="B179" s="297" t="s">
        <v>267</v>
      </c>
      <c r="C179" s="297" t="s">
        <v>268</v>
      </c>
      <c r="D179" s="297" t="s">
        <v>85</v>
      </c>
      <c r="E179" s="297">
        <v>103</v>
      </c>
      <c r="F179" s="298">
        <v>1643.8</v>
      </c>
      <c r="G179" s="298">
        <v>1645.895</v>
      </c>
      <c r="H179" s="297" t="s">
        <v>297</v>
      </c>
      <c r="I179" s="297" t="s">
        <v>298</v>
      </c>
      <c r="J179" s="297" t="s">
        <v>284</v>
      </c>
      <c r="K179" s="299" t="s">
        <v>272</v>
      </c>
    </row>
    <row r="180" spans="1:11">
      <c r="A180" s="300" t="s">
        <v>11</v>
      </c>
      <c r="B180" s="301" t="s">
        <v>267</v>
      </c>
      <c r="C180" s="301" t="s">
        <v>268</v>
      </c>
      <c r="D180" s="301" t="s">
        <v>85</v>
      </c>
      <c r="E180" s="301">
        <v>103</v>
      </c>
      <c r="F180" s="302">
        <v>1643.8</v>
      </c>
      <c r="G180" s="302">
        <v>1645.895</v>
      </c>
      <c r="H180" s="301" t="s">
        <v>297</v>
      </c>
      <c r="I180" s="301" t="s">
        <v>299</v>
      </c>
      <c r="J180" s="301" t="s">
        <v>284</v>
      </c>
      <c r="K180" s="303" t="s">
        <v>272</v>
      </c>
    </row>
    <row r="181" spans="1:11">
      <c r="A181" s="296" t="s">
        <v>11</v>
      </c>
      <c r="B181" s="297" t="s">
        <v>267</v>
      </c>
      <c r="C181" s="297" t="s">
        <v>268</v>
      </c>
      <c r="D181" s="297" t="s">
        <v>85</v>
      </c>
      <c r="E181" s="297">
        <v>103</v>
      </c>
      <c r="F181" s="298">
        <v>1645.895</v>
      </c>
      <c r="G181" s="298">
        <v>1724.2860000000001</v>
      </c>
      <c r="H181" s="297" t="s">
        <v>300</v>
      </c>
      <c r="I181" s="297" t="s">
        <v>301</v>
      </c>
      <c r="J181" s="297" t="s">
        <v>284</v>
      </c>
      <c r="K181" s="299" t="s">
        <v>272</v>
      </c>
    </row>
    <row r="182" spans="1:11">
      <c r="A182" s="300" t="s">
        <v>11</v>
      </c>
      <c r="B182" s="301" t="s">
        <v>267</v>
      </c>
      <c r="C182" s="301" t="s">
        <v>268</v>
      </c>
      <c r="D182" s="301" t="s">
        <v>85</v>
      </c>
      <c r="E182" s="301">
        <v>103</v>
      </c>
      <c r="F182" s="302">
        <v>1724.2860000000001</v>
      </c>
      <c r="G182" s="302">
        <v>1726.242</v>
      </c>
      <c r="H182" s="301" t="s">
        <v>302</v>
      </c>
      <c r="I182" s="301" t="s">
        <v>303</v>
      </c>
      <c r="J182" s="301" t="s">
        <v>284</v>
      </c>
      <c r="K182" s="303" t="s">
        <v>272</v>
      </c>
    </row>
    <row r="183" spans="1:11">
      <c r="A183" s="296" t="s">
        <v>11</v>
      </c>
      <c r="B183" s="297" t="s">
        <v>267</v>
      </c>
      <c r="C183" s="297" t="s">
        <v>268</v>
      </c>
      <c r="D183" s="297" t="s">
        <v>85</v>
      </c>
      <c r="E183" s="297">
        <v>103</v>
      </c>
      <c r="F183" s="298">
        <v>1724.2860000000001</v>
      </c>
      <c r="G183" s="298">
        <v>1726.242</v>
      </c>
      <c r="H183" s="297" t="s">
        <v>302</v>
      </c>
      <c r="I183" s="297" t="s">
        <v>304</v>
      </c>
      <c r="J183" s="297" t="s">
        <v>284</v>
      </c>
      <c r="K183" s="299" t="s">
        <v>272</v>
      </c>
    </row>
    <row r="184" spans="1:11">
      <c r="A184" s="300" t="s">
        <v>11</v>
      </c>
      <c r="B184" s="301" t="s">
        <v>267</v>
      </c>
      <c r="C184" s="301" t="s">
        <v>268</v>
      </c>
      <c r="D184" s="301" t="s">
        <v>85</v>
      </c>
      <c r="E184" s="301">
        <v>103</v>
      </c>
      <c r="F184" s="302">
        <v>1726.242</v>
      </c>
      <c r="G184" s="302">
        <v>1803.5129999999999</v>
      </c>
      <c r="H184" s="301" t="s">
        <v>305</v>
      </c>
      <c r="I184" s="301" t="s">
        <v>306</v>
      </c>
      <c r="J184" s="301" t="s">
        <v>284</v>
      </c>
      <c r="K184" s="303" t="s">
        <v>272</v>
      </c>
    </row>
    <row r="185" spans="1:11">
      <c r="A185" s="296" t="s">
        <v>11</v>
      </c>
      <c r="B185" s="297" t="s">
        <v>267</v>
      </c>
      <c r="C185" s="297" t="s">
        <v>268</v>
      </c>
      <c r="D185" s="297" t="s">
        <v>85</v>
      </c>
      <c r="E185" s="297">
        <v>103</v>
      </c>
      <c r="F185" s="298">
        <v>1803.5129999999999</v>
      </c>
      <c r="G185" s="298">
        <v>1806.6489999999999</v>
      </c>
      <c r="H185" s="297" t="s">
        <v>307</v>
      </c>
      <c r="I185" s="297" t="s">
        <v>308</v>
      </c>
      <c r="J185" s="297" t="s">
        <v>284</v>
      </c>
      <c r="K185" s="299" t="s">
        <v>272</v>
      </c>
    </row>
    <row r="186" spans="1:11">
      <c r="A186" s="300" t="s">
        <v>11</v>
      </c>
      <c r="B186" s="301" t="s">
        <v>267</v>
      </c>
      <c r="C186" s="301" t="s">
        <v>268</v>
      </c>
      <c r="D186" s="301" t="s">
        <v>85</v>
      </c>
      <c r="E186" s="301">
        <v>103</v>
      </c>
      <c r="F186" s="302">
        <v>1803.5129999999999</v>
      </c>
      <c r="G186" s="302">
        <v>1806.6489999999999</v>
      </c>
      <c r="H186" s="301" t="s">
        <v>307</v>
      </c>
      <c r="I186" s="301" t="s">
        <v>309</v>
      </c>
      <c r="J186" s="301" t="s">
        <v>284</v>
      </c>
      <c r="K186" s="303" t="s">
        <v>272</v>
      </c>
    </row>
    <row r="187" spans="1:11">
      <c r="A187" s="296" t="s">
        <v>11</v>
      </c>
      <c r="B187" s="297" t="s">
        <v>267</v>
      </c>
      <c r="C187" s="297" t="s">
        <v>268</v>
      </c>
      <c r="D187" s="297" t="s">
        <v>85</v>
      </c>
      <c r="E187" s="297">
        <v>103</v>
      </c>
      <c r="F187" s="298">
        <v>1806.6489999999999</v>
      </c>
      <c r="G187" s="298">
        <v>1813.345</v>
      </c>
      <c r="H187" s="297" t="s">
        <v>310</v>
      </c>
      <c r="I187" s="297" t="s">
        <v>311</v>
      </c>
      <c r="J187" s="297" t="s">
        <v>284</v>
      </c>
      <c r="K187" s="299" t="s">
        <v>272</v>
      </c>
    </row>
    <row r="188" spans="1:11">
      <c r="A188" s="300" t="s">
        <v>11</v>
      </c>
      <c r="B188" s="301" t="s">
        <v>267</v>
      </c>
      <c r="C188" s="301" t="s">
        <v>268</v>
      </c>
      <c r="D188" s="301" t="s">
        <v>85</v>
      </c>
      <c r="E188" s="301">
        <v>103</v>
      </c>
      <c r="F188" s="302">
        <v>1813.345</v>
      </c>
      <c r="G188" s="302">
        <v>1822.8620000000001</v>
      </c>
      <c r="H188" s="301" t="s">
        <v>312</v>
      </c>
      <c r="I188" s="301" t="s">
        <v>313</v>
      </c>
      <c r="J188" s="301" t="s">
        <v>284</v>
      </c>
      <c r="K188" s="303" t="s">
        <v>272</v>
      </c>
    </row>
    <row r="189" spans="1:11">
      <c r="A189" s="296" t="s">
        <v>11</v>
      </c>
      <c r="B189" s="297" t="s">
        <v>314</v>
      </c>
      <c r="C189" s="297" t="s">
        <v>315</v>
      </c>
      <c r="D189" s="297" t="s">
        <v>85</v>
      </c>
      <c r="E189" s="297">
        <v>103</v>
      </c>
      <c r="F189" s="298">
        <v>1822.8620000000001</v>
      </c>
      <c r="G189" s="298">
        <v>1825.5909999999999</v>
      </c>
      <c r="H189" s="297" t="s">
        <v>316</v>
      </c>
      <c r="I189" s="297" t="s">
        <v>317</v>
      </c>
      <c r="J189" s="297" t="s">
        <v>284</v>
      </c>
      <c r="K189" s="299" t="s">
        <v>318</v>
      </c>
    </row>
    <row r="190" spans="1:11">
      <c r="A190" s="300" t="s">
        <v>11</v>
      </c>
      <c r="B190" s="301" t="s">
        <v>314</v>
      </c>
      <c r="C190" s="301" t="s">
        <v>315</v>
      </c>
      <c r="D190" s="301" t="s">
        <v>85</v>
      </c>
      <c r="E190" s="301">
        <v>103</v>
      </c>
      <c r="F190" s="302">
        <v>1822.8620000000001</v>
      </c>
      <c r="G190" s="302">
        <v>1825.5909999999999</v>
      </c>
      <c r="H190" s="301" t="s">
        <v>316</v>
      </c>
      <c r="I190" s="301" t="s">
        <v>319</v>
      </c>
      <c r="J190" s="301" t="s">
        <v>284</v>
      </c>
      <c r="K190" s="303" t="s">
        <v>318</v>
      </c>
    </row>
    <row r="191" spans="1:11">
      <c r="A191" s="296" t="s">
        <v>11</v>
      </c>
      <c r="B191" s="297" t="s">
        <v>314</v>
      </c>
      <c r="C191" s="297" t="s">
        <v>315</v>
      </c>
      <c r="D191" s="297" t="s">
        <v>85</v>
      </c>
      <c r="E191" s="297">
        <v>103</v>
      </c>
      <c r="F191" s="298">
        <v>1825.5909999999999</v>
      </c>
      <c r="G191" s="298">
        <v>1850.855</v>
      </c>
      <c r="H191" s="297" t="s">
        <v>320</v>
      </c>
      <c r="I191" s="297" t="s">
        <v>321</v>
      </c>
      <c r="J191" s="297" t="s">
        <v>284</v>
      </c>
      <c r="K191" s="299" t="s">
        <v>318</v>
      </c>
    </row>
    <row r="192" spans="1:11">
      <c r="A192" s="300" t="s">
        <v>11</v>
      </c>
      <c r="B192" s="301" t="s">
        <v>314</v>
      </c>
      <c r="C192" s="301" t="s">
        <v>315</v>
      </c>
      <c r="D192" s="301" t="s">
        <v>85</v>
      </c>
      <c r="E192" s="301">
        <v>103</v>
      </c>
      <c r="F192" s="302">
        <v>1850.855</v>
      </c>
      <c r="G192" s="302">
        <v>1854.0170000000001</v>
      </c>
      <c r="H192" s="301" t="s">
        <v>322</v>
      </c>
      <c r="I192" s="301" t="s">
        <v>323</v>
      </c>
      <c r="J192" s="301" t="s">
        <v>284</v>
      </c>
      <c r="K192" s="303" t="s">
        <v>318</v>
      </c>
    </row>
    <row r="193" spans="1:11">
      <c r="A193" s="296" t="s">
        <v>11</v>
      </c>
      <c r="B193" s="297" t="s">
        <v>314</v>
      </c>
      <c r="C193" s="297" t="s">
        <v>315</v>
      </c>
      <c r="D193" s="297" t="s">
        <v>85</v>
      </c>
      <c r="E193" s="297">
        <v>103</v>
      </c>
      <c r="F193" s="298">
        <v>1850.855</v>
      </c>
      <c r="G193" s="298">
        <v>1854.0170000000001</v>
      </c>
      <c r="H193" s="297" t="s">
        <v>322</v>
      </c>
      <c r="I193" s="297" t="s">
        <v>324</v>
      </c>
      <c r="J193" s="297" t="s">
        <v>284</v>
      </c>
      <c r="K193" s="299" t="s">
        <v>318</v>
      </c>
    </row>
    <row r="194" spans="1:11">
      <c r="A194" s="300" t="s">
        <v>11</v>
      </c>
      <c r="B194" s="301" t="s">
        <v>314</v>
      </c>
      <c r="C194" s="301" t="s">
        <v>315</v>
      </c>
      <c r="D194" s="301" t="s">
        <v>85</v>
      </c>
      <c r="E194" s="301">
        <v>103</v>
      </c>
      <c r="F194" s="302">
        <v>1854.0170000000001</v>
      </c>
      <c r="G194" s="302">
        <v>1892.068</v>
      </c>
      <c r="H194" s="301" t="s">
        <v>325</v>
      </c>
      <c r="I194" s="301" t="s">
        <v>326</v>
      </c>
      <c r="J194" s="301" t="s">
        <v>284</v>
      </c>
      <c r="K194" s="303" t="s">
        <v>318</v>
      </c>
    </row>
    <row r="195" spans="1:11">
      <c r="A195" s="296" t="s">
        <v>11</v>
      </c>
      <c r="B195" s="297" t="s">
        <v>314</v>
      </c>
      <c r="C195" s="297" t="s">
        <v>315</v>
      </c>
      <c r="D195" s="297" t="s">
        <v>85</v>
      </c>
      <c r="E195" s="297">
        <v>103</v>
      </c>
      <c r="F195" s="298">
        <v>1892.068</v>
      </c>
      <c r="G195" s="298">
        <v>1894.85</v>
      </c>
      <c r="H195" s="297" t="s">
        <v>327</v>
      </c>
      <c r="I195" s="297" t="s">
        <v>328</v>
      </c>
      <c r="J195" s="297" t="s">
        <v>284</v>
      </c>
      <c r="K195" s="299" t="s">
        <v>318</v>
      </c>
    </row>
    <row r="196" spans="1:11">
      <c r="A196" s="300" t="s">
        <v>11</v>
      </c>
      <c r="B196" s="301" t="s">
        <v>314</v>
      </c>
      <c r="C196" s="301" t="s">
        <v>315</v>
      </c>
      <c r="D196" s="301" t="s">
        <v>85</v>
      </c>
      <c r="E196" s="301">
        <v>103</v>
      </c>
      <c r="F196" s="302">
        <v>1892.068</v>
      </c>
      <c r="G196" s="302">
        <v>1894.85</v>
      </c>
      <c r="H196" s="301" t="s">
        <v>327</v>
      </c>
      <c r="I196" s="301" t="s">
        <v>329</v>
      </c>
      <c r="J196" s="301" t="s">
        <v>284</v>
      </c>
      <c r="K196" s="303" t="s">
        <v>318</v>
      </c>
    </row>
    <row r="197" spans="1:11">
      <c r="A197" s="296" t="s">
        <v>11</v>
      </c>
      <c r="B197" s="297" t="s">
        <v>314</v>
      </c>
      <c r="C197" s="297" t="s">
        <v>315</v>
      </c>
      <c r="D197" s="297" t="s">
        <v>85</v>
      </c>
      <c r="E197" s="297">
        <v>103</v>
      </c>
      <c r="F197" s="298">
        <v>1894.85</v>
      </c>
      <c r="G197" s="298">
        <v>1934.7660000000001</v>
      </c>
      <c r="H197" s="297" t="s">
        <v>330</v>
      </c>
      <c r="I197" s="297" t="s">
        <v>331</v>
      </c>
      <c r="J197" s="297" t="s">
        <v>284</v>
      </c>
      <c r="K197" s="299" t="s">
        <v>318</v>
      </c>
    </row>
    <row r="198" spans="1:11">
      <c r="A198" s="300" t="s">
        <v>11</v>
      </c>
      <c r="B198" s="301" t="s">
        <v>314</v>
      </c>
      <c r="C198" s="301" t="s">
        <v>315</v>
      </c>
      <c r="D198" s="301" t="s">
        <v>85</v>
      </c>
      <c r="E198" s="301">
        <v>103</v>
      </c>
      <c r="F198" s="302">
        <v>1934.7660000000001</v>
      </c>
      <c r="G198" s="302">
        <v>1937.5050000000001</v>
      </c>
      <c r="H198" s="301" t="s">
        <v>332</v>
      </c>
      <c r="I198" s="301" t="s">
        <v>333</v>
      </c>
      <c r="J198" s="301" t="s">
        <v>284</v>
      </c>
      <c r="K198" s="303" t="s">
        <v>318</v>
      </c>
    </row>
    <row r="199" spans="1:11">
      <c r="A199" s="296" t="s">
        <v>11</v>
      </c>
      <c r="B199" s="297" t="s">
        <v>314</v>
      </c>
      <c r="C199" s="297" t="s">
        <v>315</v>
      </c>
      <c r="D199" s="297" t="s">
        <v>85</v>
      </c>
      <c r="E199" s="297">
        <v>103</v>
      </c>
      <c r="F199" s="298">
        <v>1934.7660000000001</v>
      </c>
      <c r="G199" s="298">
        <v>1937.5050000000001</v>
      </c>
      <c r="H199" s="297" t="s">
        <v>332</v>
      </c>
      <c r="I199" s="297" t="s">
        <v>334</v>
      </c>
      <c r="J199" s="297" t="s">
        <v>284</v>
      </c>
      <c r="K199" s="299" t="s">
        <v>318</v>
      </c>
    </row>
    <row r="200" spans="1:11">
      <c r="A200" s="300" t="s">
        <v>11</v>
      </c>
      <c r="B200" s="301" t="s">
        <v>314</v>
      </c>
      <c r="C200" s="301" t="s">
        <v>315</v>
      </c>
      <c r="D200" s="301" t="s">
        <v>85</v>
      </c>
      <c r="E200" s="301">
        <v>103</v>
      </c>
      <c r="F200" s="302">
        <v>1937.5050000000001</v>
      </c>
      <c r="G200" s="302">
        <v>1983.4059999999999</v>
      </c>
      <c r="H200" s="301" t="s">
        <v>335</v>
      </c>
      <c r="I200" s="301" t="s">
        <v>336</v>
      </c>
      <c r="J200" s="301" t="s">
        <v>284</v>
      </c>
      <c r="K200" s="303" t="s">
        <v>318</v>
      </c>
    </row>
    <row r="201" spans="1:11">
      <c r="A201" s="296" t="s">
        <v>11</v>
      </c>
      <c r="B201" s="297" t="s">
        <v>314</v>
      </c>
      <c r="C201" s="297" t="s">
        <v>315</v>
      </c>
      <c r="D201" s="297" t="s">
        <v>85</v>
      </c>
      <c r="E201" s="297">
        <v>103</v>
      </c>
      <c r="F201" s="298">
        <v>1983.4059999999999</v>
      </c>
      <c r="G201" s="298">
        <v>1986.088</v>
      </c>
      <c r="H201" s="297" t="s">
        <v>337</v>
      </c>
      <c r="I201" s="297" t="s">
        <v>338</v>
      </c>
      <c r="J201" s="297" t="s">
        <v>284</v>
      </c>
      <c r="K201" s="299" t="s">
        <v>318</v>
      </c>
    </row>
    <row r="202" spans="1:11">
      <c r="A202" s="300" t="s">
        <v>11</v>
      </c>
      <c r="B202" s="301" t="s">
        <v>314</v>
      </c>
      <c r="C202" s="301" t="s">
        <v>315</v>
      </c>
      <c r="D202" s="301" t="s">
        <v>85</v>
      </c>
      <c r="E202" s="301">
        <v>103</v>
      </c>
      <c r="F202" s="302">
        <v>1983.4059999999999</v>
      </c>
      <c r="G202" s="302">
        <v>1986.088</v>
      </c>
      <c r="H202" s="301" t="s">
        <v>337</v>
      </c>
      <c r="I202" s="301" t="s">
        <v>339</v>
      </c>
      <c r="J202" s="301" t="s">
        <v>284</v>
      </c>
      <c r="K202" s="303" t="s">
        <v>318</v>
      </c>
    </row>
    <row r="203" spans="1:11">
      <c r="A203" s="296" t="s">
        <v>11</v>
      </c>
      <c r="B203" s="297" t="s">
        <v>314</v>
      </c>
      <c r="C203" s="297" t="s">
        <v>315</v>
      </c>
      <c r="D203" s="297" t="s">
        <v>85</v>
      </c>
      <c r="E203" s="297">
        <v>103</v>
      </c>
      <c r="F203" s="298">
        <v>1986.088</v>
      </c>
      <c r="G203" s="298">
        <v>2018</v>
      </c>
      <c r="H203" s="297" t="s">
        <v>340</v>
      </c>
      <c r="I203" s="297" t="s">
        <v>341</v>
      </c>
      <c r="J203" s="297" t="s">
        <v>284</v>
      </c>
      <c r="K203" s="299" t="s">
        <v>318</v>
      </c>
    </row>
    <row r="204" spans="1:11">
      <c r="A204" s="300" t="s">
        <v>11</v>
      </c>
      <c r="B204" s="301" t="s">
        <v>314</v>
      </c>
      <c r="C204" s="301" t="s">
        <v>315</v>
      </c>
      <c r="D204" s="301" t="s">
        <v>85</v>
      </c>
      <c r="E204" s="301">
        <v>103</v>
      </c>
      <c r="F204" s="302">
        <v>2018</v>
      </c>
      <c r="G204" s="302">
        <v>2027.47</v>
      </c>
      <c r="H204" s="301" t="s">
        <v>342</v>
      </c>
      <c r="I204" s="301" t="s">
        <v>343</v>
      </c>
      <c r="J204" s="301" t="s">
        <v>284</v>
      </c>
      <c r="K204" s="303" t="s">
        <v>318</v>
      </c>
    </row>
    <row r="205" spans="1:11">
      <c r="A205" s="296" t="s">
        <v>11</v>
      </c>
      <c r="B205" s="297" t="s">
        <v>314</v>
      </c>
      <c r="C205" s="297" t="s">
        <v>315</v>
      </c>
      <c r="D205" s="297" t="s">
        <v>85</v>
      </c>
      <c r="E205" s="297">
        <v>103</v>
      </c>
      <c r="F205" s="298">
        <v>2027.47</v>
      </c>
      <c r="G205" s="298">
        <v>2030.586</v>
      </c>
      <c r="H205" s="297" t="s">
        <v>344</v>
      </c>
      <c r="I205" s="297" t="s">
        <v>345</v>
      </c>
      <c r="J205" s="297" t="s">
        <v>284</v>
      </c>
      <c r="K205" s="299" t="s">
        <v>318</v>
      </c>
    </row>
    <row r="206" spans="1:11">
      <c r="A206" s="300" t="s">
        <v>11</v>
      </c>
      <c r="B206" s="301" t="s">
        <v>314</v>
      </c>
      <c r="C206" s="301" t="s">
        <v>315</v>
      </c>
      <c r="D206" s="301" t="s">
        <v>85</v>
      </c>
      <c r="E206" s="301">
        <v>103</v>
      </c>
      <c r="F206" s="302">
        <v>2027.47</v>
      </c>
      <c r="G206" s="302">
        <v>2030.586</v>
      </c>
      <c r="H206" s="301" t="s">
        <v>344</v>
      </c>
      <c r="I206" s="301" t="s">
        <v>346</v>
      </c>
      <c r="J206" s="301" t="s">
        <v>284</v>
      </c>
      <c r="K206" s="303" t="s">
        <v>318</v>
      </c>
    </row>
    <row r="207" spans="1:11">
      <c r="A207" s="296" t="s">
        <v>11</v>
      </c>
      <c r="B207" s="297" t="s">
        <v>314</v>
      </c>
      <c r="C207" s="297" t="s">
        <v>315</v>
      </c>
      <c r="D207" s="297" t="s">
        <v>85</v>
      </c>
      <c r="E207" s="297">
        <v>103</v>
      </c>
      <c r="F207" s="298">
        <v>2030.586</v>
      </c>
      <c r="G207" s="298">
        <v>2033.424</v>
      </c>
      <c r="H207" s="297" t="s">
        <v>347</v>
      </c>
      <c r="I207" s="297" t="s">
        <v>348</v>
      </c>
      <c r="J207" s="297" t="s">
        <v>284</v>
      </c>
      <c r="K207" s="299" t="s">
        <v>318</v>
      </c>
    </row>
    <row r="208" spans="1:11">
      <c r="A208" s="300" t="s">
        <v>11</v>
      </c>
      <c r="B208" s="301" t="s">
        <v>314</v>
      </c>
      <c r="C208" s="301" t="s">
        <v>315</v>
      </c>
      <c r="D208" s="301" t="s">
        <v>85</v>
      </c>
      <c r="E208" s="301">
        <v>103</v>
      </c>
      <c r="F208" s="302">
        <v>2030.586</v>
      </c>
      <c r="G208" s="302">
        <v>2033.424</v>
      </c>
      <c r="H208" s="301" t="s">
        <v>347</v>
      </c>
      <c r="I208" s="301" t="s">
        <v>349</v>
      </c>
      <c r="J208" s="301" t="s">
        <v>284</v>
      </c>
      <c r="K208" s="303" t="s">
        <v>318</v>
      </c>
    </row>
    <row r="209" spans="1:11">
      <c r="A209" s="296" t="s">
        <v>11</v>
      </c>
      <c r="B209" s="297" t="s">
        <v>314</v>
      </c>
      <c r="C209" s="297" t="s">
        <v>315</v>
      </c>
      <c r="D209" s="297" t="s">
        <v>85</v>
      </c>
      <c r="E209" s="297">
        <v>103</v>
      </c>
      <c r="F209" s="298">
        <v>2033.424</v>
      </c>
      <c r="G209" s="298">
        <v>2038</v>
      </c>
      <c r="H209" s="297" t="s">
        <v>274</v>
      </c>
      <c r="I209" s="297" t="s">
        <v>350</v>
      </c>
      <c r="J209" s="297" t="s">
        <v>284</v>
      </c>
      <c r="K209" s="299" t="s">
        <v>318</v>
      </c>
    </row>
    <row r="210" spans="1:11">
      <c r="A210" s="300" t="s">
        <v>11</v>
      </c>
      <c r="B210" s="301" t="s">
        <v>314</v>
      </c>
      <c r="C210" s="301" t="s">
        <v>315</v>
      </c>
      <c r="D210" s="301" t="s">
        <v>85</v>
      </c>
      <c r="E210" s="301">
        <v>103</v>
      </c>
      <c r="F210" s="302">
        <v>2038</v>
      </c>
      <c r="G210" s="302">
        <v>2056</v>
      </c>
      <c r="H210" s="301" t="s">
        <v>280</v>
      </c>
      <c r="I210" s="301" t="s">
        <v>351</v>
      </c>
      <c r="J210" s="301" t="s">
        <v>284</v>
      </c>
      <c r="K210" s="303" t="s">
        <v>318</v>
      </c>
    </row>
    <row r="211" spans="1:11">
      <c r="A211" s="296" t="s">
        <v>11</v>
      </c>
      <c r="B211" s="297" t="s">
        <v>314</v>
      </c>
      <c r="C211" s="297" t="s">
        <v>315</v>
      </c>
      <c r="D211" s="297" t="s">
        <v>85</v>
      </c>
      <c r="E211" s="297">
        <v>103</v>
      </c>
      <c r="F211" s="298">
        <v>2056</v>
      </c>
      <c r="G211" s="298">
        <v>2075.86</v>
      </c>
      <c r="H211" s="297" t="s">
        <v>352</v>
      </c>
      <c r="I211" s="297" t="s">
        <v>353</v>
      </c>
      <c r="J211" s="297" t="s">
        <v>284</v>
      </c>
      <c r="K211" s="299" t="s">
        <v>318</v>
      </c>
    </row>
    <row r="212" spans="1:11">
      <c r="A212" s="300" t="s">
        <v>11</v>
      </c>
      <c r="B212" s="301" t="s">
        <v>314</v>
      </c>
      <c r="C212" s="301" t="s">
        <v>315</v>
      </c>
      <c r="D212" s="301" t="s">
        <v>85</v>
      </c>
      <c r="E212" s="301">
        <v>103</v>
      </c>
      <c r="F212" s="302">
        <v>2075.86</v>
      </c>
      <c r="G212" s="302">
        <v>2078.5169999999998</v>
      </c>
      <c r="H212" s="301" t="s">
        <v>354</v>
      </c>
      <c r="I212" s="301" t="s">
        <v>355</v>
      </c>
      <c r="J212" s="301" t="s">
        <v>284</v>
      </c>
      <c r="K212" s="303" t="s">
        <v>318</v>
      </c>
    </row>
    <row r="213" spans="1:11">
      <c r="A213" s="296" t="s">
        <v>11</v>
      </c>
      <c r="B213" s="297" t="s">
        <v>314</v>
      </c>
      <c r="C213" s="297" t="s">
        <v>315</v>
      </c>
      <c r="D213" s="297" t="s">
        <v>85</v>
      </c>
      <c r="E213" s="297">
        <v>103</v>
      </c>
      <c r="F213" s="298">
        <v>2075.86</v>
      </c>
      <c r="G213" s="298">
        <v>2078.5169999999998</v>
      </c>
      <c r="H213" s="297" t="s">
        <v>354</v>
      </c>
      <c r="I213" s="297" t="s">
        <v>356</v>
      </c>
      <c r="J213" s="297" t="s">
        <v>284</v>
      </c>
      <c r="K213" s="299" t="s">
        <v>318</v>
      </c>
    </row>
    <row r="214" spans="1:11">
      <c r="A214" s="300" t="s">
        <v>11</v>
      </c>
      <c r="B214" s="301" t="s">
        <v>314</v>
      </c>
      <c r="C214" s="301" t="s">
        <v>315</v>
      </c>
      <c r="D214" s="301" t="s">
        <v>85</v>
      </c>
      <c r="E214" s="301">
        <v>103</v>
      </c>
      <c r="F214" s="302">
        <v>2078.5169999999998</v>
      </c>
      <c r="G214" s="302">
        <v>2096</v>
      </c>
      <c r="H214" s="301" t="s">
        <v>280</v>
      </c>
      <c r="I214" s="301" t="s">
        <v>357</v>
      </c>
      <c r="J214" s="301" t="s">
        <v>284</v>
      </c>
      <c r="K214" s="303" t="s">
        <v>318</v>
      </c>
    </row>
    <row r="215" spans="1:11">
      <c r="A215" s="296" t="s">
        <v>11</v>
      </c>
      <c r="B215" s="297" t="s">
        <v>314</v>
      </c>
      <c r="C215" s="297" t="s">
        <v>315</v>
      </c>
      <c r="D215" s="297" t="s">
        <v>85</v>
      </c>
      <c r="E215" s="297">
        <v>103</v>
      </c>
      <c r="F215" s="298">
        <v>2096</v>
      </c>
      <c r="G215" s="298">
        <v>2115.7240000000002</v>
      </c>
      <c r="H215" s="297" t="s">
        <v>358</v>
      </c>
      <c r="I215" s="297" t="s">
        <v>359</v>
      </c>
      <c r="J215" s="297" t="s">
        <v>284</v>
      </c>
      <c r="K215" s="299" t="s">
        <v>318</v>
      </c>
    </row>
    <row r="216" spans="1:11">
      <c r="A216" s="300" t="s">
        <v>11</v>
      </c>
      <c r="B216" s="301" t="s">
        <v>314</v>
      </c>
      <c r="C216" s="301" t="s">
        <v>315</v>
      </c>
      <c r="D216" s="301" t="s">
        <v>85</v>
      </c>
      <c r="E216" s="301">
        <v>103</v>
      </c>
      <c r="F216" s="302">
        <v>2115.7240000000002</v>
      </c>
      <c r="G216" s="302">
        <v>2118.4</v>
      </c>
      <c r="H216" s="301" t="s">
        <v>360</v>
      </c>
      <c r="I216" s="301" t="s">
        <v>361</v>
      </c>
      <c r="J216" s="301" t="s">
        <v>284</v>
      </c>
      <c r="K216" s="303" t="s">
        <v>318</v>
      </c>
    </row>
    <row r="217" spans="1:11">
      <c r="A217" s="296" t="s">
        <v>11</v>
      </c>
      <c r="B217" s="297" t="s">
        <v>314</v>
      </c>
      <c r="C217" s="297" t="s">
        <v>315</v>
      </c>
      <c r="D217" s="297" t="s">
        <v>85</v>
      </c>
      <c r="E217" s="297">
        <v>103</v>
      </c>
      <c r="F217" s="298">
        <v>2115.7240000000002</v>
      </c>
      <c r="G217" s="298">
        <v>2118.4</v>
      </c>
      <c r="H217" s="297" t="s">
        <v>360</v>
      </c>
      <c r="I217" s="297" t="s">
        <v>362</v>
      </c>
      <c r="J217" s="297" t="s">
        <v>284</v>
      </c>
      <c r="K217" s="299" t="s">
        <v>318</v>
      </c>
    </row>
    <row r="218" spans="1:11">
      <c r="A218" s="300" t="s">
        <v>11</v>
      </c>
      <c r="B218" s="301" t="s">
        <v>314</v>
      </c>
      <c r="C218" s="301" t="s">
        <v>315</v>
      </c>
      <c r="D218" s="301" t="s">
        <v>85</v>
      </c>
      <c r="E218" s="301">
        <v>103</v>
      </c>
      <c r="F218" s="302">
        <v>2118.4</v>
      </c>
      <c r="G218" s="302">
        <v>2122.431</v>
      </c>
      <c r="H218" s="301" t="s">
        <v>340</v>
      </c>
      <c r="I218" s="301" t="s">
        <v>363</v>
      </c>
      <c r="J218" s="301" t="s">
        <v>284</v>
      </c>
      <c r="K218" s="303" t="s">
        <v>318</v>
      </c>
    </row>
    <row r="219" spans="1:11">
      <c r="A219" s="296" t="s">
        <v>11</v>
      </c>
      <c r="B219" s="297" t="s">
        <v>314</v>
      </c>
      <c r="C219" s="297" t="s">
        <v>315</v>
      </c>
      <c r="D219" s="297" t="s">
        <v>85</v>
      </c>
      <c r="E219" s="297">
        <v>103</v>
      </c>
      <c r="F219" s="298">
        <v>2122.431</v>
      </c>
      <c r="G219" s="298">
        <v>2128</v>
      </c>
      <c r="H219" s="297" t="s">
        <v>342</v>
      </c>
      <c r="I219" s="297" t="s">
        <v>364</v>
      </c>
      <c r="J219" s="297" t="s">
        <v>284</v>
      </c>
      <c r="K219" s="299" t="s">
        <v>318</v>
      </c>
    </row>
    <row r="220" spans="1:11">
      <c r="A220" s="300" t="s">
        <v>11</v>
      </c>
      <c r="B220" s="301" t="s">
        <v>314</v>
      </c>
      <c r="C220" s="301" t="s">
        <v>315</v>
      </c>
      <c r="D220" s="301" t="s">
        <v>85</v>
      </c>
      <c r="E220" s="301">
        <v>103</v>
      </c>
      <c r="F220" s="302">
        <v>2128</v>
      </c>
      <c r="G220" s="302">
        <v>2151.7240000000002</v>
      </c>
      <c r="H220" s="301" t="s">
        <v>365</v>
      </c>
      <c r="I220" s="301" t="s">
        <v>366</v>
      </c>
      <c r="J220" s="301" t="s">
        <v>284</v>
      </c>
      <c r="K220" s="303" t="s">
        <v>318</v>
      </c>
    </row>
    <row r="221" spans="1:11">
      <c r="A221" s="296" t="s">
        <v>11</v>
      </c>
      <c r="B221" s="297" t="s">
        <v>314</v>
      </c>
      <c r="C221" s="297" t="s">
        <v>315</v>
      </c>
      <c r="D221" s="297" t="s">
        <v>85</v>
      </c>
      <c r="E221" s="297">
        <v>103</v>
      </c>
      <c r="F221" s="298">
        <v>2151.7240000000002</v>
      </c>
      <c r="G221" s="298">
        <v>2154.395</v>
      </c>
      <c r="H221" s="297" t="s">
        <v>367</v>
      </c>
      <c r="I221" s="297" t="s">
        <v>368</v>
      </c>
      <c r="J221" s="297" t="s">
        <v>284</v>
      </c>
      <c r="K221" s="299" t="s">
        <v>318</v>
      </c>
    </row>
    <row r="222" spans="1:11">
      <c r="A222" s="300" t="s">
        <v>11</v>
      </c>
      <c r="B222" s="301" t="s">
        <v>314</v>
      </c>
      <c r="C222" s="301" t="s">
        <v>315</v>
      </c>
      <c r="D222" s="301" t="s">
        <v>85</v>
      </c>
      <c r="E222" s="301">
        <v>103</v>
      </c>
      <c r="F222" s="302">
        <v>2151.7240000000002</v>
      </c>
      <c r="G222" s="302">
        <v>2154.395</v>
      </c>
      <c r="H222" s="301" t="s">
        <v>367</v>
      </c>
      <c r="I222" s="301" t="s">
        <v>369</v>
      </c>
      <c r="J222" s="301" t="s">
        <v>284</v>
      </c>
      <c r="K222" s="303" t="s">
        <v>318</v>
      </c>
    </row>
    <row r="223" spans="1:11">
      <c r="A223" s="296" t="s">
        <v>11</v>
      </c>
      <c r="B223" s="297" t="s">
        <v>314</v>
      </c>
      <c r="C223" s="297" t="s">
        <v>315</v>
      </c>
      <c r="D223" s="297" t="s">
        <v>85</v>
      </c>
      <c r="E223" s="297">
        <v>103</v>
      </c>
      <c r="F223" s="298">
        <v>2154.395</v>
      </c>
      <c r="G223" s="298">
        <v>2175</v>
      </c>
      <c r="H223" s="297" t="s">
        <v>370</v>
      </c>
      <c r="I223" s="297" t="s">
        <v>371</v>
      </c>
      <c r="J223" s="297" t="s">
        <v>284</v>
      </c>
      <c r="K223" s="299" t="s">
        <v>318</v>
      </c>
    </row>
    <row r="224" spans="1:11">
      <c r="A224" s="300" t="s">
        <v>11</v>
      </c>
      <c r="B224" s="301" t="s">
        <v>314</v>
      </c>
      <c r="C224" s="301" t="s">
        <v>315</v>
      </c>
      <c r="D224" s="301" t="s">
        <v>85</v>
      </c>
      <c r="E224" s="301">
        <v>103</v>
      </c>
      <c r="F224" s="302">
        <v>2175</v>
      </c>
      <c r="G224" s="302">
        <v>2196.5650000000001</v>
      </c>
      <c r="H224" s="301" t="s">
        <v>372</v>
      </c>
      <c r="I224" s="301" t="s">
        <v>373</v>
      </c>
      <c r="J224" s="301" t="s">
        <v>284</v>
      </c>
      <c r="K224" s="303" t="s">
        <v>318</v>
      </c>
    </row>
    <row r="225" spans="1:11">
      <c r="A225" s="296" t="s">
        <v>11</v>
      </c>
      <c r="B225" s="297" t="s">
        <v>314</v>
      </c>
      <c r="C225" s="297" t="s">
        <v>315</v>
      </c>
      <c r="D225" s="297" t="s">
        <v>85</v>
      </c>
      <c r="E225" s="297">
        <v>103</v>
      </c>
      <c r="F225" s="298">
        <v>2196.5650000000001</v>
      </c>
      <c r="G225" s="298">
        <v>2199.4789999999998</v>
      </c>
      <c r="H225" s="297" t="s">
        <v>374</v>
      </c>
      <c r="I225" s="297" t="s">
        <v>375</v>
      </c>
      <c r="J225" s="297" t="s">
        <v>284</v>
      </c>
      <c r="K225" s="299" t="s">
        <v>318</v>
      </c>
    </row>
    <row r="226" spans="1:11">
      <c r="A226" s="300" t="s">
        <v>11</v>
      </c>
      <c r="B226" s="301" t="s">
        <v>314</v>
      </c>
      <c r="C226" s="301" t="s">
        <v>315</v>
      </c>
      <c r="D226" s="301" t="s">
        <v>85</v>
      </c>
      <c r="E226" s="301">
        <v>103</v>
      </c>
      <c r="F226" s="302">
        <v>2196.5650000000001</v>
      </c>
      <c r="G226" s="302">
        <v>2199.4789999999998</v>
      </c>
      <c r="H226" s="301" t="s">
        <v>374</v>
      </c>
      <c r="I226" s="301" t="s">
        <v>376</v>
      </c>
      <c r="J226" s="301" t="s">
        <v>284</v>
      </c>
      <c r="K226" s="303" t="s">
        <v>318</v>
      </c>
    </row>
    <row r="227" spans="1:11">
      <c r="A227" s="296" t="s">
        <v>11</v>
      </c>
      <c r="B227" s="297" t="s">
        <v>314</v>
      </c>
      <c r="C227" s="297" t="s">
        <v>315</v>
      </c>
      <c r="D227" s="297" t="s">
        <v>85</v>
      </c>
      <c r="E227" s="297">
        <v>103</v>
      </c>
      <c r="F227" s="298">
        <v>2199.4789999999998</v>
      </c>
      <c r="G227" s="298">
        <v>2203.627</v>
      </c>
      <c r="H227" s="297" t="s">
        <v>377</v>
      </c>
      <c r="I227" s="297" t="s">
        <v>378</v>
      </c>
      <c r="J227" s="297" t="s">
        <v>284</v>
      </c>
      <c r="K227" s="299" t="s">
        <v>318</v>
      </c>
    </row>
    <row r="228" spans="1:11">
      <c r="A228" s="300" t="s">
        <v>11</v>
      </c>
      <c r="B228" s="301" t="s">
        <v>379</v>
      </c>
      <c r="C228" s="301" t="s">
        <v>380</v>
      </c>
      <c r="D228" s="301" t="s">
        <v>85</v>
      </c>
      <c r="E228" s="301">
        <v>72</v>
      </c>
      <c r="F228" s="302">
        <v>255.5</v>
      </c>
      <c r="G228" s="302">
        <v>261.05399999999997</v>
      </c>
      <c r="H228" s="301" t="s">
        <v>381</v>
      </c>
      <c r="I228" s="301" t="s">
        <v>382</v>
      </c>
      <c r="J228" s="301" t="s">
        <v>383</v>
      </c>
      <c r="K228" s="303" t="s">
        <v>384</v>
      </c>
    </row>
    <row r="229" spans="1:11">
      <c r="A229" s="296" t="s">
        <v>11</v>
      </c>
      <c r="B229" s="297" t="s">
        <v>379</v>
      </c>
      <c r="C229" s="297" t="s">
        <v>380</v>
      </c>
      <c r="D229" s="297" t="s">
        <v>85</v>
      </c>
      <c r="E229" s="297">
        <v>72</v>
      </c>
      <c r="F229" s="298">
        <v>261.05399999999997</v>
      </c>
      <c r="G229" s="298">
        <v>264.98099999999999</v>
      </c>
      <c r="H229" s="297" t="s">
        <v>381</v>
      </c>
      <c r="I229" s="297" t="s">
        <v>385</v>
      </c>
      <c r="J229" s="297" t="s">
        <v>383</v>
      </c>
      <c r="K229" s="299" t="s">
        <v>384</v>
      </c>
    </row>
    <row r="230" spans="1:11">
      <c r="A230" s="300" t="s">
        <v>11</v>
      </c>
      <c r="B230" s="301" t="s">
        <v>379</v>
      </c>
      <c r="C230" s="301" t="s">
        <v>380</v>
      </c>
      <c r="D230" s="301" t="s">
        <v>85</v>
      </c>
      <c r="E230" s="301">
        <v>72</v>
      </c>
      <c r="F230" s="302">
        <v>264.98099999999999</v>
      </c>
      <c r="G230" s="302">
        <v>265.84500000000003</v>
      </c>
      <c r="H230" s="301" t="s">
        <v>386</v>
      </c>
      <c r="I230" s="301" t="s">
        <v>387</v>
      </c>
      <c r="J230" s="301" t="s">
        <v>383</v>
      </c>
      <c r="K230" s="303" t="s">
        <v>384</v>
      </c>
    </row>
    <row r="231" spans="1:11">
      <c r="A231" s="296" t="s">
        <v>11</v>
      </c>
      <c r="B231" s="297" t="s">
        <v>379</v>
      </c>
      <c r="C231" s="297" t="s">
        <v>380</v>
      </c>
      <c r="D231" s="297" t="s">
        <v>85</v>
      </c>
      <c r="E231" s="297">
        <v>72</v>
      </c>
      <c r="F231" s="298">
        <v>265.84500000000003</v>
      </c>
      <c r="G231" s="298">
        <v>285.25</v>
      </c>
      <c r="H231" s="297" t="s">
        <v>388</v>
      </c>
      <c r="I231" s="297" t="s">
        <v>389</v>
      </c>
      <c r="J231" s="297" t="s">
        <v>383</v>
      </c>
      <c r="K231" s="299" t="s">
        <v>384</v>
      </c>
    </row>
    <row r="232" spans="1:11">
      <c r="A232" s="300" t="s">
        <v>11</v>
      </c>
      <c r="B232" s="301" t="s">
        <v>379</v>
      </c>
      <c r="C232" s="301" t="s">
        <v>380</v>
      </c>
      <c r="D232" s="301" t="s">
        <v>85</v>
      </c>
      <c r="E232" s="301">
        <v>72</v>
      </c>
      <c r="F232" s="302">
        <v>285.25</v>
      </c>
      <c r="G232" s="302">
        <v>286.14800000000002</v>
      </c>
      <c r="H232" s="301" t="s">
        <v>390</v>
      </c>
      <c r="I232" s="301" t="s">
        <v>391</v>
      </c>
      <c r="J232" s="301" t="s">
        <v>383</v>
      </c>
      <c r="K232" s="303" t="s">
        <v>384</v>
      </c>
    </row>
    <row r="233" spans="1:11">
      <c r="A233" s="296" t="s">
        <v>11</v>
      </c>
      <c r="B233" s="297" t="s">
        <v>379</v>
      </c>
      <c r="C233" s="297" t="s">
        <v>380</v>
      </c>
      <c r="D233" s="297" t="s">
        <v>85</v>
      </c>
      <c r="E233" s="297">
        <v>72</v>
      </c>
      <c r="F233" s="298">
        <v>286</v>
      </c>
      <c r="G233" s="298">
        <v>286.14800000000002</v>
      </c>
      <c r="H233" s="297" t="s">
        <v>390</v>
      </c>
      <c r="I233" s="297" t="s">
        <v>392</v>
      </c>
      <c r="J233" s="297" t="s">
        <v>383</v>
      </c>
      <c r="K233" s="299" t="s">
        <v>384</v>
      </c>
    </row>
    <row r="234" spans="1:11">
      <c r="A234" s="300" t="s">
        <v>11</v>
      </c>
      <c r="B234" s="301" t="s">
        <v>379</v>
      </c>
      <c r="C234" s="301" t="s">
        <v>380</v>
      </c>
      <c r="D234" s="301" t="s">
        <v>85</v>
      </c>
      <c r="E234" s="301">
        <v>72</v>
      </c>
      <c r="F234" s="302">
        <v>286.14800000000002</v>
      </c>
      <c r="G234" s="302">
        <v>296.589</v>
      </c>
      <c r="H234" s="301" t="s">
        <v>393</v>
      </c>
      <c r="I234" s="301" t="s">
        <v>394</v>
      </c>
      <c r="J234" s="301" t="s">
        <v>383</v>
      </c>
      <c r="K234" s="303" t="s">
        <v>384</v>
      </c>
    </row>
    <row r="235" spans="1:11">
      <c r="A235" s="296" t="s">
        <v>11</v>
      </c>
      <c r="B235" s="297" t="s">
        <v>379</v>
      </c>
      <c r="C235" s="297" t="s">
        <v>380</v>
      </c>
      <c r="D235" s="297" t="s">
        <v>85</v>
      </c>
      <c r="E235" s="297">
        <v>72</v>
      </c>
      <c r="F235" s="298">
        <v>296.589</v>
      </c>
      <c r="G235" s="298">
        <v>297.62</v>
      </c>
      <c r="H235" s="297" t="s">
        <v>395</v>
      </c>
      <c r="I235" s="297" t="s">
        <v>396</v>
      </c>
      <c r="J235" s="297" t="s">
        <v>383</v>
      </c>
      <c r="K235" s="299" t="s">
        <v>384</v>
      </c>
    </row>
    <row r="236" spans="1:11">
      <c r="A236" s="300" t="s">
        <v>11</v>
      </c>
      <c r="B236" s="301" t="s">
        <v>379</v>
      </c>
      <c r="C236" s="301" t="s">
        <v>380</v>
      </c>
      <c r="D236" s="301" t="s">
        <v>85</v>
      </c>
      <c r="E236" s="301">
        <v>72</v>
      </c>
      <c r="F236" s="302">
        <v>297.62</v>
      </c>
      <c r="G236" s="302">
        <v>320.57</v>
      </c>
      <c r="H236" s="301" t="s">
        <v>397</v>
      </c>
      <c r="I236" s="301" t="s">
        <v>398</v>
      </c>
      <c r="J236" s="301" t="s">
        <v>383</v>
      </c>
      <c r="K236" s="303" t="s">
        <v>384</v>
      </c>
    </row>
    <row r="237" spans="1:11">
      <c r="A237" s="296" t="s">
        <v>11</v>
      </c>
      <c r="B237" s="297" t="s">
        <v>379</v>
      </c>
      <c r="C237" s="297" t="s">
        <v>380</v>
      </c>
      <c r="D237" s="297" t="s">
        <v>85</v>
      </c>
      <c r="E237" s="297">
        <v>72</v>
      </c>
      <c r="F237" s="298">
        <v>320.57</v>
      </c>
      <c r="G237" s="298">
        <v>320.714</v>
      </c>
      <c r="H237" s="297" t="s">
        <v>399</v>
      </c>
      <c r="I237" s="297" t="s">
        <v>400</v>
      </c>
      <c r="J237" s="297" t="s">
        <v>383</v>
      </c>
      <c r="K237" s="299" t="s">
        <v>384</v>
      </c>
    </row>
    <row r="238" spans="1:11">
      <c r="A238" s="300" t="s">
        <v>11</v>
      </c>
      <c r="B238" s="301" t="s">
        <v>379</v>
      </c>
      <c r="C238" s="301" t="s">
        <v>380</v>
      </c>
      <c r="D238" s="301" t="s">
        <v>85</v>
      </c>
      <c r="E238" s="301">
        <v>72</v>
      </c>
      <c r="F238" s="302">
        <v>320.714</v>
      </c>
      <c r="G238" s="302">
        <v>321.32799999999997</v>
      </c>
      <c r="H238" s="301" t="s">
        <v>401</v>
      </c>
      <c r="I238" s="301" t="s">
        <v>402</v>
      </c>
      <c r="J238" s="301" t="s">
        <v>383</v>
      </c>
      <c r="K238" s="303" t="s">
        <v>384</v>
      </c>
    </row>
    <row r="239" spans="1:11">
      <c r="A239" s="296" t="s">
        <v>11</v>
      </c>
      <c r="B239" s="297" t="s">
        <v>379</v>
      </c>
      <c r="C239" s="297" t="s">
        <v>380</v>
      </c>
      <c r="D239" s="297" t="s">
        <v>85</v>
      </c>
      <c r="E239" s="297">
        <v>72</v>
      </c>
      <c r="F239" s="298">
        <v>321.32799999999997</v>
      </c>
      <c r="G239" s="298">
        <v>337.24</v>
      </c>
      <c r="H239" s="297" t="s">
        <v>403</v>
      </c>
      <c r="I239" s="297" t="s">
        <v>404</v>
      </c>
      <c r="J239" s="297" t="s">
        <v>383</v>
      </c>
      <c r="K239" s="299" t="s">
        <v>384</v>
      </c>
    </row>
    <row r="240" spans="1:11">
      <c r="A240" s="300" t="s">
        <v>11</v>
      </c>
      <c r="B240" s="301" t="s">
        <v>379</v>
      </c>
      <c r="C240" s="301" t="s">
        <v>380</v>
      </c>
      <c r="D240" s="301" t="s">
        <v>85</v>
      </c>
      <c r="E240" s="301">
        <v>72</v>
      </c>
      <c r="F240" s="302">
        <v>321.32799999999997</v>
      </c>
      <c r="G240" s="302">
        <v>337.24</v>
      </c>
      <c r="H240" s="301" t="s">
        <v>403</v>
      </c>
      <c r="I240" s="301" t="s">
        <v>405</v>
      </c>
      <c r="J240" s="301" t="s">
        <v>383</v>
      </c>
      <c r="K240" s="303" t="s">
        <v>384</v>
      </c>
    </row>
    <row r="241" spans="1:11">
      <c r="A241" s="296" t="s">
        <v>11</v>
      </c>
      <c r="B241" s="297" t="s">
        <v>379</v>
      </c>
      <c r="C241" s="297" t="s">
        <v>380</v>
      </c>
      <c r="D241" s="297" t="s">
        <v>85</v>
      </c>
      <c r="E241" s="297">
        <v>72</v>
      </c>
      <c r="F241" s="298">
        <v>337.24</v>
      </c>
      <c r="G241" s="298">
        <v>356.803</v>
      </c>
      <c r="H241" s="297" t="s">
        <v>406</v>
      </c>
      <c r="I241" s="297" t="s">
        <v>407</v>
      </c>
      <c r="J241" s="297" t="s">
        <v>383</v>
      </c>
      <c r="K241" s="299" t="s">
        <v>384</v>
      </c>
    </row>
    <row r="242" spans="1:11">
      <c r="A242" s="300" t="s">
        <v>11</v>
      </c>
      <c r="B242" s="301" t="s">
        <v>379</v>
      </c>
      <c r="C242" s="301" t="s">
        <v>380</v>
      </c>
      <c r="D242" s="301" t="s">
        <v>85</v>
      </c>
      <c r="E242" s="301">
        <v>72</v>
      </c>
      <c r="F242" s="302">
        <v>356.803</v>
      </c>
      <c r="G242" s="302">
        <v>357.702</v>
      </c>
      <c r="H242" s="301" t="s">
        <v>408</v>
      </c>
      <c r="I242" s="301" t="s">
        <v>409</v>
      </c>
      <c r="J242" s="301" t="s">
        <v>383</v>
      </c>
      <c r="K242" s="303" t="s">
        <v>384</v>
      </c>
    </row>
    <row r="243" spans="1:11">
      <c r="A243" s="296" t="s">
        <v>11</v>
      </c>
      <c r="B243" s="297" t="s">
        <v>379</v>
      </c>
      <c r="C243" s="297" t="s">
        <v>380</v>
      </c>
      <c r="D243" s="297" t="s">
        <v>85</v>
      </c>
      <c r="E243" s="297">
        <v>72</v>
      </c>
      <c r="F243" s="298">
        <v>356.803</v>
      </c>
      <c r="G243" s="298">
        <v>357.702</v>
      </c>
      <c r="H243" s="297" t="s">
        <v>408</v>
      </c>
      <c r="I243" s="297" t="s">
        <v>410</v>
      </c>
      <c r="J243" s="297" t="s">
        <v>383</v>
      </c>
      <c r="K243" s="299" t="s">
        <v>384</v>
      </c>
    </row>
    <row r="244" spans="1:11">
      <c r="A244" s="300" t="s">
        <v>11</v>
      </c>
      <c r="B244" s="301" t="s">
        <v>379</v>
      </c>
      <c r="C244" s="301" t="s">
        <v>380</v>
      </c>
      <c r="D244" s="301" t="s">
        <v>85</v>
      </c>
      <c r="E244" s="301">
        <v>72</v>
      </c>
      <c r="F244" s="302">
        <v>357.702</v>
      </c>
      <c r="G244" s="302">
        <v>396.82</v>
      </c>
      <c r="H244" s="301" t="s">
        <v>411</v>
      </c>
      <c r="I244" s="301" t="s">
        <v>412</v>
      </c>
      <c r="J244" s="301" t="s">
        <v>383</v>
      </c>
      <c r="K244" s="303" t="s">
        <v>384</v>
      </c>
    </row>
    <row r="245" spans="1:11">
      <c r="A245" s="296" t="s">
        <v>11</v>
      </c>
      <c r="B245" s="297" t="s">
        <v>379</v>
      </c>
      <c r="C245" s="297" t="s">
        <v>380</v>
      </c>
      <c r="D245" s="297" t="s">
        <v>85</v>
      </c>
      <c r="E245" s="297">
        <v>72</v>
      </c>
      <c r="F245" s="298">
        <v>396.82</v>
      </c>
      <c r="G245" s="298">
        <v>398.33</v>
      </c>
      <c r="H245" s="297" t="s">
        <v>413</v>
      </c>
      <c r="I245" s="297" t="s">
        <v>414</v>
      </c>
      <c r="J245" s="297" t="s">
        <v>383</v>
      </c>
      <c r="K245" s="299" t="s">
        <v>384</v>
      </c>
    </row>
    <row r="246" spans="1:11">
      <c r="A246" s="300" t="s">
        <v>11</v>
      </c>
      <c r="B246" s="301" t="s">
        <v>379</v>
      </c>
      <c r="C246" s="301" t="s">
        <v>380</v>
      </c>
      <c r="D246" s="301" t="s">
        <v>85</v>
      </c>
      <c r="E246" s="301">
        <v>72</v>
      </c>
      <c r="F246" s="302">
        <v>396.82</v>
      </c>
      <c r="G246" s="302">
        <v>398.33</v>
      </c>
      <c r="H246" s="301" t="s">
        <v>413</v>
      </c>
      <c r="I246" s="301" t="s">
        <v>415</v>
      </c>
      <c r="J246" s="301" t="s">
        <v>383</v>
      </c>
      <c r="K246" s="303" t="s">
        <v>384</v>
      </c>
    </row>
    <row r="247" spans="1:11">
      <c r="A247" s="296" t="s">
        <v>11</v>
      </c>
      <c r="B247" s="297" t="s">
        <v>379</v>
      </c>
      <c r="C247" s="297" t="s">
        <v>380</v>
      </c>
      <c r="D247" s="297" t="s">
        <v>85</v>
      </c>
      <c r="E247" s="297">
        <v>72</v>
      </c>
      <c r="F247" s="298">
        <v>398.33</v>
      </c>
      <c r="G247" s="298">
        <v>427.81299999999999</v>
      </c>
      <c r="H247" s="297" t="s">
        <v>416</v>
      </c>
      <c r="I247" s="297" t="s">
        <v>417</v>
      </c>
      <c r="J247" s="297" t="s">
        <v>383</v>
      </c>
      <c r="K247" s="299" t="s">
        <v>384</v>
      </c>
    </row>
    <row r="248" spans="1:11">
      <c r="A248" s="300" t="s">
        <v>11</v>
      </c>
      <c r="B248" s="301" t="s">
        <v>379</v>
      </c>
      <c r="C248" s="301" t="s">
        <v>380</v>
      </c>
      <c r="D248" s="301" t="s">
        <v>85</v>
      </c>
      <c r="E248" s="301">
        <v>72</v>
      </c>
      <c r="F248" s="302">
        <v>427.81299999999999</v>
      </c>
      <c r="G248" s="302">
        <v>428.399</v>
      </c>
      <c r="H248" s="301" t="s">
        <v>418</v>
      </c>
      <c r="I248" s="301" t="s">
        <v>419</v>
      </c>
      <c r="J248" s="301" t="s">
        <v>383</v>
      </c>
      <c r="K248" s="303" t="s">
        <v>384</v>
      </c>
    </row>
    <row r="249" spans="1:11">
      <c r="A249" s="296" t="s">
        <v>11</v>
      </c>
      <c r="B249" s="297" t="s">
        <v>379</v>
      </c>
      <c r="C249" s="297" t="s">
        <v>380</v>
      </c>
      <c r="D249" s="297" t="s">
        <v>85</v>
      </c>
      <c r="E249" s="297">
        <v>72</v>
      </c>
      <c r="F249" s="298">
        <v>427.81299999999999</v>
      </c>
      <c r="G249" s="298">
        <v>428.399</v>
      </c>
      <c r="H249" s="297" t="s">
        <v>418</v>
      </c>
      <c r="I249" s="297" t="s">
        <v>420</v>
      </c>
      <c r="J249" s="297" t="s">
        <v>383</v>
      </c>
      <c r="K249" s="299" t="s">
        <v>384</v>
      </c>
    </row>
    <row r="250" spans="1:11">
      <c r="A250" s="300" t="s">
        <v>11</v>
      </c>
      <c r="B250" s="301" t="s">
        <v>379</v>
      </c>
      <c r="C250" s="301" t="s">
        <v>380</v>
      </c>
      <c r="D250" s="301" t="s">
        <v>85</v>
      </c>
      <c r="E250" s="301">
        <v>72</v>
      </c>
      <c r="F250" s="302">
        <v>428.399</v>
      </c>
      <c r="G250" s="302">
        <v>465</v>
      </c>
      <c r="H250" s="301" t="s">
        <v>421</v>
      </c>
      <c r="I250" s="301" t="s">
        <v>422</v>
      </c>
      <c r="J250" s="301" t="s">
        <v>383</v>
      </c>
      <c r="K250" s="303" t="s">
        <v>384</v>
      </c>
    </row>
    <row r="251" spans="1:11">
      <c r="A251" s="296" t="s">
        <v>11</v>
      </c>
      <c r="B251" s="297" t="s">
        <v>379</v>
      </c>
      <c r="C251" s="297" t="s">
        <v>380</v>
      </c>
      <c r="D251" s="297" t="s">
        <v>85</v>
      </c>
      <c r="E251" s="297">
        <v>72</v>
      </c>
      <c r="F251" s="298">
        <v>465</v>
      </c>
      <c r="G251" s="298">
        <v>506.37700000000001</v>
      </c>
      <c r="H251" s="297" t="s">
        <v>421</v>
      </c>
      <c r="I251" s="297" t="s">
        <v>423</v>
      </c>
      <c r="J251" s="297" t="s">
        <v>383</v>
      </c>
      <c r="K251" s="299" t="s">
        <v>384</v>
      </c>
    </row>
    <row r="252" spans="1:11">
      <c r="A252" s="300" t="s">
        <v>11</v>
      </c>
      <c r="B252" s="301" t="s">
        <v>379</v>
      </c>
      <c r="C252" s="301" t="s">
        <v>380</v>
      </c>
      <c r="D252" s="301" t="s">
        <v>85</v>
      </c>
      <c r="E252" s="301">
        <v>72</v>
      </c>
      <c r="F252" s="302">
        <v>506.37700000000001</v>
      </c>
      <c r="G252" s="302">
        <v>506.81</v>
      </c>
      <c r="H252" s="301" t="s">
        <v>424</v>
      </c>
      <c r="I252" s="301" t="s">
        <v>425</v>
      </c>
      <c r="J252" s="301" t="s">
        <v>383</v>
      </c>
      <c r="K252" s="303" t="s">
        <v>384</v>
      </c>
    </row>
    <row r="253" spans="1:11">
      <c r="A253" s="296" t="s">
        <v>11</v>
      </c>
      <c r="B253" s="297" t="s">
        <v>379</v>
      </c>
      <c r="C253" s="297" t="s">
        <v>380</v>
      </c>
      <c r="D253" s="297" t="s">
        <v>85</v>
      </c>
      <c r="E253" s="297">
        <v>72</v>
      </c>
      <c r="F253" s="298">
        <v>506.37700000000001</v>
      </c>
      <c r="G253" s="298">
        <v>506.81</v>
      </c>
      <c r="H253" s="297" t="s">
        <v>424</v>
      </c>
      <c r="I253" s="297" t="s">
        <v>426</v>
      </c>
      <c r="J253" s="297" t="s">
        <v>383</v>
      </c>
      <c r="K253" s="299" t="s">
        <v>384</v>
      </c>
    </row>
    <row r="254" spans="1:11">
      <c r="A254" s="300" t="s">
        <v>11</v>
      </c>
      <c r="B254" s="301" t="s">
        <v>379</v>
      </c>
      <c r="C254" s="301" t="s">
        <v>380</v>
      </c>
      <c r="D254" s="301" t="s">
        <v>85</v>
      </c>
      <c r="E254" s="301">
        <v>78</v>
      </c>
      <c r="F254" s="302">
        <v>174.887</v>
      </c>
      <c r="G254" s="302">
        <v>182.45400000000001</v>
      </c>
      <c r="H254" s="301" t="s">
        <v>427</v>
      </c>
      <c r="I254" s="301" t="s">
        <v>428</v>
      </c>
      <c r="J254" s="301" t="s">
        <v>429</v>
      </c>
      <c r="K254" s="303" t="s">
        <v>384</v>
      </c>
    </row>
    <row r="255" spans="1:11">
      <c r="A255" s="296" t="s">
        <v>11</v>
      </c>
      <c r="B255" s="297" t="s">
        <v>379</v>
      </c>
      <c r="C255" s="297" t="s">
        <v>380</v>
      </c>
      <c r="D255" s="297" t="s">
        <v>85</v>
      </c>
      <c r="E255" s="297">
        <v>78</v>
      </c>
      <c r="F255" s="298">
        <v>182.45400000000001</v>
      </c>
      <c r="G255" s="298">
        <v>183.511</v>
      </c>
      <c r="H255" s="297" t="s">
        <v>430</v>
      </c>
      <c r="I255" s="297" t="s">
        <v>431</v>
      </c>
      <c r="J255" s="297" t="s">
        <v>429</v>
      </c>
      <c r="K255" s="299" t="s">
        <v>384</v>
      </c>
    </row>
    <row r="256" spans="1:11">
      <c r="A256" s="300" t="s">
        <v>11</v>
      </c>
      <c r="B256" s="301" t="s">
        <v>379</v>
      </c>
      <c r="C256" s="301" t="s">
        <v>380</v>
      </c>
      <c r="D256" s="301" t="s">
        <v>85</v>
      </c>
      <c r="E256" s="301">
        <v>78</v>
      </c>
      <c r="F256" s="302">
        <v>183.511</v>
      </c>
      <c r="G256" s="302">
        <v>189.465</v>
      </c>
      <c r="H256" s="301" t="s">
        <v>432</v>
      </c>
      <c r="I256" s="301" t="s">
        <v>433</v>
      </c>
      <c r="J256" s="301" t="s">
        <v>429</v>
      </c>
      <c r="K256" s="303" t="s">
        <v>384</v>
      </c>
    </row>
    <row r="257" spans="1:11">
      <c r="A257" s="296" t="s">
        <v>11</v>
      </c>
      <c r="B257" s="297" t="s">
        <v>379</v>
      </c>
      <c r="C257" s="297" t="s">
        <v>380</v>
      </c>
      <c r="D257" s="297" t="s">
        <v>85</v>
      </c>
      <c r="E257" s="297">
        <v>78</v>
      </c>
      <c r="F257" s="298">
        <v>189.465</v>
      </c>
      <c r="G257" s="298">
        <v>190.654</v>
      </c>
      <c r="H257" s="297" t="s">
        <v>434</v>
      </c>
      <c r="I257" s="297" t="s">
        <v>435</v>
      </c>
      <c r="J257" s="297" t="s">
        <v>429</v>
      </c>
      <c r="K257" s="299" t="s">
        <v>384</v>
      </c>
    </row>
    <row r="258" spans="1:11">
      <c r="A258" s="300" t="s">
        <v>11</v>
      </c>
      <c r="B258" s="301" t="s">
        <v>379</v>
      </c>
      <c r="C258" s="301" t="s">
        <v>380</v>
      </c>
      <c r="D258" s="301" t="s">
        <v>85</v>
      </c>
      <c r="E258" s="301">
        <v>78</v>
      </c>
      <c r="F258" s="302">
        <v>189.465</v>
      </c>
      <c r="G258" s="302">
        <v>190.654</v>
      </c>
      <c r="H258" s="301" t="s">
        <v>434</v>
      </c>
      <c r="I258" s="301" t="s">
        <v>436</v>
      </c>
      <c r="J258" s="301" t="s">
        <v>429</v>
      </c>
      <c r="K258" s="303" t="s">
        <v>384</v>
      </c>
    </row>
    <row r="259" spans="1:11">
      <c r="A259" s="296" t="s">
        <v>11</v>
      </c>
      <c r="B259" s="297" t="s">
        <v>379</v>
      </c>
      <c r="C259" s="297" t="s">
        <v>380</v>
      </c>
      <c r="D259" s="297" t="s">
        <v>85</v>
      </c>
      <c r="E259" s="297">
        <v>78</v>
      </c>
      <c r="F259" s="298">
        <v>190.654</v>
      </c>
      <c r="G259" s="298">
        <v>197.24799999999999</v>
      </c>
      <c r="H259" s="297" t="s">
        <v>437</v>
      </c>
      <c r="I259" s="297" t="s">
        <v>438</v>
      </c>
      <c r="J259" s="297" t="s">
        <v>429</v>
      </c>
      <c r="K259" s="299" t="s">
        <v>384</v>
      </c>
    </row>
    <row r="260" spans="1:11">
      <c r="A260" s="300" t="s">
        <v>11</v>
      </c>
      <c r="B260" s="301" t="s">
        <v>379</v>
      </c>
      <c r="C260" s="301" t="s">
        <v>380</v>
      </c>
      <c r="D260" s="301" t="s">
        <v>85</v>
      </c>
      <c r="E260" s="301">
        <v>78</v>
      </c>
      <c r="F260" s="302">
        <v>197.24799999999999</v>
      </c>
      <c r="G260" s="302">
        <v>198.511</v>
      </c>
      <c r="H260" s="301" t="s">
        <v>439</v>
      </c>
      <c r="I260" s="301" t="s">
        <v>440</v>
      </c>
      <c r="J260" s="301" t="s">
        <v>429</v>
      </c>
      <c r="K260" s="303" t="s">
        <v>384</v>
      </c>
    </row>
    <row r="261" spans="1:11">
      <c r="A261" s="296" t="s">
        <v>11</v>
      </c>
      <c r="B261" s="297" t="s">
        <v>379</v>
      </c>
      <c r="C261" s="297" t="s">
        <v>380</v>
      </c>
      <c r="D261" s="297" t="s">
        <v>85</v>
      </c>
      <c r="E261" s="297">
        <v>78</v>
      </c>
      <c r="F261" s="298">
        <v>198.511</v>
      </c>
      <c r="G261" s="298">
        <v>206.14099999999999</v>
      </c>
      <c r="H261" s="297" t="s">
        <v>441</v>
      </c>
      <c r="I261" s="297" t="s">
        <v>442</v>
      </c>
      <c r="J261" s="297" t="s">
        <v>429</v>
      </c>
      <c r="K261" s="299" t="s">
        <v>384</v>
      </c>
    </row>
    <row r="262" spans="1:11">
      <c r="A262" s="300" t="s">
        <v>11</v>
      </c>
      <c r="B262" s="301" t="s">
        <v>379</v>
      </c>
      <c r="C262" s="301" t="s">
        <v>380</v>
      </c>
      <c r="D262" s="301" t="s">
        <v>85</v>
      </c>
      <c r="E262" s="301">
        <v>78</v>
      </c>
      <c r="F262" s="302">
        <v>206.14099999999999</v>
      </c>
      <c r="G262" s="302">
        <v>207.946</v>
      </c>
      <c r="H262" s="301" t="s">
        <v>443</v>
      </c>
      <c r="I262" s="301" t="s">
        <v>444</v>
      </c>
      <c r="J262" s="301" t="s">
        <v>429</v>
      </c>
      <c r="K262" s="303" t="s">
        <v>384</v>
      </c>
    </row>
    <row r="263" spans="1:11">
      <c r="A263" s="296" t="s">
        <v>11</v>
      </c>
      <c r="B263" s="297" t="s">
        <v>379</v>
      </c>
      <c r="C263" s="297" t="s">
        <v>380</v>
      </c>
      <c r="D263" s="297" t="s">
        <v>85</v>
      </c>
      <c r="E263" s="297">
        <v>78</v>
      </c>
      <c r="F263" s="298">
        <v>206.14099999999999</v>
      </c>
      <c r="G263" s="298">
        <v>207.946</v>
      </c>
      <c r="H263" s="297" t="s">
        <v>443</v>
      </c>
      <c r="I263" s="297" t="s">
        <v>445</v>
      </c>
      <c r="J263" s="297" t="s">
        <v>429</v>
      </c>
      <c r="K263" s="299" t="s">
        <v>384</v>
      </c>
    </row>
    <row r="264" spans="1:11">
      <c r="A264" s="300" t="s">
        <v>11</v>
      </c>
      <c r="B264" s="301" t="s">
        <v>379</v>
      </c>
      <c r="C264" s="301" t="s">
        <v>380</v>
      </c>
      <c r="D264" s="301" t="s">
        <v>85</v>
      </c>
      <c r="E264" s="301">
        <v>78</v>
      </c>
      <c r="F264" s="302">
        <v>207.946</v>
      </c>
      <c r="G264" s="302">
        <v>211.024</v>
      </c>
      <c r="H264" s="301" t="s">
        <v>446</v>
      </c>
      <c r="I264" s="301" t="s">
        <v>447</v>
      </c>
      <c r="J264" s="301" t="s">
        <v>429</v>
      </c>
      <c r="K264" s="303" t="s">
        <v>384</v>
      </c>
    </row>
    <row r="265" spans="1:11">
      <c r="A265" s="296" t="s">
        <v>11</v>
      </c>
      <c r="B265" s="297" t="s">
        <v>379</v>
      </c>
      <c r="C265" s="297" t="s">
        <v>380</v>
      </c>
      <c r="D265" s="297" t="s">
        <v>85</v>
      </c>
      <c r="E265" s="297">
        <v>78</v>
      </c>
      <c r="F265" s="298">
        <v>211.024</v>
      </c>
      <c r="G265" s="298">
        <v>211.95400000000001</v>
      </c>
      <c r="H265" s="297" t="s">
        <v>448</v>
      </c>
      <c r="I265" s="297" t="s">
        <v>449</v>
      </c>
      <c r="J265" s="297" t="s">
        <v>429</v>
      </c>
      <c r="K265" s="299" t="s">
        <v>384</v>
      </c>
    </row>
    <row r="266" spans="1:11">
      <c r="A266" s="300" t="s">
        <v>11</v>
      </c>
      <c r="B266" s="301" t="s">
        <v>379</v>
      </c>
      <c r="C266" s="301" t="s">
        <v>380</v>
      </c>
      <c r="D266" s="301" t="s">
        <v>85</v>
      </c>
      <c r="E266" s="301">
        <v>78</v>
      </c>
      <c r="F266" s="302">
        <v>211.95400000000001</v>
      </c>
      <c r="G266" s="302">
        <v>219.41300000000001</v>
      </c>
      <c r="H266" s="301" t="s">
        <v>450</v>
      </c>
      <c r="I266" s="301" t="s">
        <v>451</v>
      </c>
      <c r="J266" s="301" t="s">
        <v>429</v>
      </c>
      <c r="K266" s="303" t="s">
        <v>384</v>
      </c>
    </row>
    <row r="267" spans="1:11">
      <c r="A267" s="296" t="s">
        <v>11</v>
      </c>
      <c r="B267" s="297" t="s">
        <v>379</v>
      </c>
      <c r="C267" s="297" t="s">
        <v>380</v>
      </c>
      <c r="D267" s="297" t="s">
        <v>85</v>
      </c>
      <c r="E267" s="297">
        <v>78</v>
      </c>
      <c r="F267" s="298">
        <v>219.41300000000001</v>
      </c>
      <c r="G267" s="298">
        <v>220.22900000000001</v>
      </c>
      <c r="H267" s="297" t="s">
        <v>452</v>
      </c>
      <c r="I267" s="297" t="s">
        <v>453</v>
      </c>
      <c r="J267" s="297" t="s">
        <v>429</v>
      </c>
      <c r="K267" s="299" t="s">
        <v>384</v>
      </c>
    </row>
    <row r="268" spans="1:11">
      <c r="A268" s="300" t="s">
        <v>11</v>
      </c>
      <c r="B268" s="301" t="s">
        <v>379</v>
      </c>
      <c r="C268" s="301" t="s">
        <v>380</v>
      </c>
      <c r="D268" s="301" t="s">
        <v>85</v>
      </c>
      <c r="E268" s="301">
        <v>78</v>
      </c>
      <c r="F268" s="302">
        <v>220.22900000000001</v>
      </c>
      <c r="G268" s="302">
        <v>227.41300000000001</v>
      </c>
      <c r="H268" s="301" t="s">
        <v>454</v>
      </c>
      <c r="I268" s="301" t="s">
        <v>455</v>
      </c>
      <c r="J268" s="301" t="s">
        <v>429</v>
      </c>
      <c r="K268" s="303" t="s">
        <v>384</v>
      </c>
    </row>
    <row r="269" spans="1:11">
      <c r="A269" s="296" t="s">
        <v>11</v>
      </c>
      <c r="B269" s="297" t="s">
        <v>379</v>
      </c>
      <c r="C269" s="297" t="s">
        <v>380</v>
      </c>
      <c r="D269" s="297" t="s">
        <v>85</v>
      </c>
      <c r="E269" s="297">
        <v>78</v>
      </c>
      <c r="F269" s="298">
        <v>227.41300000000001</v>
      </c>
      <c r="G269" s="298">
        <v>228.57</v>
      </c>
      <c r="H269" s="297" t="s">
        <v>456</v>
      </c>
      <c r="I269" s="297" t="s">
        <v>457</v>
      </c>
      <c r="J269" s="297" t="s">
        <v>429</v>
      </c>
      <c r="K269" s="299" t="s">
        <v>384</v>
      </c>
    </row>
    <row r="270" spans="1:11">
      <c r="A270" s="300" t="s">
        <v>11</v>
      </c>
      <c r="B270" s="301" t="s">
        <v>379</v>
      </c>
      <c r="C270" s="301" t="s">
        <v>380</v>
      </c>
      <c r="D270" s="301" t="s">
        <v>85</v>
      </c>
      <c r="E270" s="301">
        <v>78</v>
      </c>
      <c r="F270" s="302">
        <v>227.41300000000001</v>
      </c>
      <c r="G270" s="302">
        <v>228.57</v>
      </c>
      <c r="H270" s="301" t="s">
        <v>456</v>
      </c>
      <c r="I270" s="301" t="s">
        <v>458</v>
      </c>
      <c r="J270" s="301" t="s">
        <v>429</v>
      </c>
      <c r="K270" s="303" t="s">
        <v>384</v>
      </c>
    </row>
    <row r="271" spans="1:11">
      <c r="A271" s="296" t="s">
        <v>11</v>
      </c>
      <c r="B271" s="297" t="s">
        <v>379</v>
      </c>
      <c r="C271" s="297" t="s">
        <v>380</v>
      </c>
      <c r="D271" s="297" t="s">
        <v>85</v>
      </c>
      <c r="E271" s="297">
        <v>78</v>
      </c>
      <c r="F271" s="298">
        <v>228.57</v>
      </c>
      <c r="G271" s="298">
        <v>233.43700000000001</v>
      </c>
      <c r="H271" s="297" t="s">
        <v>459</v>
      </c>
      <c r="I271" s="297" t="s">
        <v>460</v>
      </c>
      <c r="J271" s="297" t="s">
        <v>429</v>
      </c>
      <c r="K271" s="299" t="s">
        <v>384</v>
      </c>
    </row>
    <row r="272" spans="1:11">
      <c r="A272" s="300" t="s">
        <v>11</v>
      </c>
      <c r="B272" s="301" t="s">
        <v>379</v>
      </c>
      <c r="C272" s="301" t="s">
        <v>380</v>
      </c>
      <c r="D272" s="301" t="s">
        <v>85</v>
      </c>
      <c r="E272" s="301">
        <v>78</v>
      </c>
      <c r="F272" s="302">
        <v>233.43700000000001</v>
      </c>
      <c r="G272" s="302">
        <v>234.62200000000001</v>
      </c>
      <c r="H272" s="301" t="s">
        <v>461</v>
      </c>
      <c r="I272" s="301" t="s">
        <v>462</v>
      </c>
      <c r="J272" s="301" t="s">
        <v>429</v>
      </c>
      <c r="K272" s="303" t="s">
        <v>384</v>
      </c>
    </row>
    <row r="273" spans="1:11">
      <c r="A273" s="296" t="s">
        <v>11</v>
      </c>
      <c r="B273" s="297" t="s">
        <v>379</v>
      </c>
      <c r="C273" s="297" t="s">
        <v>380</v>
      </c>
      <c r="D273" s="297" t="s">
        <v>85</v>
      </c>
      <c r="E273" s="297">
        <v>78</v>
      </c>
      <c r="F273" s="298">
        <v>234.62200000000001</v>
      </c>
      <c r="G273" s="298">
        <v>242.61</v>
      </c>
      <c r="H273" s="297" t="s">
        <v>463</v>
      </c>
      <c r="I273" s="297" t="s">
        <v>464</v>
      </c>
      <c r="J273" s="297" t="s">
        <v>429</v>
      </c>
      <c r="K273" s="299" t="s">
        <v>384</v>
      </c>
    </row>
    <row r="274" spans="1:11">
      <c r="A274" s="300" t="s">
        <v>11</v>
      </c>
      <c r="B274" s="301" t="s">
        <v>379</v>
      </c>
      <c r="C274" s="301" t="s">
        <v>380</v>
      </c>
      <c r="D274" s="301" t="s">
        <v>85</v>
      </c>
      <c r="E274" s="301">
        <v>78</v>
      </c>
      <c r="F274" s="302">
        <v>242.61</v>
      </c>
      <c r="G274" s="302">
        <v>243.798</v>
      </c>
      <c r="H274" s="301" t="s">
        <v>465</v>
      </c>
      <c r="I274" s="301" t="s">
        <v>466</v>
      </c>
      <c r="J274" s="301" t="s">
        <v>429</v>
      </c>
      <c r="K274" s="303" t="s">
        <v>384</v>
      </c>
    </row>
    <row r="275" spans="1:11">
      <c r="A275" s="296" t="s">
        <v>11</v>
      </c>
      <c r="B275" s="297" t="s">
        <v>379</v>
      </c>
      <c r="C275" s="297" t="s">
        <v>380</v>
      </c>
      <c r="D275" s="297" t="s">
        <v>85</v>
      </c>
      <c r="E275" s="297">
        <v>78</v>
      </c>
      <c r="F275" s="298">
        <v>243.798</v>
      </c>
      <c r="G275" s="298">
        <v>250.56</v>
      </c>
      <c r="H275" s="297" t="s">
        <v>467</v>
      </c>
      <c r="I275" s="297" t="s">
        <v>468</v>
      </c>
      <c r="J275" s="297" t="s">
        <v>429</v>
      </c>
      <c r="K275" s="299" t="s">
        <v>384</v>
      </c>
    </row>
    <row r="276" spans="1:11">
      <c r="A276" s="300" t="s">
        <v>11</v>
      </c>
      <c r="B276" s="301" t="s">
        <v>379</v>
      </c>
      <c r="C276" s="301" t="s">
        <v>380</v>
      </c>
      <c r="D276" s="301" t="s">
        <v>85</v>
      </c>
      <c r="E276" s="301">
        <v>78</v>
      </c>
      <c r="F276" s="302">
        <v>250.56</v>
      </c>
      <c r="G276" s="302">
        <v>252.452</v>
      </c>
      <c r="H276" s="301" t="s">
        <v>469</v>
      </c>
      <c r="I276" s="301" t="s">
        <v>470</v>
      </c>
      <c r="J276" s="301" t="s">
        <v>429</v>
      </c>
      <c r="K276" s="303" t="s">
        <v>384</v>
      </c>
    </row>
    <row r="277" spans="1:11">
      <c r="A277" s="296" t="s">
        <v>11</v>
      </c>
      <c r="B277" s="297" t="s">
        <v>379</v>
      </c>
      <c r="C277" s="297" t="s">
        <v>380</v>
      </c>
      <c r="D277" s="297" t="s">
        <v>85</v>
      </c>
      <c r="E277" s="297">
        <v>78</v>
      </c>
      <c r="F277" s="298">
        <v>250.56</v>
      </c>
      <c r="G277" s="298">
        <v>252.452</v>
      </c>
      <c r="H277" s="297" t="s">
        <v>469</v>
      </c>
      <c r="I277" s="297" t="s">
        <v>471</v>
      </c>
      <c r="J277" s="297" t="s">
        <v>429</v>
      </c>
      <c r="K277" s="299" t="s">
        <v>384</v>
      </c>
    </row>
    <row r="278" spans="1:11">
      <c r="A278" s="300" t="s">
        <v>11</v>
      </c>
      <c r="B278" s="301" t="s">
        <v>379</v>
      </c>
      <c r="C278" s="301" t="s">
        <v>380</v>
      </c>
      <c r="D278" s="301" t="s">
        <v>85</v>
      </c>
      <c r="E278" s="301">
        <v>78</v>
      </c>
      <c r="F278" s="302">
        <v>252.452</v>
      </c>
      <c r="G278" s="302">
        <v>259.13600000000002</v>
      </c>
      <c r="H278" s="301" t="s">
        <v>472</v>
      </c>
      <c r="I278" s="301" t="s">
        <v>473</v>
      </c>
      <c r="J278" s="301" t="s">
        <v>429</v>
      </c>
      <c r="K278" s="303" t="s">
        <v>384</v>
      </c>
    </row>
    <row r="279" spans="1:11">
      <c r="A279" s="296" t="s">
        <v>11</v>
      </c>
      <c r="B279" s="297" t="s">
        <v>379</v>
      </c>
      <c r="C279" s="297" t="s">
        <v>380</v>
      </c>
      <c r="D279" s="297" t="s">
        <v>85</v>
      </c>
      <c r="E279" s="297">
        <v>78</v>
      </c>
      <c r="F279" s="298">
        <v>259.13600000000002</v>
      </c>
      <c r="G279" s="298">
        <v>260.39800000000002</v>
      </c>
      <c r="H279" s="297" t="s">
        <v>474</v>
      </c>
      <c r="I279" s="297" t="s">
        <v>475</v>
      </c>
      <c r="J279" s="297" t="s">
        <v>429</v>
      </c>
      <c r="K279" s="299" t="s">
        <v>384</v>
      </c>
    </row>
    <row r="280" spans="1:11">
      <c r="A280" s="300" t="s">
        <v>11</v>
      </c>
      <c r="B280" s="301" t="s">
        <v>379</v>
      </c>
      <c r="C280" s="301" t="s">
        <v>380</v>
      </c>
      <c r="D280" s="301" t="s">
        <v>85</v>
      </c>
      <c r="E280" s="301">
        <v>78</v>
      </c>
      <c r="F280" s="302">
        <v>260.39800000000002</v>
      </c>
      <c r="G280" s="302">
        <v>275.30799999999999</v>
      </c>
      <c r="H280" s="301" t="s">
        <v>476</v>
      </c>
      <c r="I280" s="301" t="s">
        <v>477</v>
      </c>
      <c r="J280" s="301" t="s">
        <v>429</v>
      </c>
      <c r="K280" s="303" t="s">
        <v>384</v>
      </c>
    </row>
    <row r="281" spans="1:11">
      <c r="A281" s="296" t="s">
        <v>11</v>
      </c>
      <c r="B281" s="297" t="s">
        <v>379</v>
      </c>
      <c r="C281" s="297" t="s">
        <v>380</v>
      </c>
      <c r="D281" s="297" t="s">
        <v>85</v>
      </c>
      <c r="E281" s="297">
        <v>78</v>
      </c>
      <c r="F281" s="298">
        <v>275.30799999999999</v>
      </c>
      <c r="G281" s="298">
        <v>276.47000000000003</v>
      </c>
      <c r="H281" s="297" t="s">
        <v>478</v>
      </c>
      <c r="I281" s="297" t="s">
        <v>479</v>
      </c>
      <c r="J281" s="297" t="s">
        <v>429</v>
      </c>
      <c r="K281" s="299" t="s">
        <v>384</v>
      </c>
    </row>
    <row r="282" spans="1:11">
      <c r="A282" s="300" t="s">
        <v>11</v>
      </c>
      <c r="B282" s="301" t="s">
        <v>379</v>
      </c>
      <c r="C282" s="301" t="s">
        <v>380</v>
      </c>
      <c r="D282" s="301" t="s">
        <v>85</v>
      </c>
      <c r="E282" s="301">
        <v>78</v>
      </c>
      <c r="F282" s="302">
        <v>275.30799999999999</v>
      </c>
      <c r="G282" s="302">
        <v>276.47000000000003</v>
      </c>
      <c r="H282" s="301" t="s">
        <v>478</v>
      </c>
      <c r="I282" s="301" t="s">
        <v>480</v>
      </c>
      <c r="J282" s="301" t="s">
        <v>429</v>
      </c>
      <c r="K282" s="303" t="s">
        <v>384</v>
      </c>
    </row>
    <row r="283" spans="1:11">
      <c r="A283" s="296" t="s">
        <v>11</v>
      </c>
      <c r="B283" s="297" t="s">
        <v>379</v>
      </c>
      <c r="C283" s="297" t="s">
        <v>380</v>
      </c>
      <c r="D283" s="297" t="s">
        <v>85</v>
      </c>
      <c r="E283" s="297">
        <v>78</v>
      </c>
      <c r="F283" s="298">
        <v>276.47000000000003</v>
      </c>
      <c r="G283" s="298">
        <v>284.48899999999998</v>
      </c>
      <c r="H283" s="297" t="s">
        <v>481</v>
      </c>
      <c r="I283" s="297" t="s">
        <v>482</v>
      </c>
      <c r="J283" s="297" t="s">
        <v>429</v>
      </c>
      <c r="K283" s="299" t="s">
        <v>384</v>
      </c>
    </row>
    <row r="284" spans="1:11">
      <c r="A284" s="300" t="s">
        <v>11</v>
      </c>
      <c r="B284" s="301" t="s">
        <v>379</v>
      </c>
      <c r="C284" s="301" t="s">
        <v>380</v>
      </c>
      <c r="D284" s="301" t="s">
        <v>85</v>
      </c>
      <c r="E284" s="301">
        <v>78</v>
      </c>
      <c r="F284" s="302">
        <v>284.48899999999998</v>
      </c>
      <c r="G284" s="302">
        <v>285.58600000000001</v>
      </c>
      <c r="H284" s="301" t="s">
        <v>483</v>
      </c>
      <c r="I284" s="301" t="s">
        <v>484</v>
      </c>
      <c r="J284" s="301" t="s">
        <v>429</v>
      </c>
      <c r="K284" s="303" t="s">
        <v>384</v>
      </c>
    </row>
    <row r="285" spans="1:11">
      <c r="A285" s="296" t="s">
        <v>11</v>
      </c>
      <c r="B285" s="297" t="s">
        <v>379</v>
      </c>
      <c r="C285" s="297" t="s">
        <v>380</v>
      </c>
      <c r="D285" s="297" t="s">
        <v>85</v>
      </c>
      <c r="E285" s="297">
        <v>78</v>
      </c>
      <c r="F285" s="298">
        <v>285.58600000000001</v>
      </c>
      <c r="G285" s="298">
        <v>291.50299999999999</v>
      </c>
      <c r="H285" s="297" t="s">
        <v>485</v>
      </c>
      <c r="I285" s="297" t="s">
        <v>486</v>
      </c>
      <c r="J285" s="297" t="s">
        <v>429</v>
      </c>
      <c r="K285" s="299" t="s">
        <v>384</v>
      </c>
    </row>
    <row r="286" spans="1:11">
      <c r="A286" s="300" t="s">
        <v>11</v>
      </c>
      <c r="B286" s="301" t="s">
        <v>379</v>
      </c>
      <c r="C286" s="301" t="s">
        <v>380</v>
      </c>
      <c r="D286" s="301" t="s">
        <v>85</v>
      </c>
      <c r="E286" s="301">
        <v>78</v>
      </c>
      <c r="F286" s="302">
        <v>291.50299999999999</v>
      </c>
      <c r="G286" s="302">
        <v>292.58100000000002</v>
      </c>
      <c r="H286" s="301" t="s">
        <v>487</v>
      </c>
      <c r="I286" s="301" t="s">
        <v>488</v>
      </c>
      <c r="J286" s="301" t="s">
        <v>429</v>
      </c>
      <c r="K286" s="303" t="s">
        <v>384</v>
      </c>
    </row>
    <row r="287" spans="1:11">
      <c r="A287" s="296" t="s">
        <v>11</v>
      </c>
      <c r="B287" s="297" t="s">
        <v>379</v>
      </c>
      <c r="C287" s="297" t="s">
        <v>380</v>
      </c>
      <c r="D287" s="297" t="s">
        <v>85</v>
      </c>
      <c r="E287" s="297">
        <v>78</v>
      </c>
      <c r="F287" s="298">
        <v>292.58100000000002</v>
      </c>
      <c r="G287" s="298">
        <v>293.3</v>
      </c>
      <c r="H287" s="297" t="s">
        <v>489</v>
      </c>
      <c r="I287" s="297" t="s">
        <v>490</v>
      </c>
      <c r="J287" s="297" t="s">
        <v>429</v>
      </c>
      <c r="K287" s="299" t="s">
        <v>384</v>
      </c>
    </row>
    <row r="288" spans="1:11">
      <c r="A288" s="300" t="s">
        <v>11</v>
      </c>
      <c r="B288" s="301" t="s">
        <v>379</v>
      </c>
      <c r="C288" s="301" t="s">
        <v>380</v>
      </c>
      <c r="D288" s="301" t="s">
        <v>85</v>
      </c>
      <c r="E288" s="301">
        <v>78</v>
      </c>
      <c r="F288" s="302">
        <v>293.3</v>
      </c>
      <c r="G288" s="302">
        <v>295.07</v>
      </c>
      <c r="H288" s="301" t="s">
        <v>489</v>
      </c>
      <c r="I288" s="301">
        <v>293295</v>
      </c>
      <c r="J288" s="301" t="s">
        <v>429</v>
      </c>
      <c r="K288" s="303" t="s">
        <v>384</v>
      </c>
    </row>
    <row r="289" spans="1:11">
      <c r="A289" s="296" t="s">
        <v>11</v>
      </c>
      <c r="B289" s="297" t="s">
        <v>379</v>
      </c>
      <c r="C289" s="297" t="s">
        <v>380</v>
      </c>
      <c r="D289" s="297" t="s">
        <v>85</v>
      </c>
      <c r="E289" s="297">
        <v>78</v>
      </c>
      <c r="F289" s="298">
        <v>295.07</v>
      </c>
      <c r="G289" s="298">
        <v>295.59800000000001</v>
      </c>
      <c r="H289" s="297" t="s">
        <v>370</v>
      </c>
      <c r="I289" s="297">
        <v>295296</v>
      </c>
      <c r="J289" s="297" t="s">
        <v>429</v>
      </c>
      <c r="K289" s="299" t="s">
        <v>384</v>
      </c>
    </row>
    <row r="290" spans="1:11">
      <c r="A290" s="300" t="s">
        <v>11</v>
      </c>
      <c r="B290" s="301" t="s">
        <v>379</v>
      </c>
      <c r="C290" s="301" t="s">
        <v>380</v>
      </c>
      <c r="D290" s="301" t="s">
        <v>85</v>
      </c>
      <c r="E290" s="301">
        <v>78</v>
      </c>
      <c r="F290" s="302">
        <v>295.59800000000001</v>
      </c>
      <c r="G290" s="302">
        <v>301.98399999999998</v>
      </c>
      <c r="H290" s="301" t="s">
        <v>310</v>
      </c>
      <c r="I290" s="301" t="s">
        <v>491</v>
      </c>
      <c r="J290" s="301" t="s">
        <v>429</v>
      </c>
      <c r="K290" s="303" t="s">
        <v>384</v>
      </c>
    </row>
    <row r="291" spans="1:11">
      <c r="A291" s="296" t="s">
        <v>11</v>
      </c>
      <c r="B291" s="297" t="s">
        <v>379</v>
      </c>
      <c r="C291" s="297" t="s">
        <v>380</v>
      </c>
      <c r="D291" s="297" t="s">
        <v>85</v>
      </c>
      <c r="E291" s="297">
        <v>78</v>
      </c>
      <c r="F291" s="298">
        <v>301.98399999999998</v>
      </c>
      <c r="G291" s="298">
        <v>303.20499999999998</v>
      </c>
      <c r="H291" s="297" t="s">
        <v>492</v>
      </c>
      <c r="I291" s="297" t="s">
        <v>493</v>
      </c>
      <c r="J291" s="297" t="s">
        <v>429</v>
      </c>
      <c r="K291" s="299" t="s">
        <v>384</v>
      </c>
    </row>
    <row r="292" spans="1:11">
      <c r="A292" s="300" t="s">
        <v>11</v>
      </c>
      <c r="B292" s="301" t="s">
        <v>379</v>
      </c>
      <c r="C292" s="301" t="s">
        <v>380</v>
      </c>
      <c r="D292" s="301" t="s">
        <v>85</v>
      </c>
      <c r="E292" s="301">
        <v>78</v>
      </c>
      <c r="F292" s="302">
        <v>301.98399999999998</v>
      </c>
      <c r="G292" s="302">
        <v>303.20499999999998</v>
      </c>
      <c r="H292" s="301" t="s">
        <v>492</v>
      </c>
      <c r="I292" s="301" t="s">
        <v>494</v>
      </c>
      <c r="J292" s="301" t="s">
        <v>429</v>
      </c>
      <c r="K292" s="303" t="s">
        <v>384</v>
      </c>
    </row>
    <row r="293" spans="1:11">
      <c r="A293" s="296" t="s">
        <v>11</v>
      </c>
      <c r="B293" s="297" t="s">
        <v>379</v>
      </c>
      <c r="C293" s="297" t="s">
        <v>380</v>
      </c>
      <c r="D293" s="297" t="s">
        <v>85</v>
      </c>
      <c r="E293" s="297">
        <v>78</v>
      </c>
      <c r="F293" s="298">
        <v>303.20499999999998</v>
      </c>
      <c r="G293" s="298">
        <v>309.61099999999999</v>
      </c>
      <c r="H293" s="297" t="s">
        <v>495</v>
      </c>
      <c r="I293" s="297" t="s">
        <v>496</v>
      </c>
      <c r="J293" s="297" t="s">
        <v>429</v>
      </c>
      <c r="K293" s="299" t="s">
        <v>384</v>
      </c>
    </row>
    <row r="294" spans="1:11">
      <c r="A294" s="300" t="s">
        <v>11</v>
      </c>
      <c r="B294" s="301" t="s">
        <v>379</v>
      </c>
      <c r="C294" s="301" t="s">
        <v>380</v>
      </c>
      <c r="D294" s="301" t="s">
        <v>85</v>
      </c>
      <c r="E294" s="301">
        <v>78</v>
      </c>
      <c r="F294" s="302">
        <v>309.61099999999999</v>
      </c>
      <c r="G294" s="302">
        <v>310.52999999999997</v>
      </c>
      <c r="H294" s="301" t="s">
        <v>497</v>
      </c>
      <c r="I294" s="301" t="s">
        <v>498</v>
      </c>
      <c r="J294" s="301" t="s">
        <v>429</v>
      </c>
      <c r="K294" s="303" t="s">
        <v>384</v>
      </c>
    </row>
    <row r="295" spans="1:11">
      <c r="A295" s="296" t="s">
        <v>11</v>
      </c>
      <c r="B295" s="297" t="s">
        <v>379</v>
      </c>
      <c r="C295" s="297" t="s">
        <v>380</v>
      </c>
      <c r="D295" s="297" t="s">
        <v>85</v>
      </c>
      <c r="E295" s="297">
        <v>78</v>
      </c>
      <c r="F295" s="298">
        <v>310.52999999999997</v>
      </c>
      <c r="G295" s="298">
        <v>318.03100000000001</v>
      </c>
      <c r="H295" s="297" t="s">
        <v>499</v>
      </c>
      <c r="I295" s="297" t="s">
        <v>500</v>
      </c>
      <c r="J295" s="297" t="s">
        <v>429</v>
      </c>
      <c r="K295" s="299" t="s">
        <v>384</v>
      </c>
    </row>
    <row r="296" spans="1:11">
      <c r="A296" s="300" t="s">
        <v>11</v>
      </c>
      <c r="B296" s="301" t="s">
        <v>379</v>
      </c>
      <c r="C296" s="301" t="s">
        <v>380</v>
      </c>
      <c r="D296" s="301" t="s">
        <v>85</v>
      </c>
      <c r="E296" s="301">
        <v>78</v>
      </c>
      <c r="F296" s="302">
        <v>318.03100000000001</v>
      </c>
      <c r="G296" s="302">
        <v>319.322</v>
      </c>
      <c r="H296" s="301" t="s">
        <v>501</v>
      </c>
      <c r="I296" s="301" t="s">
        <v>502</v>
      </c>
      <c r="J296" s="301" t="s">
        <v>429</v>
      </c>
      <c r="K296" s="303" t="s">
        <v>384</v>
      </c>
    </row>
    <row r="297" spans="1:11">
      <c r="A297" s="296" t="s">
        <v>11</v>
      </c>
      <c r="B297" s="297" t="s">
        <v>379</v>
      </c>
      <c r="C297" s="297" t="s">
        <v>380</v>
      </c>
      <c r="D297" s="297" t="s">
        <v>85</v>
      </c>
      <c r="E297" s="297">
        <v>78</v>
      </c>
      <c r="F297" s="298">
        <v>319.322</v>
      </c>
      <c r="G297" s="298">
        <v>329.63299999999998</v>
      </c>
      <c r="H297" s="297" t="s">
        <v>503</v>
      </c>
      <c r="I297" s="297" t="s">
        <v>504</v>
      </c>
      <c r="J297" s="297" t="s">
        <v>429</v>
      </c>
      <c r="K297" s="299" t="s">
        <v>384</v>
      </c>
    </row>
    <row r="298" spans="1:11">
      <c r="A298" s="300" t="s">
        <v>11</v>
      </c>
      <c r="B298" s="301" t="s">
        <v>379</v>
      </c>
      <c r="C298" s="301" t="s">
        <v>380</v>
      </c>
      <c r="D298" s="301" t="s">
        <v>85</v>
      </c>
      <c r="E298" s="301">
        <v>78</v>
      </c>
      <c r="F298" s="302">
        <v>329.63299999999998</v>
      </c>
      <c r="G298" s="302">
        <v>330.93900000000002</v>
      </c>
      <c r="H298" s="301" t="s">
        <v>505</v>
      </c>
      <c r="I298" s="301" t="s">
        <v>506</v>
      </c>
      <c r="J298" s="301" t="s">
        <v>429</v>
      </c>
      <c r="K298" s="303" t="s">
        <v>384</v>
      </c>
    </row>
    <row r="299" spans="1:11">
      <c r="A299" s="296" t="s">
        <v>11</v>
      </c>
      <c r="B299" s="297" t="s">
        <v>379</v>
      </c>
      <c r="C299" s="297" t="s">
        <v>380</v>
      </c>
      <c r="D299" s="297" t="s">
        <v>85</v>
      </c>
      <c r="E299" s="297">
        <v>78</v>
      </c>
      <c r="F299" s="298">
        <v>330.93900000000002</v>
      </c>
      <c r="G299" s="298">
        <v>334.75900000000001</v>
      </c>
      <c r="H299" s="297" t="s">
        <v>507</v>
      </c>
      <c r="I299" s="297" t="s">
        <v>508</v>
      </c>
      <c r="J299" s="297" t="s">
        <v>429</v>
      </c>
      <c r="K299" s="299" t="s">
        <v>384</v>
      </c>
    </row>
    <row r="300" spans="1:11">
      <c r="A300" s="300" t="s">
        <v>11</v>
      </c>
      <c r="B300" s="301" t="s">
        <v>379</v>
      </c>
      <c r="C300" s="301" t="s">
        <v>380</v>
      </c>
      <c r="D300" s="301" t="s">
        <v>85</v>
      </c>
      <c r="E300" s="301">
        <v>78</v>
      </c>
      <c r="F300" s="302">
        <v>336.81799999999998</v>
      </c>
      <c r="G300" s="302">
        <v>338.88</v>
      </c>
      <c r="H300" s="301" t="s">
        <v>509</v>
      </c>
      <c r="I300" s="301" t="s">
        <v>510</v>
      </c>
      <c r="J300" s="301" t="s">
        <v>429</v>
      </c>
      <c r="K300" s="303" t="s">
        <v>384</v>
      </c>
    </row>
    <row r="301" spans="1:11">
      <c r="A301" s="296" t="s">
        <v>11</v>
      </c>
      <c r="B301" s="297" t="s">
        <v>379</v>
      </c>
      <c r="C301" s="297" t="s">
        <v>380</v>
      </c>
      <c r="D301" s="297" t="s">
        <v>85</v>
      </c>
      <c r="E301" s="297">
        <v>78</v>
      </c>
      <c r="F301" s="298">
        <v>336.81799999999998</v>
      </c>
      <c r="G301" s="298">
        <v>338.88</v>
      </c>
      <c r="H301" s="297" t="s">
        <v>509</v>
      </c>
      <c r="I301" s="297" t="s">
        <v>511</v>
      </c>
      <c r="J301" s="297" t="s">
        <v>429</v>
      </c>
      <c r="K301" s="299" t="s">
        <v>384</v>
      </c>
    </row>
    <row r="302" spans="1:11">
      <c r="A302" s="300" t="s">
        <v>11</v>
      </c>
      <c r="B302" s="301" t="s">
        <v>379</v>
      </c>
      <c r="C302" s="301" t="s">
        <v>380</v>
      </c>
      <c r="D302" s="301" t="s">
        <v>85</v>
      </c>
      <c r="E302" s="301">
        <v>97</v>
      </c>
      <c r="F302" s="302">
        <v>2.1339999999999999</v>
      </c>
      <c r="G302" s="302">
        <v>3</v>
      </c>
      <c r="H302" s="301" t="s">
        <v>512</v>
      </c>
      <c r="I302" s="301" t="s">
        <v>513</v>
      </c>
      <c r="J302" s="301" t="s">
        <v>514</v>
      </c>
      <c r="K302" s="303" t="s">
        <v>384</v>
      </c>
    </row>
    <row r="303" spans="1:11">
      <c r="A303" s="296" t="s">
        <v>11</v>
      </c>
      <c r="B303" s="297" t="s">
        <v>379</v>
      </c>
      <c r="C303" s="297" t="s">
        <v>380</v>
      </c>
      <c r="D303" s="297" t="s">
        <v>85</v>
      </c>
      <c r="E303" s="297">
        <v>97</v>
      </c>
      <c r="F303" s="298">
        <v>3</v>
      </c>
      <c r="G303" s="298">
        <v>5.0049999999999999</v>
      </c>
      <c r="H303" s="297" t="s">
        <v>515</v>
      </c>
      <c r="I303" s="297" t="s">
        <v>516</v>
      </c>
      <c r="J303" s="297" t="s">
        <v>514</v>
      </c>
      <c r="K303" s="299" t="s">
        <v>384</v>
      </c>
    </row>
    <row r="304" spans="1:11">
      <c r="A304" s="300" t="s">
        <v>11</v>
      </c>
      <c r="B304" s="301" t="s">
        <v>379</v>
      </c>
      <c r="C304" s="301" t="s">
        <v>380</v>
      </c>
      <c r="D304" s="301" t="s">
        <v>85</v>
      </c>
      <c r="E304" s="301">
        <v>97</v>
      </c>
      <c r="F304" s="302">
        <v>5.0049999999999999</v>
      </c>
      <c r="G304" s="302">
        <v>6.5170000000000003</v>
      </c>
      <c r="H304" s="301" t="s">
        <v>515</v>
      </c>
      <c r="I304" s="301" t="s">
        <v>517</v>
      </c>
      <c r="J304" s="301" t="s">
        <v>514</v>
      </c>
      <c r="K304" s="303" t="s">
        <v>384</v>
      </c>
    </row>
    <row r="305" spans="1:11">
      <c r="A305" s="296" t="s">
        <v>11</v>
      </c>
      <c r="B305" s="297" t="s">
        <v>379</v>
      </c>
      <c r="C305" s="297" t="s">
        <v>380</v>
      </c>
      <c r="D305" s="297" t="s">
        <v>85</v>
      </c>
      <c r="E305" s="297">
        <v>97</v>
      </c>
      <c r="F305" s="298">
        <v>6.5170000000000003</v>
      </c>
      <c r="G305" s="298">
        <v>9.1470000000000002</v>
      </c>
      <c r="H305" s="297" t="s">
        <v>518</v>
      </c>
      <c r="I305" s="297" t="s">
        <v>519</v>
      </c>
      <c r="J305" s="297" t="s">
        <v>514</v>
      </c>
      <c r="K305" s="299" t="s">
        <v>384</v>
      </c>
    </row>
    <row r="306" spans="1:11">
      <c r="A306" s="300" t="s">
        <v>11</v>
      </c>
      <c r="B306" s="301" t="s">
        <v>379</v>
      </c>
      <c r="C306" s="301" t="s">
        <v>380</v>
      </c>
      <c r="D306" s="301" t="s">
        <v>85</v>
      </c>
      <c r="E306" s="301">
        <v>78</v>
      </c>
      <c r="F306" s="302">
        <v>334.75900000000001</v>
      </c>
      <c r="G306" s="302">
        <v>336.81799999999998</v>
      </c>
      <c r="H306" s="301" t="s">
        <v>520</v>
      </c>
      <c r="I306" s="301" t="s">
        <v>521</v>
      </c>
      <c r="J306" s="301" t="s">
        <v>429</v>
      </c>
      <c r="K306" s="303" t="s">
        <v>384</v>
      </c>
    </row>
    <row r="307" spans="1:11">
      <c r="A307" s="296" t="s">
        <v>11</v>
      </c>
      <c r="B307" s="297" t="s">
        <v>379</v>
      </c>
      <c r="C307" s="297" t="s">
        <v>380</v>
      </c>
      <c r="D307" s="297" t="s">
        <v>85</v>
      </c>
      <c r="E307" s="297">
        <v>78</v>
      </c>
      <c r="F307" s="298">
        <v>334.75900000000001</v>
      </c>
      <c r="G307" s="298">
        <v>336.81799999999998</v>
      </c>
      <c r="H307" s="297" t="s">
        <v>520</v>
      </c>
      <c r="I307" s="297" t="s">
        <v>522</v>
      </c>
      <c r="J307" s="297" t="s">
        <v>429</v>
      </c>
      <c r="K307" s="299" t="s">
        <v>384</v>
      </c>
    </row>
    <row r="308" spans="1:11">
      <c r="A308" s="300" t="s">
        <v>11</v>
      </c>
      <c r="B308" s="301" t="s">
        <v>195</v>
      </c>
      <c r="C308" s="301" t="s">
        <v>523</v>
      </c>
      <c r="D308" s="301" t="s">
        <v>14</v>
      </c>
      <c r="E308" s="301">
        <v>74</v>
      </c>
      <c r="F308" s="302">
        <v>290.75099999999998</v>
      </c>
      <c r="G308" s="302">
        <v>290.78699999999998</v>
      </c>
      <c r="H308" s="301" t="s">
        <v>524</v>
      </c>
      <c r="I308" s="301" t="s">
        <v>525</v>
      </c>
      <c r="J308" s="301" t="s">
        <v>184</v>
      </c>
      <c r="K308" s="303" t="s">
        <v>194</v>
      </c>
    </row>
    <row r="309" spans="1:11">
      <c r="A309" s="296" t="s">
        <v>11</v>
      </c>
      <c r="B309" s="297" t="s">
        <v>195</v>
      </c>
      <c r="C309" s="297" t="s">
        <v>523</v>
      </c>
      <c r="D309" s="297" t="s">
        <v>14</v>
      </c>
      <c r="E309" s="297">
        <v>74</v>
      </c>
      <c r="F309" s="298">
        <v>290.78699999999998</v>
      </c>
      <c r="G309" s="298">
        <v>291.36900000000003</v>
      </c>
      <c r="H309" s="297" t="s">
        <v>526</v>
      </c>
      <c r="I309" s="297" t="s">
        <v>527</v>
      </c>
      <c r="J309" s="297" t="s">
        <v>184</v>
      </c>
      <c r="K309" s="299" t="s">
        <v>194</v>
      </c>
    </row>
    <row r="310" spans="1:11">
      <c r="A310" s="300" t="s">
        <v>11</v>
      </c>
      <c r="B310" s="301" t="s">
        <v>195</v>
      </c>
      <c r="C310" s="301" t="s">
        <v>523</v>
      </c>
      <c r="D310" s="301" t="s">
        <v>14</v>
      </c>
      <c r="E310" s="301">
        <v>74</v>
      </c>
      <c r="F310" s="302">
        <v>290.78699999999998</v>
      </c>
      <c r="G310" s="302">
        <v>291.36900000000003</v>
      </c>
      <c r="H310" s="301" t="s">
        <v>526</v>
      </c>
      <c r="I310" s="301" t="s">
        <v>528</v>
      </c>
      <c r="J310" s="301" t="s">
        <v>184</v>
      </c>
      <c r="K310" s="303" t="s">
        <v>194</v>
      </c>
    </row>
    <row r="311" spans="1:11">
      <c r="A311" s="296" t="s">
        <v>11</v>
      </c>
      <c r="B311" s="297" t="s">
        <v>180</v>
      </c>
      <c r="C311" s="297" t="s">
        <v>523</v>
      </c>
      <c r="D311" s="297" t="s">
        <v>14</v>
      </c>
      <c r="E311" s="297">
        <v>74</v>
      </c>
      <c r="F311" s="298">
        <v>291.36900000000003</v>
      </c>
      <c r="G311" s="298">
        <v>293.26100000000002</v>
      </c>
      <c r="H311" s="297" t="s">
        <v>526</v>
      </c>
      <c r="I311" s="297" t="s">
        <v>529</v>
      </c>
      <c r="J311" s="297" t="s">
        <v>184</v>
      </c>
      <c r="K311" s="299" t="s">
        <v>194</v>
      </c>
    </row>
    <row r="312" spans="1:11">
      <c r="A312" s="300" t="s">
        <v>11</v>
      </c>
      <c r="B312" s="301" t="s">
        <v>195</v>
      </c>
      <c r="C312" s="301" t="s">
        <v>523</v>
      </c>
      <c r="D312" s="301" t="s">
        <v>14</v>
      </c>
      <c r="E312" s="301">
        <v>74</v>
      </c>
      <c r="F312" s="302">
        <v>291.36900000000003</v>
      </c>
      <c r="G312" s="302">
        <v>293.26</v>
      </c>
      <c r="H312" s="301" t="s">
        <v>526</v>
      </c>
      <c r="I312" s="301" t="s">
        <v>530</v>
      </c>
      <c r="J312" s="301" t="s">
        <v>184</v>
      </c>
      <c r="K312" s="303" t="s">
        <v>194</v>
      </c>
    </row>
    <row r="313" spans="1:11">
      <c r="A313" s="296" t="s">
        <v>11</v>
      </c>
      <c r="B313" s="297" t="s">
        <v>195</v>
      </c>
      <c r="C313" s="297" t="s">
        <v>523</v>
      </c>
      <c r="D313" s="297" t="s">
        <v>14</v>
      </c>
      <c r="E313" s="297">
        <v>74</v>
      </c>
      <c r="F313" s="298">
        <v>293.26</v>
      </c>
      <c r="G313" s="298">
        <v>293.96499999999997</v>
      </c>
      <c r="H313" s="297" t="s">
        <v>531</v>
      </c>
      <c r="I313" s="297" t="s">
        <v>532</v>
      </c>
      <c r="J313" s="297" t="s">
        <v>184</v>
      </c>
      <c r="K313" s="299" t="s">
        <v>194</v>
      </c>
    </row>
    <row r="314" spans="1:11">
      <c r="A314" s="300" t="s">
        <v>11</v>
      </c>
      <c r="B314" s="301" t="s">
        <v>195</v>
      </c>
      <c r="C314" s="301" t="s">
        <v>523</v>
      </c>
      <c r="D314" s="301" t="s">
        <v>14</v>
      </c>
      <c r="E314" s="301">
        <v>74</v>
      </c>
      <c r="F314" s="302">
        <v>293.26100000000002</v>
      </c>
      <c r="G314" s="302">
        <v>293.96499999999997</v>
      </c>
      <c r="H314" s="301" t="s">
        <v>531</v>
      </c>
      <c r="I314" s="301" t="s">
        <v>533</v>
      </c>
      <c r="J314" s="301" t="s">
        <v>184</v>
      </c>
      <c r="K314" s="303" t="s">
        <v>194</v>
      </c>
    </row>
    <row r="315" spans="1:11">
      <c r="A315" s="296" t="s">
        <v>11</v>
      </c>
      <c r="B315" s="297" t="s">
        <v>195</v>
      </c>
      <c r="C315" s="297" t="s">
        <v>523</v>
      </c>
      <c r="D315" s="297" t="s">
        <v>14</v>
      </c>
      <c r="E315" s="297">
        <v>74</v>
      </c>
      <c r="F315" s="298">
        <v>293.96499999999997</v>
      </c>
      <c r="G315" s="298">
        <v>300.97899999999998</v>
      </c>
      <c r="H315" s="297" t="s">
        <v>531</v>
      </c>
      <c r="I315" s="297" t="s">
        <v>534</v>
      </c>
      <c r="J315" s="297" t="s">
        <v>184</v>
      </c>
      <c r="K315" s="299" t="s">
        <v>194</v>
      </c>
    </row>
    <row r="316" spans="1:11">
      <c r="A316" s="300" t="s">
        <v>11</v>
      </c>
      <c r="B316" s="301" t="s">
        <v>195</v>
      </c>
      <c r="C316" s="301" t="s">
        <v>523</v>
      </c>
      <c r="D316" s="301" t="s">
        <v>14</v>
      </c>
      <c r="E316" s="301">
        <v>74</v>
      </c>
      <c r="F316" s="302">
        <v>300.97899999999998</v>
      </c>
      <c r="G316" s="302">
        <v>304.07799999999997</v>
      </c>
      <c r="H316" s="301" t="s">
        <v>535</v>
      </c>
      <c r="I316" s="301" t="s">
        <v>536</v>
      </c>
      <c r="J316" s="301" t="s">
        <v>184</v>
      </c>
      <c r="K316" s="303" t="s">
        <v>194</v>
      </c>
    </row>
    <row r="317" spans="1:11">
      <c r="A317" s="296" t="s">
        <v>11</v>
      </c>
      <c r="B317" s="297" t="s">
        <v>195</v>
      </c>
      <c r="C317" s="297" t="s">
        <v>523</v>
      </c>
      <c r="D317" s="297" t="s">
        <v>14</v>
      </c>
      <c r="E317" s="297">
        <v>74</v>
      </c>
      <c r="F317" s="298">
        <v>300.97899999999998</v>
      </c>
      <c r="G317" s="298">
        <v>304.07799999999997</v>
      </c>
      <c r="H317" s="297" t="s">
        <v>535</v>
      </c>
      <c r="I317" s="297" t="s">
        <v>537</v>
      </c>
      <c r="J317" s="297" t="s">
        <v>184</v>
      </c>
      <c r="K317" s="299" t="s">
        <v>194</v>
      </c>
    </row>
    <row r="318" spans="1:11">
      <c r="A318" s="300" t="s">
        <v>11</v>
      </c>
      <c r="B318" s="301" t="s">
        <v>195</v>
      </c>
      <c r="C318" s="301" t="s">
        <v>523</v>
      </c>
      <c r="D318" s="301" t="s">
        <v>14</v>
      </c>
      <c r="E318" s="301">
        <v>74</v>
      </c>
      <c r="F318" s="302">
        <v>304.07799999999997</v>
      </c>
      <c r="G318" s="302">
        <v>309</v>
      </c>
      <c r="H318" s="301" t="s">
        <v>538</v>
      </c>
      <c r="I318" s="301" t="s">
        <v>539</v>
      </c>
      <c r="J318" s="301" t="s">
        <v>184</v>
      </c>
      <c r="K318" s="303" t="s">
        <v>194</v>
      </c>
    </row>
    <row r="319" spans="1:11">
      <c r="A319" s="296" t="s">
        <v>11</v>
      </c>
      <c r="B319" s="297" t="s">
        <v>195</v>
      </c>
      <c r="C319" s="297" t="s">
        <v>523</v>
      </c>
      <c r="D319" s="297" t="s">
        <v>14</v>
      </c>
      <c r="E319" s="297">
        <v>74</v>
      </c>
      <c r="F319" s="298">
        <v>309</v>
      </c>
      <c r="G319" s="298">
        <v>314.54000000000002</v>
      </c>
      <c r="H319" s="297" t="s">
        <v>538</v>
      </c>
      <c r="I319" s="297" t="s">
        <v>540</v>
      </c>
      <c r="J319" s="297" t="s">
        <v>184</v>
      </c>
      <c r="K319" s="299" t="s">
        <v>194</v>
      </c>
    </row>
    <row r="320" spans="1:11">
      <c r="A320" s="300" t="s">
        <v>11</v>
      </c>
      <c r="B320" s="301" t="s">
        <v>195</v>
      </c>
      <c r="C320" s="301" t="s">
        <v>523</v>
      </c>
      <c r="D320" s="301" t="s">
        <v>14</v>
      </c>
      <c r="E320" s="301">
        <v>74</v>
      </c>
      <c r="F320" s="302">
        <v>314.54000000000002</v>
      </c>
      <c r="G320" s="302">
        <v>317.25200000000001</v>
      </c>
      <c r="H320" s="301" t="s">
        <v>541</v>
      </c>
      <c r="I320" s="301" t="s">
        <v>542</v>
      </c>
      <c r="J320" s="301" t="s">
        <v>184</v>
      </c>
      <c r="K320" s="303" t="s">
        <v>194</v>
      </c>
    </row>
    <row r="321" spans="1:11">
      <c r="A321" s="296" t="s">
        <v>11</v>
      </c>
      <c r="B321" s="297" t="s">
        <v>195</v>
      </c>
      <c r="C321" s="297" t="s">
        <v>523</v>
      </c>
      <c r="D321" s="297" t="s">
        <v>14</v>
      </c>
      <c r="E321" s="297">
        <v>74</v>
      </c>
      <c r="F321" s="298">
        <v>314.54000000000002</v>
      </c>
      <c r="G321" s="298">
        <v>317.25200000000001</v>
      </c>
      <c r="H321" s="297" t="s">
        <v>541</v>
      </c>
      <c r="I321" s="297" t="s">
        <v>543</v>
      </c>
      <c r="J321" s="297" t="s">
        <v>184</v>
      </c>
      <c r="K321" s="299" t="s">
        <v>194</v>
      </c>
    </row>
    <row r="322" spans="1:11">
      <c r="A322" s="300" t="s">
        <v>11</v>
      </c>
      <c r="B322" s="301" t="s">
        <v>195</v>
      </c>
      <c r="C322" s="301" t="s">
        <v>523</v>
      </c>
      <c r="D322" s="301" t="s">
        <v>14</v>
      </c>
      <c r="E322" s="301">
        <v>74</v>
      </c>
      <c r="F322" s="302">
        <v>317.25200000000001</v>
      </c>
      <c r="G322" s="302">
        <v>326</v>
      </c>
      <c r="H322" s="301" t="s">
        <v>192</v>
      </c>
      <c r="I322" s="301" t="s">
        <v>544</v>
      </c>
      <c r="J322" s="301" t="s">
        <v>184</v>
      </c>
      <c r="K322" s="303" t="s">
        <v>194</v>
      </c>
    </row>
    <row r="323" spans="1:11">
      <c r="A323" s="296" t="s">
        <v>11</v>
      </c>
      <c r="B323" s="297" t="s">
        <v>195</v>
      </c>
      <c r="C323" s="297" t="s">
        <v>523</v>
      </c>
      <c r="D323" s="297" t="s">
        <v>14</v>
      </c>
      <c r="E323" s="297">
        <v>74</v>
      </c>
      <c r="F323" s="298">
        <v>335.31</v>
      </c>
      <c r="G323" s="298">
        <v>338.31</v>
      </c>
      <c r="H323" s="297" t="s">
        <v>545</v>
      </c>
      <c r="I323" s="297" t="s">
        <v>546</v>
      </c>
      <c r="J323" s="297" t="s">
        <v>184</v>
      </c>
      <c r="K323" s="299" t="s">
        <v>194</v>
      </c>
    </row>
    <row r="324" spans="1:11">
      <c r="A324" s="300" t="s">
        <v>11</v>
      </c>
      <c r="B324" s="301" t="s">
        <v>195</v>
      </c>
      <c r="C324" s="301" t="s">
        <v>523</v>
      </c>
      <c r="D324" s="301" t="s">
        <v>14</v>
      </c>
      <c r="E324" s="301">
        <v>74</v>
      </c>
      <c r="F324" s="302">
        <v>335.31</v>
      </c>
      <c r="G324" s="302">
        <v>338.31</v>
      </c>
      <c r="H324" s="301" t="s">
        <v>545</v>
      </c>
      <c r="I324" s="301" t="s">
        <v>547</v>
      </c>
      <c r="J324" s="301" t="s">
        <v>184</v>
      </c>
      <c r="K324" s="303" t="s">
        <v>194</v>
      </c>
    </row>
    <row r="325" spans="1:11">
      <c r="A325" s="296" t="s">
        <v>11</v>
      </c>
      <c r="B325" s="297" t="s">
        <v>195</v>
      </c>
      <c r="C325" s="297" t="s">
        <v>523</v>
      </c>
      <c r="D325" s="297" t="s">
        <v>14</v>
      </c>
      <c r="E325" s="297">
        <v>74</v>
      </c>
      <c r="F325" s="298">
        <v>338.31</v>
      </c>
      <c r="G325" s="298">
        <v>350</v>
      </c>
      <c r="H325" s="297" t="s">
        <v>548</v>
      </c>
      <c r="I325" s="297" t="s">
        <v>549</v>
      </c>
      <c r="J325" s="297" t="s">
        <v>184</v>
      </c>
      <c r="K325" s="299" t="s">
        <v>194</v>
      </c>
    </row>
    <row r="326" spans="1:11">
      <c r="A326" s="300" t="s">
        <v>11</v>
      </c>
      <c r="B326" s="301" t="s">
        <v>195</v>
      </c>
      <c r="C326" s="301" t="s">
        <v>523</v>
      </c>
      <c r="D326" s="301" t="s">
        <v>14</v>
      </c>
      <c r="E326" s="301">
        <v>74</v>
      </c>
      <c r="F326" s="302">
        <v>350</v>
      </c>
      <c r="G326" s="302">
        <v>362.04399999999998</v>
      </c>
      <c r="H326" s="301" t="s">
        <v>548</v>
      </c>
      <c r="I326" s="301" t="s">
        <v>550</v>
      </c>
      <c r="J326" s="301" t="s">
        <v>184</v>
      </c>
      <c r="K326" s="303" t="s">
        <v>194</v>
      </c>
    </row>
    <row r="327" spans="1:11">
      <c r="A327" s="296" t="s">
        <v>11</v>
      </c>
      <c r="B327" s="297" t="s">
        <v>195</v>
      </c>
      <c r="C327" s="297" t="s">
        <v>523</v>
      </c>
      <c r="D327" s="297" t="s">
        <v>14</v>
      </c>
      <c r="E327" s="297">
        <v>74</v>
      </c>
      <c r="F327" s="298">
        <v>362.04399999999998</v>
      </c>
      <c r="G327" s="298">
        <v>364.67099999999999</v>
      </c>
      <c r="H327" s="297" t="s">
        <v>551</v>
      </c>
      <c r="I327" s="297" t="s">
        <v>552</v>
      </c>
      <c r="J327" s="297" t="s">
        <v>184</v>
      </c>
      <c r="K327" s="299" t="s">
        <v>194</v>
      </c>
    </row>
    <row r="328" spans="1:11">
      <c r="A328" s="300" t="s">
        <v>11</v>
      </c>
      <c r="B328" s="301" t="s">
        <v>195</v>
      </c>
      <c r="C328" s="301" t="s">
        <v>523</v>
      </c>
      <c r="D328" s="301" t="s">
        <v>14</v>
      </c>
      <c r="E328" s="301">
        <v>74</v>
      </c>
      <c r="F328" s="302">
        <v>362.04399999999998</v>
      </c>
      <c r="G328" s="302">
        <v>364.67099999999999</v>
      </c>
      <c r="H328" s="301" t="s">
        <v>551</v>
      </c>
      <c r="I328" s="301" t="s">
        <v>553</v>
      </c>
      <c r="J328" s="301" t="s">
        <v>184</v>
      </c>
      <c r="K328" s="303" t="s">
        <v>194</v>
      </c>
    </row>
    <row r="329" spans="1:11">
      <c r="A329" s="296" t="s">
        <v>11</v>
      </c>
      <c r="B329" s="297" t="s">
        <v>195</v>
      </c>
      <c r="C329" s="297" t="s">
        <v>523</v>
      </c>
      <c r="D329" s="297" t="s">
        <v>14</v>
      </c>
      <c r="E329" s="297">
        <v>74</v>
      </c>
      <c r="F329" s="298">
        <v>364.67099999999999</v>
      </c>
      <c r="G329" s="298">
        <v>370</v>
      </c>
      <c r="H329" s="297" t="s">
        <v>554</v>
      </c>
      <c r="I329" s="297" t="s">
        <v>555</v>
      </c>
      <c r="J329" s="297" t="s">
        <v>184</v>
      </c>
      <c r="K329" s="299" t="s">
        <v>194</v>
      </c>
    </row>
    <row r="330" spans="1:11">
      <c r="A330" s="300" t="s">
        <v>11</v>
      </c>
      <c r="B330" s="301" t="s">
        <v>195</v>
      </c>
      <c r="C330" s="301" t="s">
        <v>523</v>
      </c>
      <c r="D330" s="301" t="s">
        <v>14</v>
      </c>
      <c r="E330" s="301">
        <v>74</v>
      </c>
      <c r="F330" s="302">
        <v>370</v>
      </c>
      <c r="G330" s="302">
        <v>375.471</v>
      </c>
      <c r="H330" s="301" t="s">
        <v>554</v>
      </c>
      <c r="I330" s="301" t="s">
        <v>556</v>
      </c>
      <c r="J330" s="301" t="s">
        <v>184</v>
      </c>
      <c r="K330" s="303" t="s">
        <v>194</v>
      </c>
    </row>
    <row r="331" spans="1:11">
      <c r="A331" s="296" t="s">
        <v>11</v>
      </c>
      <c r="B331" s="297" t="s">
        <v>195</v>
      </c>
      <c r="C331" s="297" t="s">
        <v>523</v>
      </c>
      <c r="D331" s="297" t="s">
        <v>14</v>
      </c>
      <c r="E331" s="297">
        <v>74</v>
      </c>
      <c r="F331" s="298">
        <v>375.471</v>
      </c>
      <c r="G331" s="298">
        <v>378.45800000000003</v>
      </c>
      <c r="H331" s="297" t="s">
        <v>557</v>
      </c>
      <c r="I331" s="297" t="s">
        <v>558</v>
      </c>
      <c r="J331" s="297" t="s">
        <v>184</v>
      </c>
      <c r="K331" s="299" t="s">
        <v>194</v>
      </c>
    </row>
    <row r="332" spans="1:11">
      <c r="A332" s="300" t="s">
        <v>11</v>
      </c>
      <c r="B332" s="301" t="s">
        <v>195</v>
      </c>
      <c r="C332" s="301" t="s">
        <v>523</v>
      </c>
      <c r="D332" s="301" t="s">
        <v>14</v>
      </c>
      <c r="E332" s="301">
        <v>74</v>
      </c>
      <c r="F332" s="302">
        <v>375.471</v>
      </c>
      <c r="G332" s="302">
        <v>378.45800000000003</v>
      </c>
      <c r="H332" s="301" t="s">
        <v>557</v>
      </c>
      <c r="I332" s="301" t="s">
        <v>559</v>
      </c>
      <c r="J332" s="301" t="s">
        <v>184</v>
      </c>
      <c r="K332" s="303" t="s">
        <v>194</v>
      </c>
    </row>
    <row r="333" spans="1:11">
      <c r="A333" s="296" t="s">
        <v>11</v>
      </c>
      <c r="B333" s="297" t="s">
        <v>195</v>
      </c>
      <c r="C333" s="297" t="s">
        <v>523</v>
      </c>
      <c r="D333" s="297" t="s">
        <v>14</v>
      </c>
      <c r="E333" s="297">
        <v>74</v>
      </c>
      <c r="F333" s="298">
        <v>378.45800000000003</v>
      </c>
      <c r="G333" s="298">
        <v>389</v>
      </c>
      <c r="H333" s="297" t="s">
        <v>560</v>
      </c>
      <c r="I333" s="297" t="s">
        <v>561</v>
      </c>
      <c r="J333" s="297" t="s">
        <v>184</v>
      </c>
      <c r="K333" s="299" t="s">
        <v>194</v>
      </c>
    </row>
    <row r="334" spans="1:11">
      <c r="A334" s="300" t="s">
        <v>11</v>
      </c>
      <c r="B334" s="301" t="s">
        <v>195</v>
      </c>
      <c r="C334" s="301" t="s">
        <v>523</v>
      </c>
      <c r="D334" s="301" t="s">
        <v>14</v>
      </c>
      <c r="E334" s="301">
        <v>74</v>
      </c>
      <c r="F334" s="302">
        <v>389</v>
      </c>
      <c r="G334" s="302">
        <v>399.34100000000001</v>
      </c>
      <c r="H334" s="301" t="s">
        <v>560</v>
      </c>
      <c r="I334" s="301" t="s">
        <v>562</v>
      </c>
      <c r="J334" s="301" t="s">
        <v>184</v>
      </c>
      <c r="K334" s="303" t="s">
        <v>194</v>
      </c>
    </row>
    <row r="335" spans="1:11">
      <c r="A335" s="296" t="s">
        <v>11</v>
      </c>
      <c r="B335" s="297" t="s">
        <v>195</v>
      </c>
      <c r="C335" s="297" t="s">
        <v>523</v>
      </c>
      <c r="D335" s="297" t="s">
        <v>14</v>
      </c>
      <c r="E335" s="297">
        <v>74</v>
      </c>
      <c r="F335" s="298">
        <v>399.34100000000001</v>
      </c>
      <c r="G335" s="298">
        <v>400.94099999999997</v>
      </c>
      <c r="H335" s="297" t="s">
        <v>563</v>
      </c>
      <c r="I335" s="297" t="s">
        <v>564</v>
      </c>
      <c r="J335" s="297" t="s">
        <v>184</v>
      </c>
      <c r="K335" s="299" t="s">
        <v>194</v>
      </c>
    </row>
    <row r="336" spans="1:11">
      <c r="A336" s="300" t="s">
        <v>11</v>
      </c>
      <c r="B336" s="301" t="s">
        <v>195</v>
      </c>
      <c r="C336" s="301" t="s">
        <v>523</v>
      </c>
      <c r="D336" s="301" t="s">
        <v>14</v>
      </c>
      <c r="E336" s="301">
        <v>74</v>
      </c>
      <c r="F336" s="302">
        <v>400.94099999999997</v>
      </c>
      <c r="G336" s="302">
        <v>403.13299999999998</v>
      </c>
      <c r="H336" s="301" t="s">
        <v>565</v>
      </c>
      <c r="I336" s="301" t="s">
        <v>566</v>
      </c>
      <c r="J336" s="301" t="s">
        <v>184</v>
      </c>
      <c r="K336" s="303" t="s">
        <v>194</v>
      </c>
    </row>
    <row r="337" spans="1:11">
      <c r="A337" s="296" t="s">
        <v>11</v>
      </c>
      <c r="B337" s="297" t="s">
        <v>195</v>
      </c>
      <c r="C337" s="297" t="s">
        <v>523</v>
      </c>
      <c r="D337" s="297" t="s">
        <v>14</v>
      </c>
      <c r="E337" s="297">
        <v>74</v>
      </c>
      <c r="F337" s="298">
        <v>400.94099999999997</v>
      </c>
      <c r="G337" s="298">
        <v>403.13299999999998</v>
      </c>
      <c r="H337" s="297" t="s">
        <v>565</v>
      </c>
      <c r="I337" s="297" t="s">
        <v>567</v>
      </c>
      <c r="J337" s="297" t="s">
        <v>184</v>
      </c>
      <c r="K337" s="299" t="s">
        <v>194</v>
      </c>
    </row>
    <row r="338" spans="1:11">
      <c r="A338" s="300" t="s">
        <v>11</v>
      </c>
      <c r="B338" s="301" t="s">
        <v>195</v>
      </c>
      <c r="C338" s="301" t="s">
        <v>523</v>
      </c>
      <c r="D338" s="301" t="s">
        <v>14</v>
      </c>
      <c r="E338" s="301">
        <v>74</v>
      </c>
      <c r="F338" s="302">
        <v>403.13299999999998</v>
      </c>
      <c r="G338" s="302">
        <v>403.25799999999998</v>
      </c>
      <c r="H338" s="301" t="s">
        <v>568</v>
      </c>
      <c r="I338" s="301" t="s">
        <v>569</v>
      </c>
      <c r="J338" s="301" t="s">
        <v>184</v>
      </c>
      <c r="K338" s="303" t="s">
        <v>194</v>
      </c>
    </row>
    <row r="339" spans="1:11">
      <c r="A339" s="296" t="s">
        <v>11</v>
      </c>
      <c r="B339" s="297" t="s">
        <v>195</v>
      </c>
      <c r="C339" s="297" t="s">
        <v>523</v>
      </c>
      <c r="D339" s="297" t="s">
        <v>14</v>
      </c>
      <c r="E339" s="297">
        <v>74</v>
      </c>
      <c r="F339" s="298">
        <v>403.25799999999998</v>
      </c>
      <c r="G339" s="298">
        <v>406.37099999999998</v>
      </c>
      <c r="H339" s="297" t="s">
        <v>570</v>
      </c>
      <c r="I339" s="297" t="s">
        <v>571</v>
      </c>
      <c r="J339" s="297" t="s">
        <v>184</v>
      </c>
      <c r="K339" s="299" t="s">
        <v>194</v>
      </c>
    </row>
    <row r="340" spans="1:11">
      <c r="A340" s="300" t="s">
        <v>11</v>
      </c>
      <c r="B340" s="301" t="s">
        <v>195</v>
      </c>
      <c r="C340" s="301" t="s">
        <v>523</v>
      </c>
      <c r="D340" s="301" t="s">
        <v>14</v>
      </c>
      <c r="E340" s="301">
        <v>74</v>
      </c>
      <c r="F340" s="302">
        <v>403.25799999999998</v>
      </c>
      <c r="G340" s="302">
        <v>406.37099999999998</v>
      </c>
      <c r="H340" s="301" t="s">
        <v>570</v>
      </c>
      <c r="I340" s="301" t="s">
        <v>572</v>
      </c>
      <c r="J340" s="301" t="s">
        <v>184</v>
      </c>
      <c r="K340" s="303" t="s">
        <v>194</v>
      </c>
    </row>
    <row r="341" spans="1:11">
      <c r="A341" s="296" t="s">
        <v>11</v>
      </c>
      <c r="B341" s="297" t="s">
        <v>195</v>
      </c>
      <c r="C341" s="297" t="s">
        <v>523</v>
      </c>
      <c r="D341" s="297" t="s">
        <v>14</v>
      </c>
      <c r="E341" s="297">
        <v>74</v>
      </c>
      <c r="F341" s="298">
        <v>406.37099999999998</v>
      </c>
      <c r="G341" s="298">
        <v>416</v>
      </c>
      <c r="H341" s="297" t="s">
        <v>573</v>
      </c>
      <c r="I341" s="297" t="s">
        <v>574</v>
      </c>
      <c r="J341" s="297" t="s">
        <v>184</v>
      </c>
      <c r="K341" s="299" t="s">
        <v>194</v>
      </c>
    </row>
    <row r="342" spans="1:11">
      <c r="A342" s="300" t="s">
        <v>11</v>
      </c>
      <c r="B342" s="301" t="s">
        <v>195</v>
      </c>
      <c r="C342" s="301" t="s">
        <v>523</v>
      </c>
      <c r="D342" s="301" t="s">
        <v>14</v>
      </c>
      <c r="E342" s="301">
        <v>74</v>
      </c>
      <c r="F342" s="302">
        <v>416</v>
      </c>
      <c r="G342" s="302">
        <v>426.60399999999998</v>
      </c>
      <c r="H342" s="301" t="s">
        <v>573</v>
      </c>
      <c r="I342" s="301" t="s">
        <v>575</v>
      </c>
      <c r="J342" s="301" t="s">
        <v>184</v>
      </c>
      <c r="K342" s="303" t="s">
        <v>194</v>
      </c>
    </row>
    <row r="343" spans="1:11">
      <c r="A343" s="296" t="s">
        <v>11</v>
      </c>
      <c r="B343" s="297" t="s">
        <v>195</v>
      </c>
      <c r="C343" s="297" t="s">
        <v>523</v>
      </c>
      <c r="D343" s="297" t="s">
        <v>14</v>
      </c>
      <c r="E343" s="297">
        <v>74</v>
      </c>
      <c r="F343" s="298">
        <v>426.60399999999998</v>
      </c>
      <c r="G343" s="298">
        <v>429.572</v>
      </c>
      <c r="H343" s="297" t="s">
        <v>576</v>
      </c>
      <c r="I343" s="297" t="s">
        <v>577</v>
      </c>
      <c r="J343" s="297" t="s">
        <v>184</v>
      </c>
      <c r="K343" s="299" t="s">
        <v>194</v>
      </c>
    </row>
    <row r="344" spans="1:11">
      <c r="A344" s="300" t="s">
        <v>11</v>
      </c>
      <c r="B344" s="301" t="s">
        <v>195</v>
      </c>
      <c r="C344" s="301" t="s">
        <v>523</v>
      </c>
      <c r="D344" s="301" t="s">
        <v>14</v>
      </c>
      <c r="E344" s="301">
        <v>74</v>
      </c>
      <c r="F344" s="302">
        <v>426.60399999999998</v>
      </c>
      <c r="G344" s="302">
        <v>429.572</v>
      </c>
      <c r="H344" s="301" t="s">
        <v>576</v>
      </c>
      <c r="I344" s="301" t="s">
        <v>578</v>
      </c>
      <c r="J344" s="301" t="s">
        <v>184</v>
      </c>
      <c r="K344" s="303" t="s">
        <v>194</v>
      </c>
    </row>
    <row r="345" spans="1:11">
      <c r="A345" s="296" t="s">
        <v>11</v>
      </c>
      <c r="B345" s="297" t="s">
        <v>195</v>
      </c>
      <c r="C345" s="297" t="s">
        <v>523</v>
      </c>
      <c r="D345" s="297" t="s">
        <v>14</v>
      </c>
      <c r="E345" s="297">
        <v>74</v>
      </c>
      <c r="F345" s="298">
        <v>429.572</v>
      </c>
      <c r="G345" s="298">
        <v>440</v>
      </c>
      <c r="H345" s="297" t="s">
        <v>579</v>
      </c>
      <c r="I345" s="297" t="s">
        <v>580</v>
      </c>
      <c r="J345" s="297" t="s">
        <v>184</v>
      </c>
      <c r="K345" s="299" t="s">
        <v>194</v>
      </c>
    </row>
    <row r="346" spans="1:11">
      <c r="A346" s="300" t="s">
        <v>11</v>
      </c>
      <c r="B346" s="301" t="s">
        <v>195</v>
      </c>
      <c r="C346" s="301" t="s">
        <v>523</v>
      </c>
      <c r="D346" s="301" t="s">
        <v>14</v>
      </c>
      <c r="E346" s="301">
        <v>74</v>
      </c>
      <c r="F346" s="302">
        <v>440</v>
      </c>
      <c r="G346" s="302">
        <v>450.62299999999999</v>
      </c>
      <c r="H346" s="301" t="s">
        <v>579</v>
      </c>
      <c r="I346" s="301" t="s">
        <v>581</v>
      </c>
      <c r="J346" s="301" t="s">
        <v>184</v>
      </c>
      <c r="K346" s="303" t="s">
        <v>194</v>
      </c>
    </row>
    <row r="347" spans="1:11">
      <c r="A347" s="296" t="s">
        <v>11</v>
      </c>
      <c r="B347" s="297" t="s">
        <v>195</v>
      </c>
      <c r="C347" s="297" t="s">
        <v>523</v>
      </c>
      <c r="D347" s="297" t="s">
        <v>14</v>
      </c>
      <c r="E347" s="297">
        <v>74</v>
      </c>
      <c r="F347" s="298">
        <v>450.62299999999999</v>
      </c>
      <c r="G347" s="298">
        <v>453.32100000000003</v>
      </c>
      <c r="H347" s="297" t="s">
        <v>582</v>
      </c>
      <c r="I347" s="297" t="s">
        <v>583</v>
      </c>
      <c r="J347" s="297" t="s">
        <v>184</v>
      </c>
      <c r="K347" s="299" t="s">
        <v>194</v>
      </c>
    </row>
    <row r="348" spans="1:11">
      <c r="A348" s="300" t="s">
        <v>11</v>
      </c>
      <c r="B348" s="301" t="s">
        <v>195</v>
      </c>
      <c r="C348" s="301" t="s">
        <v>523</v>
      </c>
      <c r="D348" s="301" t="s">
        <v>14</v>
      </c>
      <c r="E348" s="301">
        <v>74</v>
      </c>
      <c r="F348" s="302">
        <v>450.62299999999999</v>
      </c>
      <c r="G348" s="302">
        <v>453.32100000000003</v>
      </c>
      <c r="H348" s="301" t="s">
        <v>582</v>
      </c>
      <c r="I348" s="301" t="s">
        <v>584</v>
      </c>
      <c r="J348" s="301" t="s">
        <v>184</v>
      </c>
      <c r="K348" s="303" t="s">
        <v>194</v>
      </c>
    </row>
    <row r="349" spans="1:11">
      <c r="A349" s="296" t="s">
        <v>11</v>
      </c>
      <c r="B349" s="297" t="s">
        <v>195</v>
      </c>
      <c r="C349" s="297" t="s">
        <v>523</v>
      </c>
      <c r="D349" s="297" t="s">
        <v>14</v>
      </c>
      <c r="E349" s="297">
        <v>74</v>
      </c>
      <c r="F349" s="298">
        <v>453.32100000000003</v>
      </c>
      <c r="G349" s="298">
        <v>464</v>
      </c>
      <c r="H349" s="297" t="s">
        <v>585</v>
      </c>
      <c r="I349" s="297" t="s">
        <v>586</v>
      </c>
      <c r="J349" s="297" t="s">
        <v>184</v>
      </c>
      <c r="K349" s="299" t="s">
        <v>194</v>
      </c>
    </row>
    <row r="350" spans="1:11">
      <c r="A350" s="300" t="s">
        <v>11</v>
      </c>
      <c r="B350" s="301" t="s">
        <v>195</v>
      </c>
      <c r="C350" s="301" t="s">
        <v>523</v>
      </c>
      <c r="D350" s="301" t="s">
        <v>14</v>
      </c>
      <c r="E350" s="301">
        <v>74</v>
      </c>
      <c r="F350" s="302">
        <v>464</v>
      </c>
      <c r="G350" s="302">
        <v>474.98899999999998</v>
      </c>
      <c r="H350" s="301" t="s">
        <v>585</v>
      </c>
      <c r="I350" s="301" t="s">
        <v>587</v>
      </c>
      <c r="J350" s="301" t="s">
        <v>184</v>
      </c>
      <c r="K350" s="303" t="s">
        <v>194</v>
      </c>
    </row>
    <row r="351" spans="1:11">
      <c r="A351" s="296" t="s">
        <v>11</v>
      </c>
      <c r="B351" s="297" t="s">
        <v>195</v>
      </c>
      <c r="C351" s="297" t="s">
        <v>523</v>
      </c>
      <c r="D351" s="297" t="s">
        <v>14</v>
      </c>
      <c r="E351" s="297">
        <v>74</v>
      </c>
      <c r="F351" s="298">
        <v>474.98899999999998</v>
      </c>
      <c r="G351" s="298">
        <v>477.84699999999998</v>
      </c>
      <c r="H351" s="297" t="s">
        <v>588</v>
      </c>
      <c r="I351" s="297" t="s">
        <v>589</v>
      </c>
      <c r="J351" s="297" t="s">
        <v>184</v>
      </c>
      <c r="K351" s="299" t="s">
        <v>194</v>
      </c>
    </row>
    <row r="352" spans="1:11">
      <c r="A352" s="300" t="s">
        <v>11</v>
      </c>
      <c r="B352" s="301" t="s">
        <v>195</v>
      </c>
      <c r="C352" s="301" t="s">
        <v>523</v>
      </c>
      <c r="D352" s="301" t="s">
        <v>14</v>
      </c>
      <c r="E352" s="301">
        <v>74</v>
      </c>
      <c r="F352" s="302">
        <v>474.98899999999998</v>
      </c>
      <c r="G352" s="302">
        <v>477.84699999999998</v>
      </c>
      <c r="H352" s="301" t="s">
        <v>588</v>
      </c>
      <c r="I352" s="301" t="s">
        <v>590</v>
      </c>
      <c r="J352" s="301" t="s">
        <v>184</v>
      </c>
      <c r="K352" s="303" t="s">
        <v>194</v>
      </c>
    </row>
    <row r="353" spans="1:11">
      <c r="A353" s="296" t="s">
        <v>11</v>
      </c>
      <c r="B353" s="297" t="s">
        <v>195</v>
      </c>
      <c r="C353" s="297" t="s">
        <v>523</v>
      </c>
      <c r="D353" s="297" t="s">
        <v>14</v>
      </c>
      <c r="E353" s="297">
        <v>74</v>
      </c>
      <c r="F353" s="298">
        <v>477.84699999999998</v>
      </c>
      <c r="G353" s="298">
        <v>487</v>
      </c>
      <c r="H353" s="297" t="s">
        <v>591</v>
      </c>
      <c r="I353" s="297" t="s">
        <v>592</v>
      </c>
      <c r="J353" s="297" t="s">
        <v>184</v>
      </c>
      <c r="K353" s="299" t="s">
        <v>194</v>
      </c>
    </row>
    <row r="354" spans="1:11">
      <c r="A354" s="300" t="s">
        <v>11</v>
      </c>
      <c r="B354" s="301" t="s">
        <v>195</v>
      </c>
      <c r="C354" s="301" t="s">
        <v>523</v>
      </c>
      <c r="D354" s="301" t="s">
        <v>14</v>
      </c>
      <c r="E354" s="301">
        <v>74</v>
      </c>
      <c r="F354" s="302">
        <v>487</v>
      </c>
      <c r="G354" s="302">
        <v>492</v>
      </c>
      <c r="H354" s="301" t="s">
        <v>591</v>
      </c>
      <c r="I354" s="301">
        <v>487492</v>
      </c>
      <c r="J354" s="301" t="s">
        <v>184</v>
      </c>
      <c r="K354" s="303" t="s">
        <v>194</v>
      </c>
    </row>
    <row r="355" spans="1:11">
      <c r="A355" s="296" t="s">
        <v>11</v>
      </c>
      <c r="B355" s="297" t="s">
        <v>195</v>
      </c>
      <c r="C355" s="297" t="s">
        <v>523</v>
      </c>
      <c r="D355" s="297" t="s">
        <v>14</v>
      </c>
      <c r="E355" s="297">
        <v>74</v>
      </c>
      <c r="F355" s="298">
        <v>492</v>
      </c>
      <c r="G355" s="298">
        <v>498.77</v>
      </c>
      <c r="H355" s="297" t="s">
        <v>591</v>
      </c>
      <c r="I355" s="297">
        <v>492499</v>
      </c>
      <c r="J355" s="297" t="s">
        <v>184</v>
      </c>
      <c r="K355" s="299" t="s">
        <v>194</v>
      </c>
    </row>
    <row r="356" spans="1:11">
      <c r="A356" s="304" t="s">
        <v>11</v>
      </c>
      <c r="B356" s="305" t="s">
        <v>195</v>
      </c>
      <c r="C356" s="305" t="s">
        <v>523</v>
      </c>
      <c r="D356" s="305" t="s">
        <v>14</v>
      </c>
      <c r="E356" s="305">
        <v>74</v>
      </c>
      <c r="F356" s="306">
        <v>498.77</v>
      </c>
      <c r="G356" s="306">
        <v>499.37099999999998</v>
      </c>
      <c r="H356" s="305" t="s">
        <v>591</v>
      </c>
      <c r="I356" s="305" t="s">
        <v>593</v>
      </c>
      <c r="J356" s="307" t="s">
        <v>184</v>
      </c>
      <c r="K356" s="308" t="s">
        <v>194</v>
      </c>
    </row>
    <row r="357" spans="1:11">
      <c r="A357" s="309" t="s">
        <v>11</v>
      </c>
      <c r="B357" s="310" t="s">
        <v>195</v>
      </c>
      <c r="C357" s="310" t="s">
        <v>523</v>
      </c>
      <c r="D357" s="310" t="s">
        <v>14</v>
      </c>
      <c r="E357" s="310">
        <v>74</v>
      </c>
      <c r="F357" s="311">
        <v>498.77</v>
      </c>
      <c r="G357" s="311">
        <v>499.38799999999998</v>
      </c>
      <c r="H357" s="310" t="s">
        <v>591</v>
      </c>
      <c r="I357" s="310" t="s">
        <v>594</v>
      </c>
      <c r="J357" s="312" t="s">
        <v>184</v>
      </c>
      <c r="K357" s="313" t="s">
        <v>194</v>
      </c>
    </row>
    <row r="358" spans="1:11">
      <c r="A358" s="304" t="s">
        <v>11</v>
      </c>
      <c r="B358" s="305" t="s">
        <v>195</v>
      </c>
      <c r="C358" s="305" t="s">
        <v>523</v>
      </c>
      <c r="D358" s="305" t="s">
        <v>14</v>
      </c>
      <c r="E358" s="305">
        <v>74</v>
      </c>
      <c r="F358" s="306">
        <v>499.37099999999998</v>
      </c>
      <c r="G358" s="306">
        <v>501.30900000000003</v>
      </c>
      <c r="H358" s="305" t="s">
        <v>595</v>
      </c>
      <c r="I358" s="305" t="s">
        <v>596</v>
      </c>
      <c r="J358" s="307" t="s">
        <v>184</v>
      </c>
      <c r="K358" s="308" t="s">
        <v>194</v>
      </c>
    </row>
    <row r="359" spans="1:11">
      <c r="A359" s="309" t="s">
        <v>11</v>
      </c>
      <c r="B359" s="310" t="s">
        <v>195</v>
      </c>
      <c r="C359" s="310" t="s">
        <v>523</v>
      </c>
      <c r="D359" s="310" t="s">
        <v>14</v>
      </c>
      <c r="E359" s="310">
        <v>74</v>
      </c>
      <c r="F359" s="311">
        <v>499.38799999999998</v>
      </c>
      <c r="G359" s="311">
        <v>501.30900000000003</v>
      </c>
      <c r="H359" s="310" t="s">
        <v>595</v>
      </c>
      <c r="I359" s="310" t="s">
        <v>597</v>
      </c>
      <c r="J359" s="312" t="s">
        <v>184</v>
      </c>
      <c r="K359" s="313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10" zoomScale="85" zoomScaleNormal="85" workbookViewId="0">
      <selection activeCell="A111" sqref="A11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6" activePane="bottomRight" state="frozen"/>
      <selection pane="bottomRight" activeCell="M11" sqref="M11:P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7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50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27" t="s">
        <v>1122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1123</v>
      </c>
      <c r="BI1" s="332"/>
      <c r="BJ1" s="333"/>
      <c r="BK1" s="334"/>
      <c r="BL1" s="54"/>
      <c r="BM1" s="324" t="s">
        <v>1124</v>
      </c>
      <c r="BN1" s="325"/>
      <c r="BO1" s="325"/>
      <c r="BP1" s="325"/>
      <c r="BQ1" s="325"/>
      <c r="BR1" s="325"/>
      <c r="BS1" s="32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27" t="s">
        <v>1125</v>
      </c>
      <c r="AJ2" s="328"/>
      <c r="AK2" s="328"/>
      <c r="AL2" s="328"/>
      <c r="AM2" s="328"/>
      <c r="AN2" s="328"/>
      <c r="AO2" s="328"/>
      <c r="AP2" s="328"/>
      <c r="AQ2" s="330"/>
      <c r="AR2" s="266"/>
      <c r="AS2" s="342" t="s">
        <v>1128</v>
      </c>
      <c r="AT2" s="329"/>
      <c r="AU2" s="329"/>
      <c r="AV2" s="329"/>
      <c r="AW2" s="329"/>
      <c r="AX2" s="328"/>
      <c r="AY2" s="330"/>
      <c r="AZ2" s="4"/>
      <c r="BA2" s="321" t="s">
        <v>1129</v>
      </c>
      <c r="BB2" s="323"/>
      <c r="BC2" s="327" t="s">
        <v>1126</v>
      </c>
      <c r="BD2" s="328"/>
      <c r="BE2" s="328"/>
      <c r="BF2" s="330"/>
      <c r="BG2" s="3"/>
      <c r="BH2" s="335"/>
      <c r="BI2" s="336"/>
      <c r="BJ2" s="337"/>
      <c r="BK2" s="338"/>
      <c r="BL2" s="54"/>
      <c r="BM2" s="339"/>
      <c r="BN2" s="340"/>
      <c r="BO2" s="340"/>
      <c r="BP2" s="340"/>
      <c r="BQ2" s="340"/>
      <c r="BR2" s="340"/>
      <c r="BS2" s="34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21" t="s">
        <v>1130</v>
      </c>
      <c r="AJ3" s="323"/>
      <c r="AK3" s="321" t="s">
        <v>1131</v>
      </c>
      <c r="AL3" s="322"/>
      <c r="AM3" s="322"/>
      <c r="AN3" s="322"/>
      <c r="AO3" s="322"/>
      <c r="AP3" s="322"/>
      <c r="AQ3" s="323"/>
      <c r="AR3" s="267"/>
      <c r="AS3" s="345" t="s">
        <v>1137</v>
      </c>
      <c r="AT3" s="346"/>
      <c r="AU3" s="345" t="s">
        <v>1138</v>
      </c>
      <c r="AV3" s="346"/>
      <c r="AW3" s="345" t="s">
        <v>1139</v>
      </c>
      <c r="AX3" s="347"/>
      <c r="AY3" s="68" t="s">
        <v>1140</v>
      </c>
      <c r="AZ3" s="68"/>
      <c r="BA3" s="343"/>
      <c r="BB3" s="344"/>
      <c r="BC3" s="321" t="s">
        <v>1133</v>
      </c>
      <c r="BD3" s="322"/>
      <c r="BE3" s="322"/>
      <c r="BF3" s="323"/>
      <c r="BG3" s="67"/>
      <c r="BH3" s="335"/>
      <c r="BI3" s="336"/>
      <c r="BJ3" s="337"/>
      <c r="BK3" s="338"/>
      <c r="BL3" s="54"/>
      <c r="BM3" s="324" t="s">
        <v>1141</v>
      </c>
      <c r="BN3" s="325"/>
      <c r="BO3" s="325"/>
      <c r="BP3" s="326"/>
      <c r="BQ3" s="324" t="s">
        <v>759</v>
      </c>
      <c r="BR3" s="325"/>
      <c r="BS3" s="326"/>
      <c r="BT3" s="248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8" t="s">
        <v>1143</v>
      </c>
      <c r="AS4" s="268" t="s">
        <v>1143</v>
      </c>
      <c r="AT4" s="268" t="s">
        <v>1143</v>
      </c>
      <c r="AU4" s="268" t="s">
        <v>1143</v>
      </c>
      <c r="AV4" s="268" t="s">
        <v>1143</v>
      </c>
      <c r="AW4" s="268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7" customFormat="1" ht="14.25" customHeight="1">
      <c r="A5" s="244" t="s">
        <v>1146</v>
      </c>
      <c r="B5" s="244" t="s">
        <v>1147</v>
      </c>
      <c r="C5" s="365" t="s">
        <v>1148</v>
      </c>
      <c r="D5" s="245" t="s">
        <v>1149</v>
      </c>
      <c r="E5" s="245" t="s">
        <v>1150</v>
      </c>
      <c r="F5" s="245" t="s">
        <v>1151</v>
      </c>
      <c r="G5" s="245" t="s">
        <v>1152</v>
      </c>
      <c r="H5" s="245" t="s">
        <v>1153</v>
      </c>
      <c r="I5" s="245" t="s">
        <v>1154</v>
      </c>
      <c r="J5" s="245" t="s">
        <v>4</v>
      </c>
      <c r="K5" s="245" t="s">
        <v>1155</v>
      </c>
      <c r="L5" s="245" t="s">
        <v>1156</v>
      </c>
      <c r="M5" s="245" t="s">
        <v>1157</v>
      </c>
      <c r="N5" s="366" t="s">
        <v>8</v>
      </c>
      <c r="O5" s="245" t="s">
        <v>1158</v>
      </c>
      <c r="P5" s="245" t="s">
        <v>1159</v>
      </c>
      <c r="Q5" s="365" t="s">
        <v>1160</v>
      </c>
      <c r="R5" s="245" t="s">
        <v>1161</v>
      </c>
      <c r="S5" s="245" t="s">
        <v>1162</v>
      </c>
      <c r="T5" s="245" t="s">
        <v>1163</v>
      </c>
      <c r="U5" s="366" t="s">
        <v>7</v>
      </c>
      <c r="V5" s="245" t="s">
        <v>1164</v>
      </c>
      <c r="W5" s="245" t="s">
        <v>1165</v>
      </c>
      <c r="X5" s="245" t="s">
        <v>1166</v>
      </c>
      <c r="Y5" s="245" t="s">
        <v>1167</v>
      </c>
      <c r="Z5" s="245" t="s">
        <v>605</v>
      </c>
      <c r="AA5" s="365" t="s">
        <v>1168</v>
      </c>
      <c r="AB5" s="245" t="s">
        <v>1169</v>
      </c>
      <c r="AC5" s="245" t="s">
        <v>1170</v>
      </c>
      <c r="AD5" s="245" t="s">
        <v>1171</v>
      </c>
      <c r="AE5" s="365" t="s">
        <v>1172</v>
      </c>
      <c r="AF5" s="365" t="s">
        <v>1173</v>
      </c>
      <c r="AG5" s="365" t="s">
        <v>1174</v>
      </c>
      <c r="AH5" s="245" t="s">
        <v>1175</v>
      </c>
      <c r="AI5" s="245" t="s">
        <v>1176</v>
      </c>
      <c r="AJ5" s="245" t="s">
        <v>1177</v>
      </c>
      <c r="AK5" s="366" t="s">
        <v>1178</v>
      </c>
      <c r="AL5" s="366" t="s">
        <v>1179</v>
      </c>
      <c r="AM5" s="366" t="s">
        <v>1180</v>
      </c>
      <c r="AN5" s="366" t="s">
        <v>1181</v>
      </c>
      <c r="AO5" s="245" t="s">
        <v>1182</v>
      </c>
      <c r="AP5" s="245" t="s">
        <v>1183</v>
      </c>
      <c r="AQ5" s="245" t="s">
        <v>1184</v>
      </c>
      <c r="AR5" s="367" t="s">
        <v>1185</v>
      </c>
      <c r="AS5" s="367" t="s">
        <v>1186</v>
      </c>
      <c r="AT5" s="367" t="s">
        <v>1187</v>
      </c>
      <c r="AU5" s="367" t="s">
        <v>1188</v>
      </c>
      <c r="AV5" s="367" t="s">
        <v>1189</v>
      </c>
      <c r="AW5" s="367" t="s">
        <v>1190</v>
      </c>
      <c r="AX5" s="245" t="s">
        <v>1191</v>
      </c>
      <c r="AY5" s="245" t="s">
        <v>1140</v>
      </c>
      <c r="AZ5" s="245" t="s">
        <v>1192</v>
      </c>
      <c r="BA5" s="245" t="s">
        <v>1193</v>
      </c>
      <c r="BB5" s="245" t="s">
        <v>1194</v>
      </c>
      <c r="BC5" s="245" t="s">
        <v>1195</v>
      </c>
      <c r="BD5" s="245" t="s">
        <v>1196</v>
      </c>
      <c r="BE5" s="245" t="s">
        <v>1197</v>
      </c>
      <c r="BF5" s="245" t="s">
        <v>1198</v>
      </c>
      <c r="BG5" s="245" t="s">
        <v>1199</v>
      </c>
      <c r="BH5" s="245" t="s">
        <v>1200</v>
      </c>
      <c r="BI5" s="245" t="s">
        <v>1201</v>
      </c>
      <c r="BJ5" s="245" t="s">
        <v>1202</v>
      </c>
      <c r="BK5" s="245" t="s">
        <v>1203</v>
      </c>
      <c r="BL5" s="245" t="s">
        <v>1204</v>
      </c>
      <c r="BM5" s="245" t="s">
        <v>1205</v>
      </c>
      <c r="BN5" s="245" t="s">
        <v>1206</v>
      </c>
      <c r="BO5" s="245" t="s">
        <v>1207</v>
      </c>
      <c r="BP5" s="245" t="s">
        <v>1208</v>
      </c>
      <c r="BQ5" s="245" t="s">
        <v>1209</v>
      </c>
      <c r="BR5" s="245" t="s">
        <v>1210</v>
      </c>
      <c r="BS5" s="245" t="s">
        <v>1211</v>
      </c>
      <c r="BT5" s="179" t="s">
        <v>1212</v>
      </c>
      <c r="BX5" s="246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75" t="str" cm="1">
        <f t="array" ref="S6" xml:space="preserve"> _xlfn.XLOOKUP(
  1,
  ( BASE_MAPA!$E$2:$E$359 = #REF!) *
  ( BASE_MAPA!$F$2:$F$359 &lt;= #REF!) *
  ( BASE_MAPA!$G$2:$G$359  &gt;= #REF!),
  BASE_MAPA!$D$2:$D$359,
  "-",
  0
)</f>
        <v>-</v>
      </c>
      <c r="T6" s="75" t="str" cm="1">
        <f t="array" ref="T6" xml:space="preserve"> _xlfn.XLOOKUP(
  1,
  ( BASE_MAPA!$E$2:$E$359 = #REF!) *
  ( BASE_MAPA!$F$2:$F$359 &lt;= #REF!) *
  ( BASE_MAPA!$G$2:$G$359  &gt;= #REF!),
  BASE_MAPA!$K$2:$K$359,
  "-",
  0
)</f>
        <v>-</v>
      </c>
      <c r="U6" s="86" t="str">
        <f>IFERROR(_xlfn.XLOOKUP(J6, BASE_MAPA!$E$2:$E$359, BASE_MAPA!$J$2:$J$359), "ERRO")</f>
        <v>ITIRAPINA - BAURU</v>
      </c>
      <c r="V6" s="211" t="s">
        <v>1230</v>
      </c>
      <c r="W6" s="186" t="s">
        <v>1329</v>
      </c>
      <c r="X6" s="237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68" t="str">
        <f>IF(BS_CONTROLE[[#This Row],[Local - Partida]]=0, "-", BS_CONTROLE[[#This Row],[Local - Partida]])</f>
        <v>ZTEZVT</v>
      </c>
      <c r="AL6" s="368" t="str">
        <f>IF(BS_CONTROLE[[#This Row],[Local - Encerramento]]=0, "-", BS_CONTROLE[[#This Row],[Local - Encerramento]])</f>
        <v>ZTEZVT</v>
      </c>
      <c r="AM6" s="368" t="str">
        <f>IF(BS_CONTROLE[[#This Row],[Entre - Estações]]=0, "-", BS_CONTROLE[[#This Row],[Entre - Estações]])</f>
        <v>ZTE-ZVT</v>
      </c>
      <c r="AN6" s="368" t="str">
        <f>IF(BS_CONTROLE[[#This Row],[SB]]=0, "-", BS_CONTROLE[[#This Row],[SB]])</f>
        <v>ZTEZVT</v>
      </c>
      <c r="AO6" s="369">
        <f>IF(BS_CONTROLE[[#This Row],[SUB]]=0, "-", BS_CONTROLE[[#This Row],[SUB]])</f>
        <v>78</v>
      </c>
      <c r="AP6" s="370">
        <f>IF(BS_CONTROLE[[#This Row],[KM - Inicio]]=0, "-", BS_CONTROLE[[#This Row],[KM - Inicio]])</f>
        <v>235</v>
      </c>
      <c r="AQ6" s="37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BASE_MAPA!$E$2:$E$359 = #REF!) *
  ( BASE_MAPA!$F$2:$F$359 &lt;= #REF!) *
  ( BASE_MAPA!$G$2:$G$359  &gt;= #REF!),
  BASE_MAPA!$D$2:$D$359,
  "-",
  0
)</f>
        <v>-</v>
      </c>
      <c r="BD6" s="75" t="str" cm="1">
        <f t="array" ref="BD6" xml:space="preserve"> _xlfn.XLOOKUP(
  1,
  ( BASE_MAPA!$E$2:$E$359 = #REF!) *
  ( BASE_MAPA!$F$2:$F$359 &lt;= #REF!) *
  ( BASE_MAPA!$G$2:$G$359  &gt;= #REF!),
  BASE_MAPA!$K$2:$K$359,
  "-",
  0
)</f>
        <v>-</v>
      </c>
      <c r="BE6" s="11" t="str">
        <f>IFERROR(_xlfn.XLOOKUP(AO6, BASE_MAPA!$E$2:$E$359, BASE_MAPA!$J$2:$J$359), "ERRO")</f>
        <v>ITIRAPINA - BAURU</v>
      </c>
      <c r="BF6" s="37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1765</v>
      </c>
      <c r="BK6" s="21" t="s">
        <v>1766</v>
      </c>
      <c r="BL6" s="20"/>
      <c r="BM6" s="18" t="s">
        <v>976</v>
      </c>
      <c r="BN6" s="18" t="s">
        <v>996</v>
      </c>
      <c r="BO6" s="173" t="s">
        <v>1067</v>
      </c>
      <c r="BP6" s="21" t="s">
        <v>1766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9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1506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1507</v>
      </c>
      <c r="N7" s="235" t="s">
        <v>1508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75" t="str" cm="1">
        <f t="array" ref="S7" xml:space="preserve"> _xlfn.XLOOKUP(
  1,
  ( BASE_MAPA!$E$2:$E$359 = #REF!) *
  ( BASE_MAPA!$F$2:$F$359 &lt;= #REF!) *
  ( BASE_MAPA!$G$2:$G$359  &gt;= #REF!),
  BASE_MAPA!$D$2:$D$359,
  "-",
  0
)</f>
        <v>-</v>
      </c>
      <c r="T7" s="75" t="str" cm="1">
        <f t="array" ref="T7" xml:space="preserve"> _xlfn.XLOOKUP(
  1,
  ( BASE_MAPA!$E$2:$E$359 = #REF!) *
  ( BASE_MAPA!$F$2:$F$359 &lt;= #REF!) *
  ( BASE_MAPA!$G$2:$G$359  &gt;= #REF!),
  BASE_MAPA!$K$2:$K$359,
  "-",
  0
)</f>
        <v>-</v>
      </c>
      <c r="U7" s="86" t="str">
        <f>IFERROR(_xlfn.XLOOKUP(J7, BASE_MAPA!$E$2:$E$359, BASE_MAPA!$J$2:$J$359), "ERRO")</f>
        <v>ALTO ARAGUAIA - RONDONOPOLIS</v>
      </c>
      <c r="V7" s="211" t="s">
        <v>1509</v>
      </c>
      <c r="W7" s="186" t="s">
        <v>1489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68" t="str">
        <f>IF(BS_CONTROLE[[#This Row],[Local - Partida]]=0, "-", BS_CONTROLE[[#This Row],[Local - Partida]])</f>
        <v>752RVD</v>
      </c>
      <c r="AL7" s="368" t="str">
        <f>IF(BS_CONTROLE[[#This Row],[Local - Encerramento]]=0, "-", BS_CONTROLE[[#This Row],[Local - Encerramento]])</f>
        <v>TGR2</v>
      </c>
      <c r="AM7" s="368" t="str">
        <f>IF(BS_CONTROLE[[#This Row],[Entre - Estações]]=0, "-", BS_CONTROLE[[#This Row],[Entre - Estações]])</f>
        <v>RVD-TAG</v>
      </c>
      <c r="AN7" s="368" t="str">
        <f>IF(BS_CONTROLE[[#This Row],[SB]]=0, "-", BS_CONTROLE[[#This Row],[SB]])</f>
        <v>RVDTAG</v>
      </c>
      <c r="AO7" s="369">
        <f>IF(BS_CONTROLE[[#This Row],[SUB]]=0, "-", BS_CONTROLE[[#This Row],[SUB]])</f>
        <v>98</v>
      </c>
      <c r="AP7" s="370">
        <f>IF(BS_CONTROLE[[#This Row],[KM - Inicio]]=0, "-", BS_CONTROLE[[#This Row],[KM - Inicio]])</f>
        <v>752.38</v>
      </c>
      <c r="AQ7" s="37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75" t="str" cm="1">
        <f t="array" ref="BC7" xml:space="preserve"> _xlfn.XLOOKUP(
  1,
  ( BASE_MAPA!$E$2:$E$359 = #REF!) *
  ( BASE_MAPA!$F$2:$F$359 &lt;= #REF!) *
  ( BASE_MAPA!$G$2:$G$359  &gt;= #REF!),
  BASE_MAPA!$D$2:$D$359,
  "-",
  0
)</f>
        <v>-</v>
      </c>
      <c r="BD7" s="75" t="str" cm="1">
        <f t="array" ref="BD7" xml:space="preserve"> _xlfn.XLOOKUP(
  1,
  ( BASE_MAPA!$E$2:$E$359 = #REF!) *
  ( BASE_MAPA!$F$2:$F$359 &lt;= #REF!) *
  ( BASE_MAPA!$G$2:$G$359  &gt;= #REF!),
  BASE_MAPA!$K$2:$K$359,
  "-",
  0
)</f>
        <v>-</v>
      </c>
      <c r="BE7" s="11" t="str">
        <f>IFERROR(_xlfn.XLOOKUP(AO7, BASE_MAPA!$E$2:$E$359, BASE_MAPA!$J$2:$J$359), "ERRO")</f>
        <v>ALTO ARAGUAIA - RONDONOPOLIS</v>
      </c>
      <c r="BF7" s="37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1510</v>
      </c>
      <c r="BK7" s="187" t="s">
        <v>1511</v>
      </c>
      <c r="BL7" s="20"/>
      <c r="BM7" s="18" t="s">
        <v>977</v>
      </c>
      <c r="BN7" s="18" t="s">
        <v>1005</v>
      </c>
      <c r="BO7" s="173" t="s">
        <v>1068</v>
      </c>
      <c r="BP7" s="187" t="s">
        <v>1511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9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1500</v>
      </c>
      <c r="N8" s="42" t="s">
        <v>1501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75" t="str" cm="1">
        <f t="array" ref="S8" xml:space="preserve"> _xlfn.XLOOKUP(
  1,
  ( BASE_MAPA!$E$2:$E$359 = #REF!) *
  ( BASE_MAPA!$F$2:$F$359 &lt;= #REF!) *
  ( BASE_MAPA!$G$2:$G$359  &gt;= #REF!),
  BASE_MAPA!$D$2:$D$359,
  "-",
  0
)</f>
        <v>-</v>
      </c>
      <c r="T8" s="75" t="str" cm="1">
        <f t="array" ref="T8" xml:space="preserve"> _xlfn.XLOOKUP(
  1,
  ( BASE_MAPA!$E$2:$E$359 = #REF!) *
  ( BASE_MAPA!$F$2:$F$359 &lt;= #REF!) *
  ( BASE_MAPA!$G$2:$G$359  &gt;= #REF!),
  BASE_MAPA!$K$2:$K$359,
  "-",
  0
)</f>
        <v>-</v>
      </c>
      <c r="U8" s="86" t="str">
        <f>IFERROR(_xlfn.XLOOKUP(J8, BASE_MAPA!$E$2:$E$359, BASE_MAPA!$J$2:$J$359), "ERRO")</f>
        <v>OURO VERDE - LIGAÇÃO</v>
      </c>
      <c r="V8" s="211" t="s">
        <v>1235</v>
      </c>
      <c r="W8" s="186" t="s">
        <v>1245</v>
      </c>
      <c r="X8" s="237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68" t="str">
        <f>IF(BS_CONTROLE[[#This Row],[Local - Partida]]=0, "-", BS_CONTROLE[[#This Row],[Local - Partida]])</f>
        <v>PSS1</v>
      </c>
      <c r="AL8" s="368" t="str">
        <f>IF(BS_CONTROLE[[#This Row],[Local - Encerramento]]=0, "-", BS_CONTROLE[[#This Row],[Local - Encerramento]])</f>
        <v>POA1</v>
      </c>
      <c r="AM8" s="368" t="str">
        <f>IF(BS_CONTROLE[[#This Row],[Entre - Estações]]=0, "-", BS_CONTROLE[[#This Row],[Entre - Estações]])</f>
        <v>PSS-POA</v>
      </c>
      <c r="AN8" s="368" t="str">
        <f>IF(BS_CONTROLE[[#This Row],[SB]]=0, "-", BS_CONTROLE[[#This Row],[SB]])</f>
        <v>PSSPOA</v>
      </c>
      <c r="AO8" s="369">
        <f>IF(BS_CONTROLE[[#This Row],[SUB]]=0, "-", BS_CONTROLE[[#This Row],[SUB]])</f>
        <v>103</v>
      </c>
      <c r="AP8" s="370">
        <f>IF(BS_CONTROLE[[#This Row],[KM - Inicio]]=0, "-", BS_CONTROLE[[#This Row],[KM - Inicio]])</f>
        <v>2031</v>
      </c>
      <c r="AQ8" s="37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75" t="str" cm="1">
        <f t="array" ref="BC8" xml:space="preserve"> _xlfn.XLOOKUP(
  1,
  ( BASE_MAPA!$E$2:$E$359 = #REF!) *
  ( BASE_MAPA!$F$2:$F$359 &lt;= #REF!) *
  ( BASE_MAPA!$G$2:$G$359  &gt;= #REF!),
  BASE_MAPA!$D$2:$D$359,
  "-",
  0
)</f>
        <v>-</v>
      </c>
      <c r="BD8" s="75" t="str" cm="1">
        <f t="array" ref="BD8" xml:space="preserve"> _xlfn.XLOOKUP(
  1,
  ( BASE_MAPA!$E$2:$E$359 = #REF!) *
  ( BASE_MAPA!$F$2:$F$359 &lt;= #REF!) *
  ( BASE_MAPA!$G$2:$G$359  &gt;= #REF!),
  BASE_MAPA!$K$2:$K$359,
  "-",
  0
)</f>
        <v>-</v>
      </c>
      <c r="BE8" s="11" t="str">
        <f>IFERROR(_xlfn.XLOOKUP(AO8, BASE_MAPA!$E$2:$E$359, BASE_MAPA!$J$2:$J$359), "ERRO")</f>
        <v>OURO VERDE - LIGAÇÃO</v>
      </c>
      <c r="BF8" s="37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1219</v>
      </c>
      <c r="BK8" s="21" t="s">
        <v>1502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9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21" t="str" cm="1">
        <f t="array" ref="M9" xml:space="preserve"> _xlfn.XLOOKUP(
  1,
  ( BASE_MAPA!$E$2:$E$359 = #REF!) *
  ( BASE_MAPA!$F$2:$F$359 &lt;= #REF!) *
  ( BASE_MAPA!$G$2:$G$359  &gt;= #REF!),
  BASE_MAPA!$H$2:$H$359,
  "-",
  0
)</f>
        <v>-</v>
      </c>
      <c r="N9" s="221" t="str" cm="1">
        <f t="array" ref="N9" xml:space="preserve"> _xlfn.XLOOKUP(
  1,
  ( BASE_MAPA!$E$2:$E$359 = #REF!) *
  ( BASE_MAPA!$F$2:$F$359 &lt;= #REF!) *
  ( BASE_MAPA!$G$2:$G$359  &gt;= #REF!),
  BASE_MAPA!$I$2:$I$359,
  "-",
  0
)</f>
        <v>-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75" t="str" cm="1">
        <f t="array" ref="S9" xml:space="preserve"> _xlfn.XLOOKUP(
  1,
  ( BASE_MAPA!$E$2:$E$359 = #REF!) *
  ( BASE_MAPA!$F$2:$F$359 &lt;= #REF!) *
  ( BASE_MAPA!$G$2:$G$359  &gt;= #REF!),
  BASE_MAPA!$D$2:$D$359,
  "-",
  0
)</f>
        <v>-</v>
      </c>
      <c r="T9" s="75" t="str" cm="1">
        <f t="array" ref="T9" xml:space="preserve"> _xlfn.XLOOKUP(
  1,
  ( BASE_MAPA!$E$2:$E$359 = #REF!) *
  ( BASE_MAPA!$F$2:$F$359 &lt;= #REF!) *
  ( BASE_MAPA!$G$2:$G$359  &gt;= #REF!),
  BASE_MAPA!$K$2:$K$359,
  "-",
  0
)</f>
        <v>-</v>
      </c>
      <c r="U9" s="86" t="str">
        <f>IFERROR(_xlfn.XLOOKUP(J9, BASE_MAPA!$E$2:$E$359, BASE_MAPA!$J$2:$J$359), "ERRO")</f>
        <v>MARCO INICIAL - ALTO ARAGUAIA</v>
      </c>
      <c r="V9" s="211" t="s">
        <v>1213</v>
      </c>
      <c r="W9" s="186" t="s">
        <v>1214</v>
      </c>
      <c r="X9" s="237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68" t="str">
        <f>IF(BS_CONTROLE[[#This Row],[Local - Partida]]=0, "-", BS_CONTROLE[[#This Row],[Local - Partida]])</f>
        <v>TGR2</v>
      </c>
      <c r="AL9" s="368" t="str">
        <f>IF(BS_CONTROLE[[#This Row],[Local - Encerramento]]=0, "-", BS_CONTROLE[[#This Row],[Local - Encerramento]])</f>
        <v>TGR</v>
      </c>
      <c r="AM9" s="368" t="str">
        <f>IF(BS_CONTROLE[[#This Row],[Entre - Estações]]=0, "-", BS_CONTROLE[[#This Row],[Entre - Estações]])</f>
        <v>-</v>
      </c>
      <c r="AN9" s="368" t="str">
        <f>IF(BS_CONTROLE[[#This Row],[SB]]=0, "-", BS_CONTROLE[[#This Row],[SB]])</f>
        <v>-</v>
      </c>
      <c r="AO9" s="369">
        <f>IF(BS_CONTROLE[[#This Row],[SUB]]=0, "-", BS_CONTROLE[[#This Row],[SUB]])</f>
        <v>74</v>
      </c>
      <c r="AP9" s="370">
        <f>IF(BS_CONTROLE[[#This Row],[KM - Inicio]]=0, "-", BS_CONTROLE[[#This Row],[KM - Inicio]])</f>
        <v>463</v>
      </c>
      <c r="AQ9" s="37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75" t="str" cm="1">
        <f t="array" ref="BC9" xml:space="preserve"> _xlfn.XLOOKUP(
  1,
  ( BASE_MAPA!$E$2:$E$359 = #REF!) *
  ( BASE_MAPA!$F$2:$F$359 &lt;= #REF!) *
  ( BASE_MAPA!$G$2:$G$359  &gt;= #REF!),
  BASE_MAPA!$D$2:$D$359,
  "-",
  0
)</f>
        <v>-</v>
      </c>
      <c r="BD9" s="75" t="str" cm="1">
        <f t="array" ref="BD9" xml:space="preserve"> _xlfn.XLOOKUP(
  1,
  ( BASE_MAPA!$E$2:$E$359 = #REF!) *
  ( BASE_MAPA!$F$2:$F$359 &lt;= #REF!) *
  ( BASE_MAPA!$G$2:$G$359  &gt;= #REF!),
  BASE_MAPA!$K$2:$K$359,
  "-",
  0
)</f>
        <v>-</v>
      </c>
      <c r="BE9" s="11" t="str">
        <f>IFERROR(_xlfn.XLOOKUP(AO9, BASE_MAPA!$E$2:$E$359, BASE_MAPA!$J$2:$J$359), "ERRO")</f>
        <v>MARCO INICIAL - ALTO ARAGUAIA</v>
      </c>
      <c r="BF9" s="37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8" t="s">
        <v>1215</v>
      </c>
      <c r="BK9" s="238" t="s">
        <v>1216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9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16" t="str" cm="1">
        <f t="array" ref="M10" xml:space="preserve"> _xlfn.XLOOKUP(
  1,
  ( BASE_MAPA!$E$2:$E$359 = #REF!) *
  ( BASE_MAPA!$F$2:$F$359 &lt;= #REF!) *
  ( BASE_MAPA!$G$2:$G$359  &gt;= #REF!),
  BASE_MAPA!$H$2:$H$359,
  "-",
  0
)</f>
        <v>-</v>
      </c>
      <c r="N10" s="16" t="str" cm="1">
        <f t="array" ref="N10" xml:space="preserve"> _xlfn.XLOOKUP(
  1,
  ( BASE_MAPA!$E$2:$E$359 = #REF!) *
  ( BASE_MAPA!$F$2:$F$359 &lt;= #REF!) *
  ( BASE_MAPA!$G$2:$G$359  &gt;= #REF!),
  BASE_MAPA!$I$2:$I$359,
  "-",
  0
)</f>
        <v>-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75" t="str" cm="1">
        <f t="array" ref="S10" xml:space="preserve"> _xlfn.XLOOKUP(
  1,
  ( BASE_MAPA!$E$2:$E$359 = #REF!) *
  ( BASE_MAPA!$F$2:$F$359 &lt;= #REF!) *
  ( BASE_MAPA!$G$2:$G$359  &gt;= #REF!),
  BASE_MAPA!$D$2:$D$359,
  "-",
  0
)</f>
        <v>-</v>
      </c>
      <c r="T10" s="75" t="str" cm="1">
        <f t="array" ref="T10" xml:space="preserve"> _xlfn.XLOOKUP(
  1,
  ( BASE_MAPA!$E$2:$E$359 = #REF!) *
  ( BASE_MAPA!$F$2:$F$359 &lt;= #REF!) *
  ( BASE_MAPA!$G$2:$G$359  &gt;= #REF!),
  BASE_MAPA!$K$2:$K$359,
  "-",
  0
)</f>
        <v>-</v>
      </c>
      <c r="U10" s="86" t="str">
        <f>IFERROR(_xlfn.XLOOKUP(J10, BASE_MAPA!$E$2:$E$359, BASE_MAPA!$J$2:$J$359), "ERRO")</f>
        <v>MARCO INICIAL - ALTO ARAGUAIA</v>
      </c>
      <c r="V10" s="211" t="s">
        <v>1217</v>
      </c>
      <c r="W10" s="186" t="s">
        <v>1218</v>
      </c>
      <c r="X10" s="237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68" t="str">
        <f>IF(BS_CONTROLE[[#This Row],[Local - Partida]]=0, "-", BS_CONTROLE[[#This Row],[Local - Partida]])</f>
        <v>TVI2</v>
      </c>
      <c r="AL10" s="368" t="str">
        <f>IF(BS_CONTROLE[[#This Row],[Local - Encerramento]]=0, "-", BS_CONTROLE[[#This Row],[Local - Encerramento]])</f>
        <v>TVI2</v>
      </c>
      <c r="AM10" s="368" t="str">
        <f>IF(BS_CONTROLE[[#This Row],[Entre - Estações]]=0, "-", BS_CONTROLE[[#This Row],[Entre - Estações]])</f>
        <v>-</v>
      </c>
      <c r="AN10" s="368" t="str">
        <f>IF(BS_CONTROLE[[#This Row],[SB]]=0, "-", BS_CONTROLE[[#This Row],[SB]])</f>
        <v>-</v>
      </c>
      <c r="AO10" s="369">
        <f>IF(BS_CONTROLE[[#This Row],[SUB]]=0, "-", BS_CONTROLE[[#This Row],[SUB]])</f>
        <v>74</v>
      </c>
      <c r="AP10" s="370">
        <f>IF(BS_CONTROLE[[#This Row],[KM - Inicio]]=0, "-", BS_CONTROLE[[#This Row],[KM - Inicio]])</f>
        <v>209</v>
      </c>
      <c r="AQ10" s="37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75" t="str" cm="1">
        <f t="array" ref="BC10" xml:space="preserve"> _xlfn.XLOOKUP(
  1,
  ( BASE_MAPA!$E$2:$E$359 = #REF!) *
  ( BASE_MAPA!$F$2:$F$359 &lt;= #REF!) *
  ( BASE_MAPA!$G$2:$G$359  &gt;= #REF!),
  BASE_MAPA!$D$2:$D$359,
  "-",
  0
)</f>
        <v>-</v>
      </c>
      <c r="BD10" s="75" t="str" cm="1">
        <f t="array" ref="BD10" xml:space="preserve"> _xlfn.XLOOKUP(
  1,
  ( BASE_MAPA!$E$2:$E$359 = #REF!) *
  ( BASE_MAPA!$F$2:$F$359 &lt;= #REF!) *
  ( BASE_MAPA!$G$2:$G$359  &gt;= #REF!),
  BASE_MAPA!$K$2:$K$359,
  "-",
  0
)</f>
        <v>-</v>
      </c>
      <c r="BE10" s="11" t="str">
        <f>IFERROR(_xlfn.XLOOKUP(AO10, BASE_MAPA!$E$2:$E$359, BASE_MAPA!$J$2:$J$359), "ERRO")</f>
        <v>MARCO INICIAL - ALTO ARAGUAIA</v>
      </c>
      <c r="BF10" s="37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1219</v>
      </c>
      <c r="BK10" s="21" t="s">
        <v>1220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9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16" t="str" cm="1">
        <f t="array" ref="M11" xml:space="preserve"> _xlfn.XLOOKUP(
  1,
  ( BASE_MAPA!$E$2:$E$359 = #REF!) *
  ( BASE_MAPA!$F$2:$F$359 &lt;= #REF!) *
  ( BASE_MAPA!$G$2:$G$359  &gt;= #REF!),
  BASE_MAPA!$H$2:$H$359,
  "-",
  0
)</f>
        <v>-</v>
      </c>
      <c r="N11" s="16" t="str" cm="1">
        <f t="array" ref="N11" xml:space="preserve"> _xlfn.XLOOKUP(
  1,
  ( BASE_MAPA!$E$2:$E$359 = #REF!) *
  ( BASE_MAPA!$F$2:$F$359 &lt;= #REF!) *
  ( BASE_MAPA!$G$2:$G$359  &gt;= #REF!),
  BASE_MAPA!$I$2:$I$359,
  "-",
  0
)</f>
        <v>-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75" t="str" cm="1">
        <f t="array" ref="S11" xml:space="preserve"> _xlfn.XLOOKUP(
  1,
  ( BASE_MAPA!$E$2:$E$359 = #REF!) *
  ( BASE_MAPA!$F$2:$F$359 &lt;= #REF!) *
  ( BASE_MAPA!$G$2:$G$359  &gt;= #REF!),
  BASE_MAPA!$D$2:$D$359,
  "-",
  0
)</f>
        <v>-</v>
      </c>
      <c r="T11" s="75" t="str" cm="1">
        <f t="array" ref="T11" xml:space="preserve"> _xlfn.XLOOKUP(
  1,
  ( BASE_MAPA!$E$2:$E$359 = #REF!) *
  ( BASE_MAPA!$F$2:$F$359 &lt;= #REF!) *
  ( BASE_MAPA!$G$2:$G$359  &gt;= #REF!),
  BASE_MAPA!$K$2:$K$359,
  "-",
  0
)</f>
        <v>-</v>
      </c>
      <c r="U11" s="86" t="str">
        <f>IFERROR(_xlfn.XLOOKUP(J11, BASE_MAPA!$E$2:$E$359, BASE_MAPA!$J$2:$J$359), "ERRO")</f>
        <v>ARARAQUARA - COLOMBIA</v>
      </c>
      <c r="V11" s="211" t="s">
        <v>1221</v>
      </c>
      <c r="W11" s="186" t="s">
        <v>1218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68" t="str">
        <f>IF(BS_CONTROLE[[#This Row],[Local - Partida]]=0, "-", BS_CONTROLE[[#This Row],[Local - Partida]])</f>
        <v>ZGT1</v>
      </c>
      <c r="AL11" s="368" t="str">
        <f>IF(BS_CONTROLE[[#This Row],[Local - Encerramento]]=0, "-", BS_CONTROLE[[#This Row],[Local - Encerramento]])</f>
        <v>ZGT1</v>
      </c>
      <c r="AM11" s="368" t="str">
        <f>IF(BS_CONTROLE[[#This Row],[Entre - Estações]]=0, "-", BS_CONTROLE[[#This Row],[Entre - Estações]])</f>
        <v>-</v>
      </c>
      <c r="AN11" s="368" t="str">
        <f>IF(BS_CONTROLE[[#This Row],[SB]]=0, "-", BS_CONTROLE[[#This Row],[SB]])</f>
        <v>-</v>
      </c>
      <c r="AO11" s="369">
        <f>IF(BS_CONTROLE[[#This Row],[SUB]]=0, "-", BS_CONTROLE[[#This Row],[SUB]])</f>
        <v>72</v>
      </c>
      <c r="AP11" s="370">
        <f>IF(BS_CONTROLE[[#This Row],[KM - Inicio]]=0, "-", BS_CONTROLE[[#This Row],[KM - Inicio]])</f>
        <v>301</v>
      </c>
      <c r="AQ11" s="37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75" t="str" cm="1">
        <f t="array" ref="BC11" xml:space="preserve"> _xlfn.XLOOKUP(
  1,
  ( BASE_MAPA!$E$2:$E$359 = #REF!) *
  ( BASE_MAPA!$F$2:$F$359 &lt;= #REF!) *
  ( BASE_MAPA!$G$2:$G$359  &gt;= #REF!),
  BASE_MAPA!$D$2:$D$359,
  "-",
  0
)</f>
        <v>-</v>
      </c>
      <c r="BD11" s="75" t="str" cm="1">
        <f t="array" ref="BD11" xml:space="preserve"> _xlfn.XLOOKUP(
  1,
  ( BASE_MAPA!$E$2:$E$359 = #REF!) *
  ( BASE_MAPA!$F$2:$F$359 &lt;= #REF!) *
  ( BASE_MAPA!$G$2:$G$359  &gt;= #REF!),
  BASE_MAPA!$K$2:$K$359,
  "-",
  0
)</f>
        <v>-</v>
      </c>
      <c r="BE11" s="11" t="str">
        <f>IFERROR(_xlfn.XLOOKUP(AO11, BASE_MAPA!$E$2:$E$359, BASE_MAPA!$J$2:$J$359), "ERRO")</f>
        <v>ARARAQUARA - COLOMBIA</v>
      </c>
      <c r="BF11" s="37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1219</v>
      </c>
      <c r="BK11" s="21" t="s">
        <v>1222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9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16" t="str" cm="1">
        <f t="array" ref="M12" xml:space="preserve"> _xlfn.XLOOKUP(
  1,
  ( BASE_MAPA!$E$2:$E$359 = #REF!) *
  ( BASE_MAPA!$F$2:$F$359 &lt;= #REF!) *
  ( BASE_MAPA!$G$2:$G$359  &gt;= #REF!),
  BASE_MAPA!$H$2:$H$359,
  "-",
  0
)</f>
        <v>-</v>
      </c>
      <c r="N12" s="16" t="str" cm="1">
        <f t="array" ref="N12" xml:space="preserve"> _xlfn.XLOOKUP(
  1,
  ( BASE_MAPA!$E$2:$E$359 = #REF!) *
  ( BASE_MAPA!$F$2:$F$359 &lt;= #REF!) *
  ( BASE_MAPA!$G$2:$G$359  &gt;= #REF!),
  BASE_MAPA!$I$2:$I$359,
  "-",
  0
)</f>
        <v>-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75" t="str" cm="1">
        <f t="array" ref="S12" xml:space="preserve"> _xlfn.XLOOKUP(
  1,
  ( BASE_MAPA!$E$2:$E$359 = #REF!) *
  ( BASE_MAPA!$F$2:$F$359 &lt;= #REF!) *
  ( BASE_MAPA!$G$2:$G$359  &gt;= #REF!),
  BASE_MAPA!$D$2:$D$359,
  "-",
  0
)</f>
        <v>-</v>
      </c>
      <c r="T12" s="75" t="str" cm="1">
        <f t="array" ref="T12" xml:space="preserve"> _xlfn.XLOOKUP(
  1,
  ( BASE_MAPA!$E$2:$E$359 = #REF!) *
  ( BASE_MAPA!$F$2:$F$359 &lt;= #REF!) *
  ( BASE_MAPA!$G$2:$G$359  &gt;= #REF!),
  BASE_MAPA!$K$2:$K$359,
  "-",
  0
)</f>
        <v>-</v>
      </c>
      <c r="U12" s="86" t="str">
        <f>IFERROR(_xlfn.XLOOKUP(J12, BASE_MAPA!$E$2:$E$359, BASE_MAPA!$J$2:$J$359), "ERRO")</f>
        <v>ALTO ARAGUAIA - RONDONOPOLIS</v>
      </c>
      <c r="V12" s="211" t="s">
        <v>1223</v>
      </c>
      <c r="W12" s="186" t="s">
        <v>1224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68" t="str">
        <f>IF(BS_CONTROLE[[#This Row],[Local - Partida]]=0, "-", BS_CONTROLE[[#This Row],[Local - Partida]])</f>
        <v>TGR2</v>
      </c>
      <c r="AL12" s="368" t="str">
        <f>IF(BS_CONTROLE[[#This Row],[Local - Encerramento]]=0, "-", BS_CONTROLE[[#This Row],[Local - Encerramento]])</f>
        <v>TGR2</v>
      </c>
      <c r="AM12" s="368" t="str">
        <f>IF(BS_CONTROLE[[#This Row],[Entre - Estações]]=0, "-", BS_CONTROLE[[#This Row],[Entre - Estações]])</f>
        <v>-</v>
      </c>
      <c r="AN12" s="368" t="str">
        <f>IF(BS_CONTROLE[[#This Row],[SB]]=0, "-", BS_CONTROLE[[#This Row],[SB]])</f>
        <v>-</v>
      </c>
      <c r="AO12" s="369">
        <f>IF(BS_CONTROLE[[#This Row],[SUB]]=0, "-", BS_CONTROLE[[#This Row],[SUB]])</f>
        <v>98</v>
      </c>
      <c r="AP12" s="370">
        <f>IF(BS_CONTROLE[[#This Row],[KM - Inicio]]=0, "-", BS_CONTROLE[[#This Row],[KM - Inicio]])</f>
        <v>560</v>
      </c>
      <c r="AQ12" s="37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75" t="str" cm="1">
        <f t="array" ref="BC12" xml:space="preserve"> _xlfn.XLOOKUP(
  1,
  ( BASE_MAPA!$E$2:$E$359 = #REF!) *
  ( BASE_MAPA!$F$2:$F$359 &lt;= #REF!) *
  ( BASE_MAPA!$G$2:$G$359  &gt;= #REF!),
  BASE_MAPA!$D$2:$D$359,
  "-",
  0
)</f>
        <v>-</v>
      </c>
      <c r="BD12" s="75" t="str" cm="1">
        <f t="array" ref="BD12" xml:space="preserve"> _xlfn.XLOOKUP(
  1,
  ( BASE_MAPA!$E$2:$E$359 = #REF!) *
  ( BASE_MAPA!$F$2:$F$359 &lt;= #REF!) *
  ( BASE_MAPA!$G$2:$G$359  &gt;= #REF!),
  BASE_MAPA!$K$2:$K$359,
  "-",
  0
)</f>
        <v>-</v>
      </c>
      <c r="BE12" s="11" t="str">
        <f>IFERROR(_xlfn.XLOOKUP(AO12, BASE_MAPA!$E$2:$E$359, BASE_MAPA!$J$2:$J$359), "ERRO")</f>
        <v>ALTO ARAGUAIA - RONDONOPOLIS</v>
      </c>
      <c r="BF12" s="37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1219</v>
      </c>
      <c r="BK12" s="21" t="s">
        <v>1225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9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1648</v>
      </c>
      <c r="N13" s="42" t="s">
        <v>1649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75" t="str" cm="1">
        <f t="array" ref="S13" xml:space="preserve"> _xlfn.XLOOKUP(
  1,
  ( BASE_MAPA!$E$2:$E$359 = #REF!) *
  ( BASE_MAPA!$F$2:$F$359 &lt;= #REF!) *
  ( BASE_MAPA!$G$2:$G$359  &gt;= #REF!),
  BASE_MAPA!$D$2:$D$359,
  "-",
  0
)</f>
        <v>-</v>
      </c>
      <c r="T13" s="75" t="str" cm="1">
        <f t="array" ref="T13" xml:space="preserve"> _xlfn.XLOOKUP(
  1,
  ( BASE_MAPA!$E$2:$E$359 = #REF!) *
  ( BASE_MAPA!$F$2:$F$359 &lt;= #REF!) *
  ( BASE_MAPA!$G$2:$G$359  &gt;= #REF!),
  BASE_MAPA!$K$2:$K$359,
  "-",
  0
)</f>
        <v>-</v>
      </c>
      <c r="U13" s="86" t="str">
        <f>IFERROR(_xlfn.XLOOKUP(J13, BASE_MAPA!$E$2:$E$359, BASE_MAPA!$J$2:$J$359), "ERRO")</f>
        <v>ALTO ARAGUAIA - RONDONOPOLIS</v>
      </c>
      <c r="V13" s="211" t="s">
        <v>1409</v>
      </c>
      <c r="W13" s="186" t="s">
        <v>1650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68" t="str">
        <f>IF(BS_CONTROLE[[#This Row],[Local - Partida]]=0, "-", BS_CONTROLE[[#This Row],[Local - Partida]])</f>
        <v>TMJ1</v>
      </c>
      <c r="AL13" s="368" t="str">
        <f>IF(BS_CONTROLE[[#This Row],[Local - Encerramento]]=0, "-", BS_CONTROLE[[#This Row],[Local - Encerramento]])</f>
        <v>-</v>
      </c>
      <c r="AM13" s="368" t="str">
        <f>IF(BS_CONTROLE[[#This Row],[Entre - Estações]]=0, "-", BS_CONTROLE[[#This Row],[Entre - Estações]])</f>
        <v>TMJ-S</v>
      </c>
      <c r="AN13" s="368" t="str">
        <f>IF(BS_CONTROLE[[#This Row],[SB]]=0, "-", BS_CONTROLE[[#This Row],[SB]])</f>
        <v>TMJS</v>
      </c>
      <c r="AO13" s="369">
        <f>IF(BS_CONTROLE[[#This Row],[SUB]]=0, "-", BS_CONTROLE[[#This Row],[SUB]])</f>
        <v>98</v>
      </c>
      <c r="AP13" s="370">
        <f>IF(BS_CONTROLE[[#This Row],[KM - Inicio]]=0, "-", BS_CONTROLE[[#This Row],[KM - Inicio]])</f>
        <v>596.20000000000005</v>
      </c>
      <c r="AQ13" s="37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75" t="str" cm="1">
        <f t="array" ref="BC13" xml:space="preserve"> _xlfn.XLOOKUP(
  1,
  ( BASE_MAPA!$E$2:$E$359 = #REF!) *
  ( BASE_MAPA!$F$2:$F$359 &lt;= #REF!) *
  ( BASE_MAPA!$G$2:$G$359  &gt;= #REF!),
  BASE_MAPA!$D$2:$D$359,
  "-",
  0
)</f>
        <v>-</v>
      </c>
      <c r="BD13" s="75" t="str" cm="1">
        <f t="array" ref="BD13" xml:space="preserve"> _xlfn.XLOOKUP(
  1,
  ( BASE_MAPA!$E$2:$E$359 = #REF!) *
  ( BASE_MAPA!$F$2:$F$359 &lt;= #REF!) *
  ( BASE_MAPA!$G$2:$G$359  &gt;= #REF!),
  BASE_MAPA!$K$2:$K$359,
  "-",
  0
)</f>
        <v>-</v>
      </c>
      <c r="BE13" s="11" t="str">
        <f>IFERROR(_xlfn.XLOOKUP(AO13, BASE_MAPA!$E$2:$E$359, BASE_MAPA!$J$2:$J$359), "ERRO")</f>
        <v>ALTO ARAGUAIA - RONDONOPOLIS</v>
      </c>
      <c r="BF13" s="37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1651</v>
      </c>
      <c r="BK13" s="21" t="s">
        <v>1652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9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16" t="str" cm="1">
        <f t="array" ref="M14" xml:space="preserve"> _xlfn.XLOOKUP(
  1,
  ( BASE_MAPA!$E$2:$E$359 = #REF!) *
  ( BASE_MAPA!$F$2:$F$359 &lt;= #REF!) *
  ( BASE_MAPA!$G$2:$G$359  &gt;= #REF!),
  BASE_MAPA!$H$2:$H$359,
  "-",
  0
)</f>
        <v>-</v>
      </c>
      <c r="N14" s="16" t="str" cm="1">
        <f t="array" ref="N14" xml:space="preserve"> _xlfn.XLOOKUP(
  1,
  ( BASE_MAPA!$E$2:$E$359 = #REF!) *
  ( BASE_MAPA!$F$2:$F$359 &lt;= #REF!) *
  ( BASE_MAPA!$G$2:$G$359  &gt;= #REF!),
  BASE_MAPA!$I$2:$I$359,
  "-",
  0
)</f>
        <v>-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75" t="str" cm="1">
        <f t="array" ref="S14" xml:space="preserve"> _xlfn.XLOOKUP(
  1,
  ( BASE_MAPA!$E$2:$E$359 = #REF!) *
  ( BASE_MAPA!$F$2:$F$359 &lt;= #REF!) *
  ( BASE_MAPA!$G$2:$G$359  &gt;= #REF!),
  BASE_MAPA!$D$2:$D$359,
  "-",
  0
)</f>
        <v>-</v>
      </c>
      <c r="T14" s="75" t="str" cm="1">
        <f t="array" ref="T14" xml:space="preserve"> _xlfn.XLOOKUP(
  1,
  ( BASE_MAPA!$E$2:$E$359 = #REF!) *
  ( BASE_MAPA!$F$2:$F$359 &lt;= #REF!) *
  ( BASE_MAPA!$G$2:$G$359  &gt;= #REF!),
  BASE_MAPA!$K$2:$K$359,
  "-",
  0
)</f>
        <v>-</v>
      </c>
      <c r="U14" s="86" t="str">
        <f>IFERROR(_xlfn.XLOOKUP(J14, BASE_MAPA!$E$2:$E$359, BASE_MAPA!$J$2:$J$359), "ERRO")</f>
        <v>MARCO INICIAL - ALTO ARAGUAIA</v>
      </c>
      <c r="V14" s="211" t="s">
        <v>1226</v>
      </c>
      <c r="W14" s="186" t="s">
        <v>1227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68" t="str">
        <f>IF(BS_CONTROLE[[#This Row],[Local - Partida]]=0, "-", BS_CONTROLE[[#This Row],[Local - Partida]])</f>
        <v>TBR487</v>
      </c>
      <c r="AL14" s="368" t="str">
        <f>IF(BS_CONTROLE[[#This Row],[Local - Encerramento]]=0, "-", BS_CONTROLE[[#This Row],[Local - Encerramento]])</f>
        <v>-</v>
      </c>
      <c r="AM14" s="368" t="str">
        <f>IF(BS_CONTROLE[[#This Row],[Entre - Estações]]=0, "-", BS_CONTROLE[[#This Row],[Entre - Estações]])</f>
        <v>-</v>
      </c>
      <c r="AN14" s="368" t="str">
        <f>IF(BS_CONTROLE[[#This Row],[SB]]=0, "-", BS_CONTROLE[[#This Row],[SB]])</f>
        <v>-</v>
      </c>
      <c r="AO14" s="369">
        <f>IF(BS_CONTROLE[[#This Row],[SUB]]=0, "-", BS_CONTROLE[[#This Row],[SUB]])</f>
        <v>74</v>
      </c>
      <c r="AP14" s="370">
        <f>IF(BS_CONTROLE[[#This Row],[KM - Inicio]]=0, "-", BS_CONTROLE[[#This Row],[KM - Inicio]])</f>
        <v>482</v>
      </c>
      <c r="AQ14" s="37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75" t="str" cm="1">
        <f t="array" ref="BC14" xml:space="preserve"> _xlfn.XLOOKUP(
  1,
  ( BASE_MAPA!$E$2:$E$359 = #REF!) *
  ( BASE_MAPA!$F$2:$F$359 &lt;= #REF!) *
  ( BASE_MAPA!$G$2:$G$359  &gt;= #REF!),
  BASE_MAPA!$D$2:$D$359,
  "-",
  0
)</f>
        <v>-</v>
      </c>
      <c r="BD14" s="75" t="str" cm="1">
        <f t="array" ref="BD14" xml:space="preserve"> _xlfn.XLOOKUP(
  1,
  ( BASE_MAPA!$E$2:$E$359 = #REF!) *
  ( BASE_MAPA!$F$2:$F$359 &lt;= #REF!) *
  ( BASE_MAPA!$G$2:$G$359  &gt;= #REF!),
  BASE_MAPA!$K$2:$K$359,
  "-",
  0
)</f>
        <v>-</v>
      </c>
      <c r="BE14" s="11" t="str">
        <f>IFERROR(_xlfn.XLOOKUP(AO14, BASE_MAPA!$E$2:$E$359, BASE_MAPA!$J$2:$J$359), "ERRO")</f>
        <v>MARCO INICIAL - ALTO ARAGUAIA</v>
      </c>
      <c r="BF14" s="37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1228</v>
      </c>
      <c r="BK14" s="21" t="s">
        <v>1229</v>
      </c>
      <c r="BL14" s="20"/>
      <c r="BM14" s="18" t="s">
        <v>982</v>
      </c>
      <c r="BN14" s="18" t="s">
        <v>998</v>
      </c>
      <c r="BO14" s="173" t="s">
        <v>1086</v>
      </c>
      <c r="BP14" s="21" t="s">
        <v>1229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9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16" t="str" cm="1">
        <f t="array" ref="M15" xml:space="preserve"> _xlfn.XLOOKUP(
  1,
  ( BASE_MAPA!$E$2:$E$359 = #REF!) *
  ( BASE_MAPA!$F$2:$F$359 &lt;= #REF!) *
  ( BASE_MAPA!$G$2:$G$359  &gt;= #REF!),
  BASE_MAPA!$H$2:$H$359,
  "-",
  0
)</f>
        <v>-</v>
      </c>
      <c r="N15" s="16" t="str" cm="1">
        <f t="array" ref="N15" xml:space="preserve"> _xlfn.XLOOKUP(
  1,
  ( BASE_MAPA!$E$2:$E$359 = #REF!) *
  ( BASE_MAPA!$F$2:$F$359 &lt;= #REF!) *
  ( BASE_MAPA!$G$2:$G$359  &gt;= #REF!),
  BASE_MAPA!$I$2:$I$359,
  "-",
  0
)</f>
        <v>-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75" t="str" cm="1">
        <f t="array" ref="S15" xml:space="preserve"> _xlfn.XLOOKUP(
  1,
  ( BASE_MAPA!$E$2:$E$359 = #REF!) *
  ( BASE_MAPA!$F$2:$F$359 &lt;= #REF!) *
  ( BASE_MAPA!$G$2:$G$359  &gt;= #REF!),
  BASE_MAPA!$D$2:$D$359,
  "-",
  0
)</f>
        <v>-</v>
      </c>
      <c r="T15" s="75" t="str" cm="1">
        <f t="array" ref="T15" xml:space="preserve"> _xlfn.XLOOKUP(
  1,
  ( BASE_MAPA!$E$2:$E$359 = #REF!) *
  ( BASE_MAPA!$F$2:$F$359 &lt;= #REF!) *
  ( BASE_MAPA!$G$2:$G$359  &gt;= #REF!),
  BASE_MAPA!$K$2:$K$359,
  "-",
  0
)</f>
        <v>-</v>
      </c>
      <c r="U15" s="86" t="str">
        <f>IFERROR(_xlfn.XLOOKUP(J15, BASE_MAPA!$E$2:$E$359, BASE_MAPA!$J$2:$J$359), "ERRO")</f>
        <v>OURO VERDE - LIGAÇÃO</v>
      </c>
      <c r="V15" s="211" t="s">
        <v>1230</v>
      </c>
      <c r="W15" s="186" t="s">
        <v>1231</v>
      </c>
      <c r="X15" s="237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68" t="str">
        <f>IF(BS_CONTROLE[[#This Row],[Local - Partida]]=0, "-", BS_CONTROLE[[#This Row],[Local - Partida]])</f>
        <v>PUD1</v>
      </c>
      <c r="AL15" s="368" t="str">
        <f>IF(BS_CONTROLE[[#This Row],[Local - Encerramento]]=0, "-", BS_CONTROLE[[#This Row],[Local - Encerramento]])</f>
        <v>-</v>
      </c>
      <c r="AM15" s="368" t="str">
        <f>IF(BS_CONTROLE[[#This Row],[Entre - Estações]]=0, "-", BS_CONTROLE[[#This Row],[Entre - Estações]])</f>
        <v>-</v>
      </c>
      <c r="AN15" s="368" t="str">
        <f>IF(BS_CONTROLE[[#This Row],[SB]]=0, "-", BS_CONTROLE[[#This Row],[SB]])</f>
        <v>-</v>
      </c>
      <c r="AO15" s="369">
        <f>IF(BS_CONTROLE[[#This Row],[SUB]]=0, "-", BS_CONTROLE[[#This Row],[SUB]])</f>
        <v>103</v>
      </c>
      <c r="AP15" s="370">
        <f>IF(BS_CONTROLE[[#This Row],[KM - Inicio]]=0, "-", BS_CONTROLE[[#This Row],[KM - Inicio]])</f>
        <v>2090</v>
      </c>
      <c r="AQ15" s="37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75" t="str" cm="1">
        <f t="array" ref="BC15" xml:space="preserve"> _xlfn.XLOOKUP(
  1,
  ( BASE_MAPA!$E$2:$E$359 = #REF!) *
  ( BASE_MAPA!$F$2:$F$359 &lt;= #REF!) *
  ( BASE_MAPA!$G$2:$G$359  &gt;= #REF!),
  BASE_MAPA!$D$2:$D$359,
  "-",
  0
)</f>
        <v>-</v>
      </c>
      <c r="BD15" s="75" t="str" cm="1">
        <f t="array" ref="BD15" xml:space="preserve"> _xlfn.XLOOKUP(
  1,
  ( BASE_MAPA!$E$2:$E$359 = #REF!) *
  ( BASE_MAPA!$F$2:$F$359 &lt;= #REF!) *
  ( BASE_MAPA!$G$2:$G$359  &gt;= #REF!),
  BASE_MAPA!$K$2:$K$359,
  "-",
  0
)</f>
        <v>-</v>
      </c>
      <c r="BE15" s="11" t="str">
        <f>IFERROR(_xlfn.XLOOKUP(AO15, BASE_MAPA!$E$2:$E$359, BASE_MAPA!$J$2:$J$359), "ERRO")</f>
        <v>OURO VERDE - LIGAÇÃO</v>
      </c>
      <c r="BF15" s="37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1232</v>
      </c>
      <c r="BK15" s="21" t="s">
        <v>1233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9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1619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75" t="str" cm="1">
        <f t="array" ref="S16" xml:space="preserve"> _xlfn.XLOOKUP(
  1,
  ( BASE_MAPA!$E$2:$E$359 = #REF!) *
  ( BASE_MAPA!$F$2:$F$359 &lt;= #REF!) *
  ( BASE_MAPA!$G$2:$G$359  &gt;= #REF!),
  BASE_MAPA!$D$2:$D$359,
  "-",
  0
)</f>
        <v>-</v>
      </c>
      <c r="T16" s="75" t="str" cm="1">
        <f t="array" ref="T16" xml:space="preserve"> _xlfn.XLOOKUP(
  1,
  ( BASE_MAPA!$E$2:$E$359 = #REF!) *
  ( BASE_MAPA!$F$2:$F$359 &lt;= #REF!) *
  ( BASE_MAPA!$G$2:$G$359  &gt;= #REF!),
  BASE_MAPA!$K$2:$K$359,
  "-",
  0
)</f>
        <v>-</v>
      </c>
      <c r="U16" s="86" t="str">
        <f>IFERROR(_xlfn.XLOOKUP(J16, BASE_MAPA!$E$2:$E$359, BASE_MAPA!$J$2:$J$359), "ERRO")</f>
        <v>MARCO INICIAL - ALTO ARAGUAIA</v>
      </c>
      <c r="V16" s="211" t="s">
        <v>1248</v>
      </c>
      <c r="W16" s="186" t="s">
        <v>1620</v>
      </c>
      <c r="X16" s="56" t="s">
        <v>956</v>
      </c>
      <c r="Y16" s="166" t="s">
        <v>959</v>
      </c>
      <c r="Z16" s="166" t="s">
        <v>961</v>
      </c>
      <c r="AA16" s="150" t="s">
        <v>1250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68" t="str">
        <f>IF(BS_CONTROLE[[#This Row],[Local - Partida]]=0, "-", BS_CONTROLE[[#This Row],[Local - Partida]])</f>
        <v>TIN2</v>
      </c>
      <c r="AL16" s="368" t="str">
        <f>IF(BS_CONTROLE[[#This Row],[Local - Encerramento]]=0, "-", BS_CONTROLE[[#This Row],[Local - Encerramento]])</f>
        <v>TCS2</v>
      </c>
      <c r="AM16" s="368" t="str">
        <f>IF(BS_CONTROLE[[#This Row],[Entre - Estações]]=0, "-", BS_CONTROLE[[#This Row],[Entre - Estações]])</f>
        <v>TIN-TCS</v>
      </c>
      <c r="AN16" s="368" t="str">
        <f>IF(BS_CONTROLE[[#This Row],[SB]]=0, "-", BS_CONTROLE[[#This Row],[SB]])</f>
        <v>TID2</v>
      </c>
      <c r="AO16" s="369">
        <f>IF(BS_CONTROLE[[#This Row],[SUB]]=0, "-", BS_CONTROLE[[#This Row],[SUB]])</f>
        <v>74</v>
      </c>
      <c r="AP16" s="370">
        <f>IF(BS_CONTROLE[[#This Row],[KM - Inicio]]=0, "-", BS_CONTROLE[[#This Row],[KM - Inicio]])</f>
        <v>188</v>
      </c>
      <c r="AQ16" s="37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75" t="str" cm="1">
        <f t="array" ref="BC16" xml:space="preserve"> _xlfn.XLOOKUP(
  1,
  ( BASE_MAPA!$E$2:$E$359 = #REF!) *
  ( BASE_MAPA!$F$2:$F$359 &lt;= #REF!) *
  ( BASE_MAPA!$G$2:$G$359  &gt;= #REF!),
  BASE_MAPA!$D$2:$D$359,
  "-",
  0
)</f>
        <v>-</v>
      </c>
      <c r="BD16" s="75" t="str" cm="1">
        <f t="array" ref="BD16" xml:space="preserve"> _xlfn.XLOOKUP(
  1,
  ( BASE_MAPA!$E$2:$E$359 = #REF!) *
  ( BASE_MAPA!$F$2:$F$359 &lt;= #REF!) *
  ( BASE_MAPA!$G$2:$G$359  &gt;= #REF!),
  BASE_MAPA!$K$2:$K$359,
  "-",
  0
)</f>
        <v>-</v>
      </c>
      <c r="BE16" s="11" t="str">
        <f>IFERROR(_xlfn.XLOOKUP(AO16, BASE_MAPA!$E$2:$E$359, BASE_MAPA!$J$2:$J$359), "ERRO")</f>
        <v>MARCO INICIAL - ALTO ARAGUAIA</v>
      </c>
      <c r="BF16" s="37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1219</v>
      </c>
      <c r="BK16" s="21" t="s">
        <v>1621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9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7" t="s">
        <v>752</v>
      </c>
      <c r="E17" s="241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1756</v>
      </c>
      <c r="J17" s="235">
        <v>78</v>
      </c>
      <c r="K17" s="235">
        <v>190</v>
      </c>
      <c r="L17" s="89" t="s">
        <v>609</v>
      </c>
      <c r="M17" s="235" t="s">
        <v>1757</v>
      </c>
      <c r="N17" s="235" t="s">
        <v>1758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75" t="str" cm="1">
        <f t="array" ref="S17" xml:space="preserve"> _xlfn.XLOOKUP(
  1,
  ( BASE_MAPA!$E$2:$E$359 = #REF!) *
  ( BASE_MAPA!$F$2:$F$359 &lt;= #REF!) *
  ( BASE_MAPA!$G$2:$G$359  &gt;= #REF!),
  BASE_MAPA!$D$2:$D$359,
  "-",
  0
)</f>
        <v>-</v>
      </c>
      <c r="T17" s="75" t="str" cm="1">
        <f t="array" ref="T17" xml:space="preserve"> _xlfn.XLOOKUP(
  1,
  ( BASE_MAPA!$E$2:$E$359 = #REF!) *
  ( BASE_MAPA!$F$2:$F$359 &lt;= #REF!) *
  ( BASE_MAPA!$G$2:$G$359  &gt;= #REF!),
  BASE_MAPA!$K$2:$K$359,
  "-",
  0
)</f>
        <v>-</v>
      </c>
      <c r="U17" s="86" t="str">
        <f>IFERROR(_xlfn.XLOOKUP(J17, BASE_MAPA!$E$2:$E$359, BASE_MAPA!$J$2:$J$359), "ERRO")</f>
        <v>ITIRAPINA - BAURU</v>
      </c>
      <c r="V17" s="211" t="s">
        <v>1752</v>
      </c>
      <c r="W17" s="186" t="s">
        <v>1759</v>
      </c>
      <c r="X17" s="237" t="s">
        <v>956</v>
      </c>
      <c r="Y17" s="166" t="s">
        <v>959</v>
      </c>
      <c r="Z17" s="166" t="s">
        <v>961</v>
      </c>
      <c r="AA17" s="89" t="s">
        <v>1760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1761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68" t="str">
        <f>IF(BS_CONTROLE[[#This Row],[Local - Partida]]=0, "-", BS_CONTROLE[[#This Row],[Local - Partida]])</f>
        <v>ZFH2</v>
      </c>
      <c r="AL17" s="368" t="str">
        <f>IF(BS_CONTROLE[[#This Row],[Local - Encerramento]]=0, "-", BS_CONTROLE[[#This Row],[Local - Encerramento]])</f>
        <v>ZTO</v>
      </c>
      <c r="AM17" s="368" t="str">
        <f>IF(BS_CONTROLE[[#This Row],[Entre - Estações]]=0, "-", BS_CONTROLE[[#This Row],[Entre - Estações]])</f>
        <v>ZFH-ZTP</v>
      </c>
      <c r="AN17" s="368" t="str">
        <f>IF(BS_CONTROLE[[#This Row],[SB]]=0, "-", BS_CONTROLE[[#This Row],[SB]])</f>
        <v>ZFHZTO</v>
      </c>
      <c r="AO17" s="369">
        <f>IF(BS_CONTROLE[[#This Row],[SUB]]=0, "-", BS_CONTROLE[[#This Row],[SUB]])</f>
        <v>78</v>
      </c>
      <c r="AP17" s="370">
        <f>IF(BS_CONTROLE[[#This Row],[KM - Inicio]]=0, "-", BS_CONTROLE[[#This Row],[KM - Inicio]])</f>
        <v>190</v>
      </c>
      <c r="AQ17" s="37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75" t="str" cm="1">
        <f t="array" ref="BC17" xml:space="preserve"> _xlfn.XLOOKUP(
  1,
  ( BASE_MAPA!$E$2:$E$359 = #REF!) *
  ( BASE_MAPA!$F$2:$F$359 &lt;= #REF!) *
  ( BASE_MAPA!$G$2:$G$359  &gt;= #REF!),
  BASE_MAPA!$D$2:$D$359,
  "-",
  0
)</f>
        <v>-</v>
      </c>
      <c r="BD17" s="75" t="str" cm="1">
        <f t="array" ref="BD17" xml:space="preserve"> _xlfn.XLOOKUP(
  1,
  ( BASE_MAPA!$E$2:$E$359 = #REF!) *
  ( BASE_MAPA!$F$2:$F$359 &lt;= #REF!) *
  ( BASE_MAPA!$G$2:$G$359  &gt;= #REF!),
  BASE_MAPA!$K$2:$K$359,
  "-",
  0
)</f>
        <v>-</v>
      </c>
      <c r="BE17" s="11" t="str">
        <f>IFERROR(_xlfn.XLOOKUP(AO17, BASE_MAPA!$E$2:$E$359, BASE_MAPA!$J$2:$J$359), "ERRO")</f>
        <v>ITIRAPINA - BAURU</v>
      </c>
      <c r="BF17" s="37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1762</v>
      </c>
      <c r="BK17" s="21" t="s">
        <v>1763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9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1506</v>
      </c>
      <c r="I18" s="149" t="s">
        <v>597</v>
      </c>
      <c r="J18" s="42">
        <v>98</v>
      </c>
      <c r="K18" s="42">
        <v>752.38</v>
      </c>
      <c r="L18" s="89" t="s">
        <v>609</v>
      </c>
      <c r="M18" s="236" t="s">
        <v>1507</v>
      </c>
      <c r="N18" s="236" t="s">
        <v>1508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75" t="str" cm="1">
        <f t="array" ref="S18" xml:space="preserve"> _xlfn.XLOOKUP(
  1,
  ( BASE_MAPA!$E$2:$E$359 = #REF!) *
  ( BASE_MAPA!$F$2:$F$359 &lt;= #REF!) *
  ( BASE_MAPA!$G$2:$G$359  &gt;= #REF!),
  BASE_MAPA!$D$2:$D$359,
  "-",
  0
)</f>
        <v>-</v>
      </c>
      <c r="T18" s="75" t="str" cm="1">
        <f t="array" ref="T18" xml:space="preserve"> _xlfn.XLOOKUP(
  1,
  ( BASE_MAPA!$E$2:$E$359 = #REF!) *
  ( BASE_MAPA!$F$2:$F$359 &lt;= #REF!) *
  ( BASE_MAPA!$G$2:$G$359  &gt;= #REF!),
  BASE_MAPA!$K$2:$K$359,
  "-",
  0
)</f>
        <v>-</v>
      </c>
      <c r="U18" s="86" t="str">
        <f>IFERROR(_xlfn.XLOOKUP(J18, BASE_MAPA!$E$2:$E$359, BASE_MAPA!$J$2:$J$359), "ERRO")</f>
        <v>ALTO ARAGUAIA - RONDONOPOLIS</v>
      </c>
      <c r="V18" s="211" t="s">
        <v>1509</v>
      </c>
      <c r="W18" s="186" t="s">
        <v>1489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68" t="str">
        <f>IF(BS_CONTROLE[[#This Row],[Local - Partida]]=0, "-", BS_CONTROLE[[#This Row],[Local - Partida]])</f>
        <v>752RVD</v>
      </c>
      <c r="AL18" s="368" t="str">
        <f>IF(BS_CONTROLE[[#This Row],[Local - Encerramento]]=0, "-", BS_CONTROLE[[#This Row],[Local - Encerramento]])</f>
        <v>TGR2</v>
      </c>
      <c r="AM18" s="368" t="str">
        <f>IF(BS_CONTROLE[[#This Row],[Entre - Estações]]=0, "-", BS_CONTROLE[[#This Row],[Entre - Estações]])</f>
        <v>RVD-TAG</v>
      </c>
      <c r="AN18" s="368" t="str">
        <f>IF(BS_CONTROLE[[#This Row],[SB]]=0, "-", BS_CONTROLE[[#This Row],[SB]])</f>
        <v>RVDTAG</v>
      </c>
      <c r="AO18" s="369">
        <f>IF(BS_CONTROLE[[#This Row],[SUB]]=0, "-", BS_CONTROLE[[#This Row],[SUB]])</f>
        <v>98</v>
      </c>
      <c r="AP18" s="370">
        <f>IF(BS_CONTROLE[[#This Row],[KM - Inicio]]=0, "-", BS_CONTROLE[[#This Row],[KM - Inicio]])</f>
        <v>752.38</v>
      </c>
      <c r="AQ18" s="37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75" t="str" cm="1">
        <f t="array" ref="BC18" xml:space="preserve"> _xlfn.XLOOKUP(
  1,
  ( BASE_MAPA!$E$2:$E$359 = #REF!) *
  ( BASE_MAPA!$F$2:$F$359 &lt;= #REF!) *
  ( BASE_MAPA!$G$2:$G$359  &gt;= #REF!),
  BASE_MAPA!$D$2:$D$359,
  "-",
  0
)</f>
        <v>-</v>
      </c>
      <c r="BD18" s="75" t="str" cm="1">
        <f t="array" ref="BD18" xml:space="preserve"> _xlfn.XLOOKUP(
  1,
  ( BASE_MAPA!$E$2:$E$359 = #REF!) *
  ( BASE_MAPA!$F$2:$F$359 &lt;= #REF!) *
  ( BASE_MAPA!$G$2:$G$359  &gt;= #REF!),
  BASE_MAPA!$K$2:$K$359,
  "-",
  0
)</f>
        <v>-</v>
      </c>
      <c r="BE18" s="11" t="str">
        <f>IFERROR(_xlfn.XLOOKUP(AO18, BASE_MAPA!$E$2:$E$359, BASE_MAPA!$J$2:$J$359), "ERRO")</f>
        <v>ALTO ARAGUAIA - RONDONOPOLIS</v>
      </c>
      <c r="BF18" s="37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1510</v>
      </c>
      <c r="BK18" s="187" t="s">
        <v>1510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9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1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1563</v>
      </c>
      <c r="J19" s="42">
        <v>74</v>
      </c>
      <c r="K19" s="42">
        <v>290</v>
      </c>
      <c r="L19" s="89"/>
      <c r="M19" s="16" t="s">
        <v>1564</v>
      </c>
      <c r="N19" s="16" t="s">
        <v>1565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75" t="str" cm="1">
        <f t="array" ref="S19" xml:space="preserve"> _xlfn.XLOOKUP(
  1,
  ( BASE_MAPA!$E$2:$E$359 = #REF!) *
  ( BASE_MAPA!$F$2:$F$359 &lt;= #REF!) *
  ( BASE_MAPA!$G$2:$G$359  &gt;= #REF!),
  BASE_MAPA!$D$2:$D$359,
  "-",
  0
)</f>
        <v>-</v>
      </c>
      <c r="T19" s="75" t="str" cm="1">
        <f t="array" ref="T19" xml:space="preserve"> _xlfn.XLOOKUP(
  1,
  ( BASE_MAPA!$E$2:$E$359 = #REF!) *
  ( BASE_MAPA!$F$2:$F$359 &lt;= #REF!) *
  ( BASE_MAPA!$G$2:$G$359  &gt;= #REF!),
  BASE_MAPA!$K$2:$K$359,
  "-",
  0
)</f>
        <v>-</v>
      </c>
      <c r="U19" s="86" t="str">
        <f>IFERROR(_xlfn.XLOOKUP(J19, BASE_MAPA!$E$2:$E$359, BASE_MAPA!$J$2:$J$359), "ERRO")</f>
        <v>MARCO INICIAL - ALTO ARAGUAIA</v>
      </c>
      <c r="V19" s="211" t="s">
        <v>1548</v>
      </c>
      <c r="W19" s="186" t="s">
        <v>1566</v>
      </c>
      <c r="X19" s="237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68" t="str">
        <f>IF(BS_CONTROLE[[#This Row],[Local - Partida]]=0, "-", BS_CONTROLE[[#This Row],[Local - Partida]])</f>
        <v>TCS2</v>
      </c>
      <c r="AL19" s="368" t="str">
        <f>IF(BS_CONTROLE[[#This Row],[Local - Encerramento]]=0, "-", BS_CONTROLE[[#This Row],[Local - Encerramento]])</f>
        <v>TMI2</v>
      </c>
      <c r="AM19" s="368" t="str">
        <f>IF(BS_CONTROLE[[#This Row],[Entre - Estações]]=0, "-", BS_CONTROLE[[#This Row],[Entre - Estações]])</f>
        <v>TCS-TMI</v>
      </c>
      <c r="AN19" s="368" t="str">
        <f>IF(BS_CONTROLE[[#This Row],[SB]]=0, "-", BS_CONTROLE[[#This Row],[SB]])</f>
        <v>TCSTMI</v>
      </c>
      <c r="AO19" s="369">
        <f>IF(BS_CONTROLE[[#This Row],[SUB]]=0, "-", BS_CONTROLE[[#This Row],[SUB]])</f>
        <v>74</v>
      </c>
      <c r="AP19" s="370">
        <f>IF(BS_CONTROLE[[#This Row],[KM - Inicio]]=0, "-", BS_CONTROLE[[#This Row],[KM - Inicio]])</f>
        <v>290</v>
      </c>
      <c r="AQ19" s="37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75" t="str" cm="1">
        <f t="array" ref="BC19" xml:space="preserve"> _xlfn.XLOOKUP(
  1,
  ( BASE_MAPA!$E$2:$E$359 = #REF!) *
  ( BASE_MAPA!$F$2:$F$359 &lt;= #REF!) *
  ( BASE_MAPA!$G$2:$G$359  &gt;= #REF!),
  BASE_MAPA!$D$2:$D$359,
  "-",
  0
)</f>
        <v>-</v>
      </c>
      <c r="BD19" s="75" t="str" cm="1">
        <f t="array" ref="BD19" xml:space="preserve"> _xlfn.XLOOKUP(
  1,
  ( BASE_MAPA!$E$2:$E$359 = #REF!) *
  ( BASE_MAPA!$F$2:$F$359 &lt;= #REF!) *
  ( BASE_MAPA!$G$2:$G$359  &gt;= #REF!),
  BASE_MAPA!$K$2:$K$359,
  "-",
  0
)</f>
        <v>-</v>
      </c>
      <c r="BE19" s="11" t="str">
        <f>IFERROR(_xlfn.XLOOKUP(AO19, BASE_MAPA!$E$2:$E$359, BASE_MAPA!$J$2:$J$359), "ERRO")</f>
        <v>MARCO INICIAL - ALTO ARAGUAIA</v>
      </c>
      <c r="BF19" s="37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1219</v>
      </c>
      <c r="BK19" s="240" t="s">
        <v>1567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9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1604</v>
      </c>
      <c r="N20" s="221" t="s">
        <v>1605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75" t="str" cm="1">
        <f t="array" ref="S20" xml:space="preserve"> _xlfn.XLOOKUP(
  1,
  ( BASE_MAPA!$E$2:$E$359 = #REF!) *
  ( BASE_MAPA!$F$2:$F$359 &lt;= #REF!) *
  ( BASE_MAPA!$G$2:$G$359  &gt;= #REF!),
  BASE_MAPA!$D$2:$D$359,
  "-",
  0
)</f>
        <v>-</v>
      </c>
      <c r="T20" s="75" t="str" cm="1">
        <f t="array" ref="T20" xml:space="preserve"> _xlfn.XLOOKUP(
  1,
  ( BASE_MAPA!$E$2:$E$359 = #REF!) *
  ( BASE_MAPA!$F$2:$F$359 &lt;= #REF!) *
  ( BASE_MAPA!$G$2:$G$359  &gt;= #REF!),
  BASE_MAPA!$K$2:$K$359,
  "-",
  0
)</f>
        <v>-</v>
      </c>
      <c r="U20" s="86" t="str">
        <f>IFERROR(_xlfn.XLOOKUP(J20, BASE_MAPA!$E$2:$E$359, BASE_MAPA!$J$2:$J$359), "ERRO")</f>
        <v>MARCO INICIAL - ALTO ARAGUAIA</v>
      </c>
      <c r="V20" s="211" t="s">
        <v>1353</v>
      </c>
      <c r="W20" s="186" t="s">
        <v>1531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68" t="str">
        <f>IF(BS_CONTROLE[[#This Row],[Local - Partida]]=0, "-", BS_CONTROLE[[#This Row],[Local - Partida]])</f>
        <v>TGR1</v>
      </c>
      <c r="AL20" s="368" t="str">
        <f>IF(BS_CONTROLE[[#This Row],[Local - Encerramento]]=0, "-", BS_CONTROLE[[#This Row],[Local - Encerramento]])</f>
        <v>TOM2</v>
      </c>
      <c r="AM20" s="368" t="str">
        <f>IF(BS_CONTROLE[[#This Row],[Entre - Estações]]=0, "-", BS_CONTROLE[[#This Row],[Entre - Estações]])</f>
        <v>TGR-TOM</v>
      </c>
      <c r="AN20" s="368" t="str">
        <f>IF(BS_CONTROLE[[#This Row],[SB]]=0, "-", BS_CONTROLE[[#This Row],[SB]])</f>
        <v>TGRTOM</v>
      </c>
      <c r="AO20" s="369">
        <f>IF(BS_CONTROLE[[#This Row],[SUB]]=0, "-", BS_CONTROLE[[#This Row],[SUB]])</f>
        <v>74</v>
      </c>
      <c r="AP20" s="370">
        <f>IF(BS_CONTROLE[[#This Row],[KM - Inicio]]=0, "-", BS_CONTROLE[[#This Row],[KM - Inicio]])</f>
        <v>501</v>
      </c>
      <c r="AQ20" s="37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75" t="str" cm="1">
        <f t="array" ref="BC20" xml:space="preserve"> _xlfn.XLOOKUP(
  1,
  ( BASE_MAPA!$E$2:$E$359 = #REF!) *
  ( BASE_MAPA!$F$2:$F$359 &lt;= #REF!) *
  ( BASE_MAPA!$G$2:$G$359  &gt;= #REF!),
  BASE_MAPA!$D$2:$D$359,
  "-",
  0
)</f>
        <v>-</v>
      </c>
      <c r="BD20" s="75" t="str" cm="1">
        <f t="array" ref="BD20" xml:space="preserve"> _xlfn.XLOOKUP(
  1,
  ( BASE_MAPA!$E$2:$E$359 = #REF!) *
  ( BASE_MAPA!$F$2:$F$359 &lt;= #REF!) *
  ( BASE_MAPA!$G$2:$G$359  &gt;= #REF!),
  BASE_MAPA!$K$2:$K$359,
  "-",
  0
)</f>
        <v>-</v>
      </c>
      <c r="BE20" s="11" t="str">
        <f>IFERROR(_xlfn.XLOOKUP(AO20, BASE_MAPA!$E$2:$E$359, BASE_MAPA!$J$2:$J$359), "ERRO")</f>
        <v>MARCO INICIAL - ALTO ARAGUAIA</v>
      </c>
      <c r="BF20" s="37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1606</v>
      </c>
      <c r="BK20" s="21" t="s">
        <v>1607</v>
      </c>
      <c r="BL20" s="20"/>
      <c r="BM20" s="18" t="s">
        <v>984</v>
      </c>
      <c r="BN20" s="18" t="s">
        <v>0</v>
      </c>
      <c r="BO20" s="173" t="s">
        <v>1087</v>
      </c>
      <c r="BP20" s="21" t="s">
        <v>1606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9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1597</v>
      </c>
      <c r="N21" s="16" t="s">
        <v>1598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75" t="str" cm="1">
        <f t="array" ref="S21" xml:space="preserve"> _xlfn.XLOOKUP(
  1,
  ( BASE_MAPA!$E$2:$E$359 = #REF!) *
  ( BASE_MAPA!$F$2:$F$359 &lt;= #REF!) *
  ( BASE_MAPA!$G$2:$G$359  &gt;= #REF!),
  BASE_MAPA!$D$2:$D$359,
  "-",
  0
)</f>
        <v>-</v>
      </c>
      <c r="T21" s="75" t="str" cm="1">
        <f t="array" ref="T21" xml:space="preserve"> _xlfn.XLOOKUP(
  1,
  ( BASE_MAPA!$E$2:$E$359 = #REF!) *
  ( BASE_MAPA!$F$2:$F$359 &lt;= #REF!) *
  ( BASE_MAPA!$G$2:$G$359  &gt;= #REF!),
  BASE_MAPA!$K$2:$K$359,
  "-",
  0
)</f>
        <v>-</v>
      </c>
      <c r="U21" s="86" t="str">
        <f>IFERROR(_xlfn.XLOOKUP(J21, BASE_MAPA!$E$2:$E$359, BASE_MAPA!$J$2:$J$359), "ERRO")</f>
        <v>MARCO INICIAL - ALTO ARAGUAIA</v>
      </c>
      <c r="V21" s="211" t="s">
        <v>1213</v>
      </c>
      <c r="W21" s="186" t="s">
        <v>1214</v>
      </c>
      <c r="X21" s="237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68" t="str">
        <f>IF(BS_CONTROLE[[#This Row],[Local - Partida]]=0, "-", BS_CONTROLE[[#This Row],[Local - Partida]])</f>
        <v>TGR2</v>
      </c>
      <c r="AL21" s="368" t="str">
        <f>IF(BS_CONTROLE[[#This Row],[Local - Encerramento]]=0, "-", BS_CONTROLE[[#This Row],[Local - Encerramento]])</f>
        <v>TIQ2</v>
      </c>
      <c r="AM21" s="368" t="str">
        <f>IF(BS_CONTROLE[[#This Row],[Entre - Estações]]=0, "-", BS_CONTROLE[[#This Row],[Entre - Estações]])</f>
        <v>TGR-TIQ</v>
      </c>
      <c r="AN21" s="368" t="str">
        <f>IF(BS_CONTROLE[[#This Row],[SB]]=0, "-", BS_CONTROLE[[#This Row],[SB]])</f>
        <v>TGRTEP</v>
      </c>
      <c r="AO21" s="369">
        <f>IF(BS_CONTROLE[[#This Row],[SUB]]=0, "-", BS_CONTROLE[[#This Row],[SUB]])</f>
        <v>74</v>
      </c>
      <c r="AP21" s="370">
        <f>IF(BS_CONTROLE[[#This Row],[KM - Inicio]]=0, "-", BS_CONTROLE[[#This Row],[KM - Inicio]])</f>
        <v>501</v>
      </c>
      <c r="AQ21" s="37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75" t="str" cm="1">
        <f t="array" ref="BC21" xml:space="preserve"> _xlfn.XLOOKUP(
  1,
  ( BASE_MAPA!$E$2:$E$359 = #REF!) *
  ( BASE_MAPA!$F$2:$F$359 &lt;= #REF!) *
  ( BASE_MAPA!$G$2:$G$359  &gt;= #REF!),
  BASE_MAPA!$D$2:$D$359,
  "-",
  0
)</f>
        <v>-</v>
      </c>
      <c r="BD21" s="75" t="str" cm="1">
        <f t="array" ref="BD21" xml:space="preserve"> _xlfn.XLOOKUP(
  1,
  ( BASE_MAPA!$E$2:$E$359 = #REF!) *
  ( BASE_MAPA!$F$2:$F$359 &lt;= #REF!) *
  ( BASE_MAPA!$G$2:$G$359  &gt;= #REF!),
  BASE_MAPA!$K$2:$K$359,
  "-",
  0
)</f>
        <v>-</v>
      </c>
      <c r="BE21" s="11" t="str">
        <f>IFERROR(_xlfn.XLOOKUP(AO21, BASE_MAPA!$E$2:$E$359, BASE_MAPA!$J$2:$J$359), "ERRO")</f>
        <v>MARCO INICIAL - ALTO ARAGUAIA</v>
      </c>
      <c r="BF21" s="37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8" t="s">
        <v>1215</v>
      </c>
      <c r="BK21" s="238" t="s">
        <v>1599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9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16" t="str" cm="1">
        <f t="array" ref="M22" xml:space="preserve"> _xlfn.XLOOKUP(
  1,
  ( BASE_MAPA!$E$2:$E$359 = #REF!) *
  ( BASE_MAPA!$F$2:$F$359 &lt;= #REF!) *
  ( BASE_MAPA!$G$2:$G$359  &gt;= #REF!),
  BASE_MAPA!$H$2:$H$359,
  "-",
  0
)</f>
        <v>-</v>
      </c>
      <c r="N22" s="16" t="str" cm="1">
        <f t="array" ref="N22" xml:space="preserve"> _xlfn.XLOOKUP(
  1,
  ( BASE_MAPA!$E$2:$E$359 = #REF!) *
  ( BASE_MAPA!$F$2:$F$359 &lt;= #REF!) *
  ( BASE_MAPA!$G$2:$G$359  &gt;= #REF!),
  BASE_MAPA!$H$2:$H$359,
  "-",
  0
)</f>
        <v>-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75" t="str" cm="1">
        <f t="array" ref="S22" xml:space="preserve"> _xlfn.XLOOKUP(
  1,
  ( BASE_MAPA!$E$2:$E$359 = #REF!) *
  ( BASE_MAPA!$F$2:$F$359 &lt;= #REF!) *
  ( BASE_MAPA!$G$2:$G$359  &gt;= #REF!),
  BASE_MAPA!$D$2:$D$359,
  "-",
  0
)</f>
        <v>-</v>
      </c>
      <c r="T22" s="75" t="str" cm="1">
        <f t="array" ref="T22" xml:space="preserve"> _xlfn.XLOOKUP(
  1,
  ( BASE_MAPA!$E$2:$E$359 = #REF!) *
  ( BASE_MAPA!$F$2:$F$359 &lt;= #REF!) *
  ( BASE_MAPA!$G$2:$G$359  &gt;= #REF!),
  BASE_MAPA!$K$2:$K$359,
  "-",
  0
)</f>
        <v>-</v>
      </c>
      <c r="U22" s="86" t="str">
        <f>IFERROR(_xlfn.XLOOKUP(J22, BASE_MAPA!$E$2:$E$359, BASE_MAPA!$J$2:$J$359), "ERRO")</f>
        <v>MARCO INICIAL - ALTO ARAGUAIA</v>
      </c>
      <c r="V22" s="211" t="s">
        <v>1217</v>
      </c>
      <c r="W22" s="186" t="s">
        <v>1218</v>
      </c>
      <c r="X22" s="237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68" t="str">
        <f>IF(BS_CONTROLE[[#This Row],[Local - Partida]]=0, "-", BS_CONTROLE[[#This Row],[Local - Partida]])</f>
        <v>TVI2</v>
      </c>
      <c r="AL22" s="368" t="str">
        <f>IF(BS_CONTROLE[[#This Row],[Local - Encerramento]]=0, "-", BS_CONTROLE[[#This Row],[Local - Encerramento]])</f>
        <v>TVI2</v>
      </c>
      <c r="AM22" s="368" t="str">
        <f>IF(BS_CONTROLE[[#This Row],[Entre - Estações]]=0, "-", BS_CONTROLE[[#This Row],[Entre - Estações]])</f>
        <v>-</v>
      </c>
      <c r="AN22" s="368" t="str">
        <f>IF(BS_CONTROLE[[#This Row],[SB]]=0, "-", BS_CONTROLE[[#This Row],[SB]])</f>
        <v>-</v>
      </c>
      <c r="AO22" s="369">
        <f>IF(BS_CONTROLE[[#This Row],[SUB]]=0, "-", BS_CONTROLE[[#This Row],[SUB]])</f>
        <v>74</v>
      </c>
      <c r="AP22" s="370">
        <f>IF(BS_CONTROLE[[#This Row],[KM - Inicio]]=0, "-", BS_CONTROLE[[#This Row],[KM - Inicio]])</f>
        <v>209</v>
      </c>
      <c r="AQ22" s="37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75" t="str" cm="1">
        <f t="array" ref="BC22" xml:space="preserve"> _xlfn.XLOOKUP(
  1,
  ( BASE_MAPA!$E$2:$E$359 = #REF!) *
  ( BASE_MAPA!$F$2:$F$359 &lt;= #REF!) *
  ( BASE_MAPA!$G$2:$G$359  &gt;= #REF!),
  BASE_MAPA!$D$2:$D$359,
  "-",
  0
)</f>
        <v>-</v>
      </c>
      <c r="BD22" s="75" t="str" cm="1">
        <f t="array" ref="BD22" xml:space="preserve"> _xlfn.XLOOKUP(
  1,
  ( BASE_MAPA!$E$2:$E$359 = #REF!) *
  ( BASE_MAPA!$F$2:$F$359 &lt;= #REF!) *
  ( BASE_MAPA!$G$2:$G$359  &gt;= #REF!),
  BASE_MAPA!$K$2:$K$359,
  "-",
  0
)</f>
        <v>-</v>
      </c>
      <c r="BE22" s="11" t="str">
        <f>IFERROR(_xlfn.XLOOKUP(AO22, BASE_MAPA!$E$2:$E$359, BASE_MAPA!$J$2:$J$359), "ERRO")</f>
        <v>MARCO INICIAL - ALTO ARAGUAIA</v>
      </c>
      <c r="BF22" s="37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1219</v>
      </c>
      <c r="BK22" s="21" t="s">
        <v>1234</v>
      </c>
      <c r="BL22" s="20"/>
      <c r="BM22" s="18" t="s">
        <v>986</v>
      </c>
      <c r="BN22" s="18" t="s">
        <v>986</v>
      </c>
      <c r="BO22" s="173" t="s">
        <v>986</v>
      </c>
      <c r="BP22" s="21" t="s">
        <v>1234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9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75" t="str" cm="1">
        <f t="array" ref="S23" xml:space="preserve"> _xlfn.XLOOKUP(
  1,
  ( BASE_MAPA!$E$2:$E$359 = #REF!) *
  ( BASE_MAPA!$F$2:$F$359 &lt;= #REF!) *
  ( BASE_MAPA!$G$2:$G$359  &gt;= #REF!),
  BASE_MAPA!$D$2:$D$359,
  "-",
  0
)</f>
        <v>-</v>
      </c>
      <c r="T23" s="75" t="str" cm="1">
        <f t="array" ref="T23" xml:space="preserve"> _xlfn.XLOOKUP(
  1,
  ( BASE_MAPA!$E$2:$E$359 = #REF!) *
  ( BASE_MAPA!$F$2:$F$359 &lt;= #REF!) *
  ( BASE_MAPA!$G$2:$G$359  &gt;= #REF!),
  BASE_MAPA!$K$2:$K$359,
  "-",
  0
)</f>
        <v>-</v>
      </c>
      <c r="U23" s="86" t="str">
        <f>IFERROR(_xlfn.XLOOKUP(J23, BASE_MAPA!$E$2:$E$359, BASE_MAPA!$J$2:$J$359), "ERRO")</f>
        <v>MARCO INICIAL - ALTO ARAGUAIA</v>
      </c>
      <c r="V23" s="211" t="s">
        <v>1248</v>
      </c>
      <c r="W23" s="186" t="s">
        <v>1544</v>
      </c>
      <c r="X23" s="56" t="s">
        <v>956</v>
      </c>
      <c r="Y23" s="166" t="s">
        <v>959</v>
      </c>
      <c r="Z23" s="166" t="s">
        <v>961</v>
      </c>
      <c r="AA23" s="150" t="s">
        <v>1250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68" t="str">
        <f>IF(BS_CONTROLE[[#This Row],[Local - Partida]]=0, "-", BS_CONTROLE[[#This Row],[Local - Partida]])</f>
        <v>TCS2</v>
      </c>
      <c r="AL23" s="368" t="str">
        <f>IF(BS_CONTROLE[[#This Row],[Local - Encerramento]]=0, "-", BS_CONTROLE[[#This Row],[Local - Encerramento]])</f>
        <v>TCS2</v>
      </c>
      <c r="AM23" s="368" t="str">
        <f>IF(BS_CONTROLE[[#This Row],[Entre - Estações]]=0, "-", BS_CONTROLE[[#This Row],[Entre - Estações]])</f>
        <v>TCS</v>
      </c>
      <c r="AN23" s="368" t="str">
        <f>IF(BS_CONTROLE[[#This Row],[SB]]=0, "-", BS_CONTROLE[[#This Row],[SB]])</f>
        <v>TCS2</v>
      </c>
      <c r="AO23" s="369">
        <f>IF(BS_CONTROLE[[#This Row],[SUB]]=0, "-", BS_CONTROLE[[#This Row],[SUB]])</f>
        <v>74</v>
      </c>
      <c r="AP23" s="370">
        <f>IF(BS_CONTROLE[[#This Row],[KM - Inicio]]=0, "-", BS_CONTROLE[[#This Row],[KM - Inicio]])</f>
        <v>290</v>
      </c>
      <c r="AQ23" s="37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75" t="str" cm="1">
        <f t="array" ref="BC23" xml:space="preserve"> _xlfn.XLOOKUP(
  1,
  ( BASE_MAPA!$E$2:$E$359 = #REF!) *
  ( BASE_MAPA!$F$2:$F$359 &lt;= #REF!) *
  ( BASE_MAPA!$G$2:$G$359  &gt;= #REF!),
  BASE_MAPA!$D$2:$D$359,
  "-",
  0
)</f>
        <v>-</v>
      </c>
      <c r="BD23" s="75" t="str" cm="1">
        <f t="array" ref="BD23" xml:space="preserve"> _xlfn.XLOOKUP(
  1,
  ( BASE_MAPA!$E$2:$E$359 = #REF!) *
  ( BASE_MAPA!$F$2:$F$359 &lt;= #REF!) *
  ( BASE_MAPA!$G$2:$G$359  &gt;= #REF!),
  BASE_MAPA!$K$2:$K$359,
  "-",
  0
)</f>
        <v>-</v>
      </c>
      <c r="BE23" s="11" t="str">
        <f>IFERROR(_xlfn.XLOOKUP(AO23, BASE_MAPA!$E$2:$E$359, BASE_MAPA!$J$2:$J$359), "ERRO")</f>
        <v>MARCO INICIAL - ALTO ARAGUAIA</v>
      </c>
      <c r="BF23" s="37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1545</v>
      </c>
      <c r="BK23" s="21" t="s">
        <v>1546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9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16" t="str" cm="1">
        <f t="array" ref="M24" xml:space="preserve"> _xlfn.XLOOKUP(
  1,
  ( BASE_MAPA!$E$2:$E$359 = #REF!) *
  ( BASE_MAPA!$F$2:$F$359 &lt;= #REF!) *
  ( BASE_MAPA!$G$2:$G$359  &gt;= #REF!),
  BASE_MAPA!$H$2:$H$359,
  "-",
  0
)</f>
        <v>-</v>
      </c>
      <c r="N24" s="16" t="str" cm="1">
        <f t="array" ref="N24" xml:space="preserve"> _xlfn.XLOOKUP(
  1,
  ( BASE_MAPA!$E$2:$E$359 = #REF!) *
  ( BASE_MAPA!$F$2:$F$359 &lt;= #REF!) *
  ( BASE_MAPA!$G$2:$G$359  &gt;= #REF!),
  BASE_MAPA!$I$2:$I$359,
  "-",
  0
)</f>
        <v>-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75" t="str" cm="1">
        <f t="array" ref="S24" xml:space="preserve"> _xlfn.XLOOKUP(
  1,
  ( BASE_MAPA!$E$2:$E$359 = #REF!) *
  ( BASE_MAPA!$F$2:$F$359 &lt;= #REF!) *
  ( BASE_MAPA!$G$2:$G$359  &gt;= #REF!),
  BASE_MAPA!$D$2:$D$359,
  "-",
  0
)</f>
        <v>-</v>
      </c>
      <c r="T24" s="75" t="str" cm="1">
        <f t="array" ref="T24" xml:space="preserve"> _xlfn.XLOOKUP(
  1,
  ( BASE_MAPA!$E$2:$E$359 = #REF!) *
  ( BASE_MAPA!$F$2:$F$359 &lt;= #REF!) *
  ( BASE_MAPA!$G$2:$G$359  &gt;= #REF!),
  BASE_MAPA!$K$2:$K$359,
  "-",
  0
)</f>
        <v>-</v>
      </c>
      <c r="U24" s="86" t="str">
        <f>IFERROR(_xlfn.XLOOKUP(J24, BASE_MAPA!$E$2:$E$359, BASE_MAPA!$J$2:$J$359), "ERRO")</f>
        <v>OURO VERDE - LIGAÇÃO</v>
      </c>
      <c r="V24" s="211" t="s">
        <v>1235</v>
      </c>
      <c r="W24" s="186" t="s">
        <v>1236</v>
      </c>
      <c r="X24" s="237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68" t="str">
        <f>IF(BS_CONTROLE[[#This Row],[Local - Partida]]=0, "-", BS_CONTROLE[[#This Row],[Local - Partida]])</f>
        <v>PPR2</v>
      </c>
      <c r="AL24" s="368" t="str">
        <f>IF(BS_CONTROLE[[#This Row],[Local - Encerramento]]=0, "-", BS_CONTROLE[[#This Row],[Local - Encerramento]])</f>
        <v>PPR2</v>
      </c>
      <c r="AM24" s="368" t="str">
        <f>IF(BS_CONTROLE[[#This Row],[Entre - Estações]]=0, "-", BS_CONTROLE[[#This Row],[Entre - Estações]])</f>
        <v>-</v>
      </c>
      <c r="AN24" s="368" t="str">
        <f>IF(BS_CONTROLE[[#This Row],[SB]]=0, "-", BS_CONTROLE[[#This Row],[SB]])</f>
        <v>-</v>
      </c>
      <c r="AO24" s="369">
        <f>IF(BS_CONTROLE[[#This Row],[SUB]]=0, "-", BS_CONTROLE[[#This Row],[SUB]])</f>
        <v>103</v>
      </c>
      <c r="AP24" s="370">
        <f>IF(BS_CONTROLE[[#This Row],[KM - Inicio]]=0, "-", BS_CONTROLE[[#This Row],[KM - Inicio]])</f>
        <v>1966</v>
      </c>
      <c r="AQ24" s="37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75" t="str" cm="1">
        <f t="array" ref="BC24" xml:space="preserve"> _xlfn.XLOOKUP(
  1,
  ( BASE_MAPA!$E$2:$E$359 = #REF!) *
  ( BASE_MAPA!$F$2:$F$359 &lt;= #REF!) *
  ( BASE_MAPA!$G$2:$G$359  &gt;= #REF!),
  BASE_MAPA!$D$2:$D$359,
  "-",
  0
)</f>
        <v>-</v>
      </c>
      <c r="BD24" s="75" t="str" cm="1">
        <f t="array" ref="BD24" xml:space="preserve"> _xlfn.XLOOKUP(
  1,
  ( BASE_MAPA!$E$2:$E$359 = #REF!) *
  ( BASE_MAPA!$F$2:$F$359 &lt;= #REF!) *
  ( BASE_MAPA!$G$2:$G$359  &gt;= #REF!),
  BASE_MAPA!$K$2:$K$359,
  "-",
  0
)</f>
        <v>-</v>
      </c>
      <c r="BE24" s="11" t="str">
        <f>IFERROR(_xlfn.XLOOKUP(AO24, BASE_MAPA!$E$2:$E$359, BASE_MAPA!$J$2:$J$359), "ERRO")</f>
        <v>OURO VERDE - LIGAÇÃO</v>
      </c>
      <c r="BF24" s="37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1219</v>
      </c>
      <c r="BK24" s="21" t="s">
        <v>1237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9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1648</v>
      </c>
      <c r="N25" s="235" t="s">
        <v>1649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75" t="str" cm="1">
        <f t="array" ref="S25" xml:space="preserve"> _xlfn.XLOOKUP(
  1,
  ( BASE_MAPA!$E$2:$E$359 = #REF!) *
  ( BASE_MAPA!$F$2:$F$359 &lt;= #REF!) *
  ( BASE_MAPA!$G$2:$G$359  &gt;= #REF!),
  BASE_MAPA!$D$2:$D$359,
  "-",
  0
)</f>
        <v>-</v>
      </c>
      <c r="T25" s="75" t="str" cm="1">
        <f t="array" ref="T25" xml:space="preserve"> _xlfn.XLOOKUP(
  1,
  ( BASE_MAPA!$E$2:$E$359 = #REF!) *
  ( BASE_MAPA!$F$2:$F$359 &lt;= #REF!) *
  ( BASE_MAPA!$G$2:$G$359  &gt;= #REF!),
  BASE_MAPA!$K$2:$K$359,
  "-",
  0
)</f>
        <v>-</v>
      </c>
      <c r="U25" s="86" t="str">
        <f>IFERROR(_xlfn.XLOOKUP(J25, BASE_MAPA!$E$2:$E$359, BASE_MAPA!$J$2:$J$359), "ERRO")</f>
        <v>ALTO ARAGUAIA - RONDONOPOLIS</v>
      </c>
      <c r="V25" s="211" t="s">
        <v>1409</v>
      </c>
      <c r="W25" s="186" t="s">
        <v>1650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68" t="str">
        <f>IF(BS_CONTROLE[[#This Row],[Local - Partida]]=0, "-", BS_CONTROLE[[#This Row],[Local - Partida]])</f>
        <v>TMJ1</v>
      </c>
      <c r="AL25" s="368" t="str">
        <f>IF(BS_CONTROLE[[#This Row],[Local - Encerramento]]=0, "-", BS_CONTROLE[[#This Row],[Local - Encerramento]])</f>
        <v>-</v>
      </c>
      <c r="AM25" s="368" t="str">
        <f>IF(BS_CONTROLE[[#This Row],[Entre - Estações]]=0, "-", BS_CONTROLE[[#This Row],[Entre - Estações]])</f>
        <v>TMJ-S</v>
      </c>
      <c r="AN25" s="368" t="str">
        <f>IF(BS_CONTROLE[[#This Row],[SB]]=0, "-", BS_CONTROLE[[#This Row],[SB]])</f>
        <v>TMJS</v>
      </c>
      <c r="AO25" s="369">
        <f>IF(BS_CONTROLE[[#This Row],[SUB]]=0, "-", BS_CONTROLE[[#This Row],[SUB]])</f>
        <v>98</v>
      </c>
      <c r="AP25" s="370">
        <f>IF(BS_CONTROLE[[#This Row],[KM - Inicio]]=0, "-", BS_CONTROLE[[#This Row],[KM - Inicio]])</f>
        <v>596.28599999999994</v>
      </c>
      <c r="AQ25" s="37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75" t="str" cm="1">
        <f t="array" ref="BC25" xml:space="preserve"> _xlfn.XLOOKUP(
  1,
  ( BASE_MAPA!$E$2:$E$359 = #REF!) *
  ( BASE_MAPA!$F$2:$F$359 &lt;= #REF!) *
  ( BASE_MAPA!$G$2:$G$359  &gt;= #REF!),
  BASE_MAPA!$D$2:$D$359,
  "-",
  0
)</f>
        <v>-</v>
      </c>
      <c r="BD25" s="75" t="str" cm="1">
        <f t="array" ref="BD25" xml:space="preserve"> _xlfn.XLOOKUP(
  1,
  ( BASE_MAPA!$E$2:$E$359 = #REF!) *
  ( BASE_MAPA!$F$2:$F$359 &lt;= #REF!) *
  ( BASE_MAPA!$G$2:$G$359  &gt;= #REF!),
  BASE_MAPA!$K$2:$K$359,
  "-",
  0
)</f>
        <v>-</v>
      </c>
      <c r="BE25" s="11" t="str">
        <f>IFERROR(_xlfn.XLOOKUP(AO25, BASE_MAPA!$E$2:$E$359, BASE_MAPA!$J$2:$J$359), "ERRO")</f>
        <v>ALTO ARAGUAIA - RONDONOPOLIS</v>
      </c>
      <c r="BF25" s="37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1240</v>
      </c>
      <c r="BK25" s="21" t="s">
        <v>1653</v>
      </c>
      <c r="BL25" s="20"/>
      <c r="BM25" s="18" t="s">
        <v>976</v>
      </c>
      <c r="BN25" s="18" t="s">
        <v>1005</v>
      </c>
      <c r="BO25" s="173" t="s">
        <v>1057</v>
      </c>
      <c r="BP25" s="21" t="s">
        <v>1653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9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16" t="str" cm="1">
        <f t="array" ref="M26" xml:space="preserve"> _xlfn.XLOOKUP(
  1,
  ( BASE_MAPA!$E$2:$E$359 = #REF!) *
  ( BASE_MAPA!$F$2:$F$359 &lt;= #REF!) *
  ( BASE_MAPA!$G$2:$G$359  &gt;= #REF!),
  BASE_MAPA!$H$2:$H$359,
  "-",
  0
)</f>
        <v>-</v>
      </c>
      <c r="N26" s="16" t="str" cm="1">
        <f t="array" ref="N26" xml:space="preserve"> _xlfn.XLOOKUP(
  1,
  ( BASE_MAPA!$E$2:$E$359 = #REF!) *
  ( BASE_MAPA!$F$2:$F$359 &lt;= #REF!) *
  ( BASE_MAPA!$G$2:$G$359  &gt;= #REF!),
  BASE_MAPA!$I$2:$I$359,
  "-",
  0
)</f>
        <v>-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75" t="str" cm="1">
        <f t="array" ref="S26" xml:space="preserve"> _xlfn.XLOOKUP(
  1,
  ( BASE_MAPA!$E$2:$E$359 = #REF!) *
  ( BASE_MAPA!$F$2:$F$359 &lt;= #REF!) *
  ( BASE_MAPA!$G$2:$G$359  &gt;= #REF!),
  BASE_MAPA!$D$2:$D$359,
  "-",
  0
)</f>
        <v>-</v>
      </c>
      <c r="T26" s="75" t="str" cm="1">
        <f t="array" ref="T26" xml:space="preserve"> _xlfn.XLOOKUP(
  1,
  ( BASE_MAPA!$E$2:$E$359 = #REF!) *
  ( BASE_MAPA!$F$2:$F$359 &lt;= #REF!) *
  ( BASE_MAPA!$G$2:$G$359  &gt;= #REF!),
  BASE_MAPA!$K$2:$K$359,
  "-",
  0
)</f>
        <v>-</v>
      </c>
      <c r="U26" s="86" t="str">
        <f>IFERROR(_xlfn.XLOOKUP(J26, BASE_MAPA!$E$2:$E$359, BASE_MAPA!$J$2:$J$359), "ERRO")</f>
        <v>MARCO INICIAL - ALTO ARAGUAIA</v>
      </c>
      <c r="V26" s="211" t="s">
        <v>1226</v>
      </c>
      <c r="W26" s="186" t="s">
        <v>1227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68" t="str">
        <f>IF(BS_CONTROLE[[#This Row],[Local - Partida]]=0, "-", BS_CONTROLE[[#This Row],[Local - Partida]])</f>
        <v>TBR487</v>
      </c>
      <c r="AL26" s="368" t="str">
        <f>IF(BS_CONTROLE[[#This Row],[Local - Encerramento]]=0, "-", BS_CONTROLE[[#This Row],[Local - Encerramento]])</f>
        <v>-</v>
      </c>
      <c r="AM26" s="368" t="str">
        <f>IF(BS_CONTROLE[[#This Row],[Entre - Estações]]=0, "-", BS_CONTROLE[[#This Row],[Entre - Estações]])</f>
        <v>-</v>
      </c>
      <c r="AN26" s="368" t="str">
        <f>IF(BS_CONTROLE[[#This Row],[SB]]=0, "-", BS_CONTROLE[[#This Row],[SB]])</f>
        <v>-</v>
      </c>
      <c r="AO26" s="369">
        <f>IF(BS_CONTROLE[[#This Row],[SUB]]=0, "-", BS_CONTROLE[[#This Row],[SUB]])</f>
        <v>74</v>
      </c>
      <c r="AP26" s="370">
        <f>IF(BS_CONTROLE[[#This Row],[KM - Inicio]]=0, "-", BS_CONTROLE[[#This Row],[KM - Inicio]])</f>
        <v>482</v>
      </c>
      <c r="AQ26" s="37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75" t="str" cm="1">
        <f t="array" ref="BC26" xml:space="preserve"> _xlfn.XLOOKUP(
  1,
  ( BASE_MAPA!$E$2:$E$359 = #REF!) *
  ( BASE_MAPA!$F$2:$F$359 &lt;= #REF!) *
  ( BASE_MAPA!$G$2:$G$359  &gt;= #REF!),
  BASE_MAPA!$D$2:$D$359,
  "-",
  0
)</f>
        <v>-</v>
      </c>
      <c r="BD26" s="75" t="str" cm="1">
        <f t="array" ref="BD26" xml:space="preserve"> _xlfn.XLOOKUP(
  1,
  ( BASE_MAPA!$E$2:$E$359 = #REF!) *
  ( BASE_MAPA!$F$2:$F$359 &lt;= #REF!) *
  ( BASE_MAPA!$G$2:$G$359  &gt;= #REF!),
  BASE_MAPA!$K$2:$K$359,
  "-",
  0
)</f>
        <v>-</v>
      </c>
      <c r="BE26" s="11" t="str">
        <f>IFERROR(_xlfn.XLOOKUP(AO26, BASE_MAPA!$E$2:$E$359, BASE_MAPA!$J$2:$J$359), "ERRO")</f>
        <v>MARCO INICIAL - ALTO ARAGUAIA</v>
      </c>
      <c r="BF26" s="37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1238</v>
      </c>
      <c r="BK26" s="21" t="s">
        <v>1239</v>
      </c>
      <c r="BL26" s="20"/>
      <c r="BM26" s="18" t="s">
        <v>976</v>
      </c>
      <c r="BN26" s="18" t="s">
        <v>1005</v>
      </c>
      <c r="BO26" s="173" t="s">
        <v>1068</v>
      </c>
      <c r="BP26" s="21" t="s">
        <v>1239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9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51" t="str" cm="1">
        <f t="array" ref="M27" xml:space="preserve"> _xlfn.XLOOKUP(
  1,
  ( BASE_MAPA!$E$2:$E$359 = #REF!) *
  ( BASE_MAPA!$F$2:$F$359 &lt;= #REF!) *
  ( BASE_MAPA!$G$2:$G$359  &gt;= #REF!),
  BASE_MAPA!$H$2:$H$359,
  "-",
  0
)</f>
        <v>-</v>
      </c>
      <c r="N27" s="251" t="str" cm="1">
        <f t="array" ref="N27" xml:space="preserve"> _xlfn.XLOOKUP(
  1,
  ( BASE_MAPA!$E$2:$E$359 = #REF!) *
  ( BASE_MAPA!$F$2:$F$359 &lt;= #REF!) *
  ( BASE_MAPA!$G$2:$G$359  &gt;= #REF!),
  BASE_MAPA!$I$2:$I$359,
  "-",
  0
)</f>
        <v>-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75" t="str" cm="1">
        <f t="array" ref="S27" xml:space="preserve"> _xlfn.XLOOKUP(
  1,
  ( BASE_MAPA!$E$2:$E$359 = #REF!) *
  ( BASE_MAPA!$F$2:$F$359 &lt;= #REF!) *
  ( BASE_MAPA!$G$2:$G$359  &gt;= #REF!),
  BASE_MAPA!$D$2:$D$359,
  "-",
  0
)</f>
        <v>-</v>
      </c>
      <c r="T27" s="75" t="str" cm="1">
        <f t="array" ref="T27" xml:space="preserve"> _xlfn.XLOOKUP(
  1,
  ( BASE_MAPA!$E$2:$E$359 = #REF!) *
  ( BASE_MAPA!$F$2:$F$359 &lt;= #REF!) *
  ( BASE_MAPA!$G$2:$G$359  &gt;= #REF!),
  BASE_MAPA!$K$2:$K$359,
  "-",
  0
)</f>
        <v>-</v>
      </c>
      <c r="U27" s="86" t="str">
        <f>IFERROR(_xlfn.XLOOKUP(J27, BASE_MAPA!$E$2:$E$359, BASE_MAPA!$J$2:$J$359), "ERRO")</f>
        <v>OURO VERDE - LIGAÇÃO</v>
      </c>
      <c r="V27" s="211" t="s">
        <v>1230</v>
      </c>
      <c r="W27" s="186" t="s">
        <v>1231</v>
      </c>
      <c r="X27" s="237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68" t="str">
        <f>IF(BS_CONTROLE[[#This Row],[Local - Partida]]=0, "-", BS_CONTROLE[[#This Row],[Local - Partida]])</f>
        <v>PUD1</v>
      </c>
      <c r="AL27" s="368" t="str">
        <f>IF(BS_CONTROLE[[#This Row],[Local - Encerramento]]=0, "-", BS_CONTROLE[[#This Row],[Local - Encerramento]])</f>
        <v>-</v>
      </c>
      <c r="AM27" s="368" t="str">
        <f>IF(BS_CONTROLE[[#This Row],[Entre - Estações]]=0, "-", BS_CONTROLE[[#This Row],[Entre - Estações]])</f>
        <v>-</v>
      </c>
      <c r="AN27" s="368" t="str">
        <f>IF(BS_CONTROLE[[#This Row],[SB]]=0, "-", BS_CONTROLE[[#This Row],[SB]])</f>
        <v>-</v>
      </c>
      <c r="AO27" s="369">
        <f>IF(BS_CONTROLE[[#This Row],[SUB]]=0, "-", BS_CONTROLE[[#This Row],[SUB]])</f>
        <v>103</v>
      </c>
      <c r="AP27" s="370">
        <f>IF(BS_CONTROLE[[#This Row],[KM - Inicio]]=0, "-", BS_CONTROLE[[#This Row],[KM - Inicio]])</f>
        <v>2090</v>
      </c>
      <c r="AQ27" s="37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75" t="str" cm="1">
        <f t="array" ref="BC27" xml:space="preserve"> _xlfn.XLOOKUP(
  1,
  ( BASE_MAPA!$E$2:$E$359 = #REF!) *
  ( BASE_MAPA!$F$2:$F$359 &lt;= #REF!) *
  ( BASE_MAPA!$G$2:$G$359  &gt;= #REF!),
  BASE_MAPA!$D$2:$D$359,
  "-",
  0
)</f>
        <v>-</v>
      </c>
      <c r="BD27" s="75" t="str" cm="1">
        <f t="array" ref="BD27" xml:space="preserve"> _xlfn.XLOOKUP(
  1,
  ( BASE_MAPA!$E$2:$E$359 = #REF!) *
  ( BASE_MAPA!$F$2:$F$359 &lt;= #REF!) *
  ( BASE_MAPA!$G$2:$G$359  &gt;= #REF!),
  BASE_MAPA!$K$2:$K$359,
  "-",
  0
)</f>
        <v>-</v>
      </c>
      <c r="BE27" s="11" t="str">
        <f>IFERROR(_xlfn.XLOOKUP(AO27, BASE_MAPA!$E$2:$E$359, BASE_MAPA!$J$2:$J$359), "ERRO")</f>
        <v>OURO VERDE - LIGAÇÃO</v>
      </c>
      <c r="BF27" s="37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1240</v>
      </c>
      <c r="BK27" s="21" t="s">
        <v>1241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9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21" t="str" cm="1">
        <f t="array" ref="M28" xml:space="preserve"> _xlfn.XLOOKUP(
  1,
  ( BASE_MAPA!$E$2:$E$359 = #REF!) *
  ( BASE_MAPA!$F$2:$F$359 &lt;= #REF!) *
  ( BASE_MAPA!$G$2:$G$359  &gt;= #REF!),
  BASE_MAPA!$H$2:$H$359,
  "-",
  0
)</f>
        <v>-</v>
      </c>
      <c r="N28" s="221" t="str" cm="1">
        <f t="array" ref="N28" xml:space="preserve"> _xlfn.XLOOKUP(
  1,
  ( BASE_MAPA!$E$2:$E$359 = #REF!) *
  ( BASE_MAPA!$F$2:$F$359 &lt;= #REF!) *
  ( BASE_MAPA!$G$2:$G$359  &gt;= #REF!),
  BASE_MAPA!$I$2:$I$359,
  "-",
  0
)</f>
        <v>-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75" t="str" cm="1">
        <f t="array" ref="S28" xml:space="preserve"> _xlfn.XLOOKUP(
  1,
  ( BASE_MAPA!$E$2:$E$359 = #REF!) *
  ( BASE_MAPA!$F$2:$F$359 &lt;= #REF!) *
  ( BASE_MAPA!$G$2:$G$359  &gt;= #REF!),
  BASE_MAPA!$D$2:$D$359,
  "-",
  0
)</f>
        <v>-</v>
      </c>
      <c r="T28" s="75" t="str" cm="1">
        <f t="array" ref="T28" xml:space="preserve"> _xlfn.XLOOKUP(
  1,
  ( BASE_MAPA!$E$2:$E$359 = #REF!) *
  ( BASE_MAPA!$F$2:$F$359 &lt;= #REF!) *
  ( BASE_MAPA!$G$2:$G$359  &gt;= #REF!),
  BASE_MAPA!$K$2:$K$359,
  "-",
  0
)</f>
        <v>-</v>
      </c>
      <c r="U28" s="86" t="str">
        <f>IFERROR(_xlfn.XLOOKUP(J28, BASE_MAPA!$E$2:$E$359, BASE_MAPA!$J$2:$J$359), "ERRO")</f>
        <v>ALTO ARAGUAIA - RONDONOPOLIS</v>
      </c>
      <c r="V28" s="211" t="s">
        <v>1223</v>
      </c>
      <c r="W28" s="186" t="s">
        <v>1242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68" t="str">
        <f>IF(BS_CONTROLE[[#This Row],[Local - Partida]]=0, "-", BS_CONTROLE[[#This Row],[Local - Partida]])</f>
        <v>TIQ2</v>
      </c>
      <c r="AL28" s="368" t="str">
        <f>IF(BS_CONTROLE[[#This Row],[Local - Encerramento]]=0, "-", BS_CONTROLE[[#This Row],[Local - Encerramento]])</f>
        <v>TIQ2</v>
      </c>
      <c r="AM28" s="368" t="str">
        <f>IF(BS_CONTROLE[[#This Row],[Entre - Estações]]=0, "-", BS_CONTROLE[[#This Row],[Entre - Estações]])</f>
        <v>-</v>
      </c>
      <c r="AN28" s="368" t="str">
        <f>IF(BS_CONTROLE[[#This Row],[SB]]=0, "-", BS_CONTROLE[[#This Row],[SB]])</f>
        <v>-</v>
      </c>
      <c r="AO28" s="369">
        <f>IF(BS_CONTROLE[[#This Row],[SUB]]=0, "-", BS_CONTROLE[[#This Row],[SUB]])</f>
        <v>98</v>
      </c>
      <c r="AP28" s="370">
        <f>IF(BS_CONTROLE[[#This Row],[KM - Inicio]]=0, "-", BS_CONTROLE[[#This Row],[KM - Inicio]])</f>
        <v>666</v>
      </c>
      <c r="AQ28" s="37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75" t="str" cm="1">
        <f t="array" ref="BC28" xml:space="preserve"> _xlfn.XLOOKUP(
  1,
  ( BASE_MAPA!$E$2:$E$359 = #REF!) *
  ( BASE_MAPA!$F$2:$F$359 &lt;= #REF!) *
  ( BASE_MAPA!$G$2:$G$359  &gt;= #REF!),
  BASE_MAPA!$D$2:$D$359,
  "-",
  0
)</f>
        <v>-</v>
      </c>
      <c r="BD28" s="75" t="str" cm="1">
        <f t="array" ref="BD28" xml:space="preserve"> _xlfn.XLOOKUP(
  1,
  ( BASE_MAPA!$E$2:$E$359 = #REF!) *
  ( BASE_MAPA!$F$2:$F$359 &lt;= #REF!) *
  ( BASE_MAPA!$G$2:$G$359  &gt;= #REF!),
  BASE_MAPA!$K$2:$K$359,
  "-",
  0
)</f>
        <v>-</v>
      </c>
      <c r="BE28" s="11" t="str">
        <f>IFERROR(_xlfn.XLOOKUP(AO28, BASE_MAPA!$E$2:$E$359, BASE_MAPA!$J$2:$J$359), "ERRO")</f>
        <v>ALTO ARAGUAIA - RONDONOPOLIS</v>
      </c>
      <c r="BF28" s="37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1243</v>
      </c>
      <c r="BK28" s="187" t="s">
        <v>1244</v>
      </c>
      <c r="BL28" s="20"/>
      <c r="BM28" s="18" t="s">
        <v>986</v>
      </c>
      <c r="BN28" s="18" t="s">
        <v>986</v>
      </c>
      <c r="BO28" s="173" t="s">
        <v>986</v>
      </c>
      <c r="BP28" s="187" t="s">
        <v>1243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9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1772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1767</v>
      </c>
      <c r="I29" s="149" t="s">
        <v>1773</v>
      </c>
      <c r="J29" s="42">
        <v>78</v>
      </c>
      <c r="K29" s="42">
        <v>336</v>
      </c>
      <c r="L29" s="89" t="s">
        <v>609</v>
      </c>
      <c r="M29" s="16" t="s">
        <v>1774</v>
      </c>
      <c r="N29" s="16" t="s">
        <v>1775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75" t="str" cm="1">
        <f t="array" ref="S29" xml:space="preserve"> _xlfn.XLOOKUP(
  1,
  ( BASE_MAPA!$E$2:$E$359 = #REF!) *
  ( BASE_MAPA!$F$2:$F$359 &lt;= #REF!) *
  ( BASE_MAPA!$G$2:$G$359  &gt;= #REF!),
  BASE_MAPA!$D$2:$D$359,
  "-",
  0
)</f>
        <v>-</v>
      </c>
      <c r="T29" s="75" t="str" cm="1">
        <f t="array" ref="T29" xml:space="preserve"> _xlfn.XLOOKUP(
  1,
  ( BASE_MAPA!$E$2:$E$359 = #REF!) *
  ( BASE_MAPA!$F$2:$F$359 &lt;= #REF!) *
  ( BASE_MAPA!$G$2:$G$359  &gt;= #REF!),
  BASE_MAPA!$K$2:$K$359,
  "-",
  0
)</f>
        <v>-</v>
      </c>
      <c r="U29" s="86" t="str">
        <f>IFERROR(_xlfn.XLOOKUP(J29, BASE_MAPA!$E$2:$E$359, BASE_MAPA!$J$2:$J$359), "ERRO")</f>
        <v>ITIRAPINA - BAURU</v>
      </c>
      <c r="V29" s="211" t="s">
        <v>1776</v>
      </c>
      <c r="W29" s="186" t="s">
        <v>1777</v>
      </c>
      <c r="X29" s="237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68" t="str">
        <f>IF(BS_CONTROLE[[#This Row],[Local - Partida]]=0, "-", BS_CONTROLE[[#This Row],[Local - Partida]])</f>
        <v>ZTP1</v>
      </c>
      <c r="AL29" s="368" t="str">
        <f>IF(BS_CONTROLE[[#This Row],[Local - Encerramento]]=0, "-", BS_CONTROLE[[#This Row],[Local - Encerramento]])</f>
        <v>ZPG3</v>
      </c>
      <c r="AM29" s="368" t="str">
        <f>IF(BS_CONTROLE[[#This Row],[Entre - Estações]]=0, "-", BS_CONTROLE[[#This Row],[Entre - Estações]])</f>
        <v>ZTP-ZPG</v>
      </c>
      <c r="AN29" s="368" t="str">
        <f>IF(BS_CONTROLE[[#This Row],[SB]]=0, "-", BS_CONTROLE[[#This Row],[SB]])</f>
        <v>ZTPZPG</v>
      </c>
      <c r="AO29" s="369">
        <f>IF(BS_CONTROLE[[#This Row],[SUB]]=0, "-", BS_CONTROLE[[#This Row],[SUB]])</f>
        <v>78</v>
      </c>
      <c r="AP29" s="370">
        <f>IF(BS_CONTROLE[[#This Row],[KM - Inicio]]=0, "-", BS_CONTROLE[[#This Row],[KM - Inicio]])</f>
        <v>336</v>
      </c>
      <c r="AQ29" s="37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75" t="str" cm="1">
        <f t="array" ref="BC29" xml:space="preserve"> _xlfn.XLOOKUP(
  1,
  ( BASE_MAPA!$E$2:$E$359 = #REF!) *
  ( BASE_MAPA!$F$2:$F$359 &lt;= #REF!) *
  ( BASE_MAPA!$G$2:$G$359  &gt;= #REF!),
  BASE_MAPA!$D$2:$D$359,
  "-",
  0
)</f>
        <v>-</v>
      </c>
      <c r="BD29" s="75" t="str" cm="1">
        <f t="array" ref="BD29" xml:space="preserve"> _xlfn.XLOOKUP(
  1,
  ( BASE_MAPA!$E$2:$E$359 = #REF!) *
  ( BASE_MAPA!$F$2:$F$359 &lt;= #REF!) *
  ( BASE_MAPA!$G$2:$G$359  &gt;= #REF!),
  BASE_MAPA!$K$2:$K$359,
  "-",
  0
)</f>
        <v>-</v>
      </c>
      <c r="BE29" s="11" t="str">
        <f>IFERROR(_xlfn.XLOOKUP(AO29, BASE_MAPA!$E$2:$E$359, BASE_MAPA!$J$2:$J$359), "ERRO")</f>
        <v>ITIRAPINA - BAURU</v>
      </c>
      <c r="BF29" s="37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1778</v>
      </c>
      <c r="BK29" s="21" t="s">
        <v>1779</v>
      </c>
      <c r="BL29" s="20"/>
      <c r="BM29" s="18" t="s">
        <v>987</v>
      </c>
      <c r="BN29" s="18" t="s">
        <v>987</v>
      </c>
      <c r="BO29" s="173" t="s">
        <v>987</v>
      </c>
      <c r="BP29" s="22" t="s">
        <v>1779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9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1506</v>
      </c>
      <c r="J30" s="42">
        <v>98</v>
      </c>
      <c r="K30" s="42">
        <v>502</v>
      </c>
      <c r="L30" s="89" t="s">
        <v>609</v>
      </c>
      <c r="M30" s="235" t="s">
        <v>1514</v>
      </c>
      <c r="N30" s="235" t="s">
        <v>1515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75" t="str" cm="1">
        <f t="array" ref="S30" xml:space="preserve"> _xlfn.XLOOKUP(
  1,
  ( BASE_MAPA!$E$2:$E$359 = #REF!) *
  ( BASE_MAPA!$F$2:$F$359 &lt;= #REF!) *
  ( BASE_MAPA!$G$2:$G$359  &gt;= #REF!),
  BASE_MAPA!$D$2:$D$359,
  "-",
  0
)</f>
        <v>-</v>
      </c>
      <c r="T30" s="75" t="str" cm="1">
        <f t="array" ref="T30" xml:space="preserve"> _xlfn.XLOOKUP(
  1,
  ( BASE_MAPA!$E$2:$E$359 = #REF!) *
  ( BASE_MAPA!$F$2:$F$359 &lt;= #REF!) *
  ( BASE_MAPA!$G$2:$G$359  &gt;= #REF!),
  BASE_MAPA!$K$2:$K$359,
  "-",
  0
)</f>
        <v>-</v>
      </c>
      <c r="U30" s="86" t="str">
        <f>IFERROR(_xlfn.XLOOKUP(J30, BASE_MAPA!$E$2:$E$359, BASE_MAPA!$J$2:$J$359), "ERRO")</f>
        <v>ALTO ARAGUAIA - RONDONOPOLIS</v>
      </c>
      <c r="V30" s="211" t="s">
        <v>1509</v>
      </c>
      <c r="W30" s="186" t="s">
        <v>1489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68" t="str">
        <f>IF(BS_CONTROLE[[#This Row],[Local - Partida]]=0, "-", BS_CONTROLE[[#This Row],[Local - Partida]])</f>
        <v>TGR2</v>
      </c>
      <c r="AL30" s="368" t="str">
        <f>IF(BS_CONTROLE[[#This Row],[Local - Encerramento]]=0, "-", BS_CONTROLE[[#This Row],[Local - Encerramento]])</f>
        <v>752RVD</v>
      </c>
      <c r="AM30" s="368" t="str">
        <f>IF(BS_CONTROLE[[#This Row],[Entre - Estações]]=0, "-", BS_CONTROLE[[#This Row],[Entre - Estações]])</f>
        <v>TAG-TRO</v>
      </c>
      <c r="AN30" s="368" t="str">
        <f>IF(BS_CONTROLE[[#This Row],[SB]]=0, "-", BS_CONTROLE[[#This Row],[SB]])</f>
        <v>TAGTRO</v>
      </c>
      <c r="AO30" s="369">
        <f>IF(BS_CONTROLE[[#This Row],[SUB]]=0, "-", BS_CONTROLE[[#This Row],[SUB]])</f>
        <v>98</v>
      </c>
      <c r="AP30" s="370">
        <f>IF(BS_CONTROLE[[#This Row],[KM - Inicio]]=0, "-", BS_CONTROLE[[#This Row],[KM - Inicio]])</f>
        <v>502</v>
      </c>
      <c r="AQ30" s="37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75" t="str" cm="1">
        <f t="array" ref="BC30" xml:space="preserve"> _xlfn.XLOOKUP(
  1,
  ( BASE_MAPA!$E$2:$E$359 = #REF!) *
  ( BASE_MAPA!$F$2:$F$359 &lt;= #REF!) *
  ( BASE_MAPA!$G$2:$G$359  &gt;= #REF!),
  BASE_MAPA!$D$2:$D$359,
  "-",
  0
)</f>
        <v>-</v>
      </c>
      <c r="BD30" s="75" t="str" cm="1">
        <f t="array" ref="BD30" xml:space="preserve"> _xlfn.XLOOKUP(
  1,
  ( BASE_MAPA!$E$2:$E$359 = #REF!) *
  ( BASE_MAPA!$F$2:$F$359 &lt;= #REF!) *
  ( BASE_MAPA!$G$2:$G$359  &gt;= #REF!),
  BASE_MAPA!$K$2:$K$359,
  "-",
  0
)</f>
        <v>-</v>
      </c>
      <c r="BE30" s="11" t="str">
        <f>IFERROR(_xlfn.XLOOKUP(AO30, BASE_MAPA!$E$2:$E$359, BASE_MAPA!$J$2:$J$359), "ERRO")</f>
        <v>ALTO ARAGUAIA - RONDONOPOLIS</v>
      </c>
      <c r="BF30" s="37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1516</v>
      </c>
      <c r="BK30" s="187" t="s">
        <v>1516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9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16" t="str" cm="1">
        <f t="array" ref="M31" xml:space="preserve"> _xlfn.XLOOKUP(
  1,
  ( BASE_MAPA!$E$2:$E$359 = #REF!) *
  ( BASE_MAPA!$F$2:$F$359 &lt;= #REF!) *
  ( BASE_MAPA!$G$2:$G$359  &gt;= #REF!),
  BASE_MAPA!$H$2:$H$359,
  "-",
  0
)</f>
        <v>-</v>
      </c>
      <c r="N31" s="16" t="str" cm="1">
        <f t="array" ref="N31" xml:space="preserve"> _xlfn.XLOOKUP(
  1,
  ( BASE_MAPA!$E$2:$E$359 = #REF!) *
  ( BASE_MAPA!$F$2:$F$359 &lt;= #REF!) *
  ( BASE_MAPA!$G$2:$G$359  &gt;= #REF!),
  BASE_MAPA!$I$2:$I$359,
  "-",
  0
)</f>
        <v>-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75" t="str" cm="1">
        <f t="array" ref="S31" xml:space="preserve"> _xlfn.XLOOKUP(
  1,
  ( BASE_MAPA!$E$2:$E$359 = #REF!) *
  ( BASE_MAPA!$F$2:$F$359 &lt;= #REF!) *
  ( BASE_MAPA!$G$2:$G$359  &gt;= #REF!),
  BASE_MAPA!$D$2:$D$359,
  "-",
  0
)</f>
        <v>-</v>
      </c>
      <c r="T31" s="75" t="str" cm="1">
        <f t="array" ref="T31" xml:space="preserve"> _xlfn.XLOOKUP(
  1,
  ( BASE_MAPA!$E$2:$E$359 = #REF!) *
  ( BASE_MAPA!$F$2:$F$359 &lt;= #REF!) *
  ( BASE_MAPA!$G$2:$G$359  &gt;= #REF!),
  BASE_MAPA!$K$2:$K$359,
  "-",
  0
)</f>
        <v>-</v>
      </c>
      <c r="U31" s="86" t="str">
        <f>IFERROR(_xlfn.XLOOKUP(J31, BASE_MAPA!$E$2:$E$359, BASE_MAPA!$J$2:$J$359), "ERRO")</f>
        <v>OURO VERDE - LIGAÇÃO</v>
      </c>
      <c r="V31" s="211" t="s">
        <v>1235</v>
      </c>
      <c r="W31" s="186" t="s">
        <v>1245</v>
      </c>
      <c r="X31" s="237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68" t="str">
        <f>IF(BS_CONTROLE[[#This Row],[Local - Partida]]=0, "-", BS_CONTROLE[[#This Row],[Local - Partida]])</f>
        <v>PPR2</v>
      </c>
      <c r="AL31" s="368" t="str">
        <f>IF(BS_CONTROLE[[#This Row],[Local - Encerramento]]=0, "-", BS_CONTROLE[[#This Row],[Local - Encerramento]])</f>
        <v>PSG2</v>
      </c>
      <c r="AM31" s="368" t="str">
        <f>IF(BS_CONTROLE[[#This Row],[Entre - Estações]]=0, "-", BS_CONTROLE[[#This Row],[Entre - Estações]])</f>
        <v>-</v>
      </c>
      <c r="AN31" s="368" t="str">
        <f>IF(BS_CONTROLE[[#This Row],[SB]]=0, "-", BS_CONTROLE[[#This Row],[SB]])</f>
        <v>-</v>
      </c>
      <c r="AO31" s="369">
        <f>IF(BS_CONTROLE[[#This Row],[SUB]]=0, "-", BS_CONTROLE[[#This Row],[SUB]])</f>
        <v>103</v>
      </c>
      <c r="AP31" s="370">
        <f>IF(BS_CONTROLE[[#This Row],[KM - Inicio]]=0, "-", BS_CONTROLE[[#This Row],[KM - Inicio]])</f>
        <v>1983</v>
      </c>
      <c r="AQ31" s="37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75" t="str" cm="1">
        <f t="array" ref="BC31" xml:space="preserve"> _xlfn.XLOOKUP(
  1,
  ( BASE_MAPA!$E$2:$E$359 = #REF!) *
  ( BASE_MAPA!$F$2:$F$359 &lt;= #REF!) *
  ( BASE_MAPA!$G$2:$G$359  &gt;= #REF!),
  BASE_MAPA!$D$2:$D$359,
  "-",
  0
)</f>
        <v>-</v>
      </c>
      <c r="BD31" s="75" t="str" cm="1">
        <f t="array" ref="BD31" xml:space="preserve"> _xlfn.XLOOKUP(
  1,
  ( BASE_MAPA!$E$2:$E$359 = #REF!) *
  ( BASE_MAPA!$F$2:$F$359 &lt;= #REF!) *
  ( BASE_MAPA!$G$2:$G$359  &gt;= #REF!),
  BASE_MAPA!$K$2:$K$359,
  "-",
  0
)</f>
        <v>-</v>
      </c>
      <c r="BE31" s="11" t="str">
        <f>IFERROR(_xlfn.XLOOKUP(AO31, BASE_MAPA!$E$2:$E$359, BASE_MAPA!$J$2:$J$359), "ERRO")</f>
        <v>OURO VERDE - LIGAÇÃO</v>
      </c>
      <c r="BF31" s="37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1246</v>
      </c>
      <c r="BK31" s="21" t="s">
        <v>1247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9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1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1568</v>
      </c>
      <c r="J32" s="42">
        <v>74</v>
      </c>
      <c r="K32" s="42">
        <v>111</v>
      </c>
      <c r="L32" s="89" t="s">
        <v>609</v>
      </c>
      <c r="M32" s="221" t="s">
        <v>1622</v>
      </c>
      <c r="N32" s="221" t="s">
        <v>1623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75" t="str" cm="1">
        <f t="array" ref="S32" xml:space="preserve"> _xlfn.XLOOKUP(
  1,
  ( BASE_MAPA!$E$2:$E$359 = #REF!) *
  ( BASE_MAPA!$F$2:$F$359 &lt;= #REF!) *
  ( BASE_MAPA!$G$2:$G$359  &gt;= #REF!),
  BASE_MAPA!$D$2:$D$359,
  "-",
  0
)</f>
        <v>-</v>
      </c>
      <c r="T32" s="75" t="str" cm="1">
        <f t="array" ref="T32" xml:space="preserve"> _xlfn.XLOOKUP(
  1,
  ( BASE_MAPA!$E$2:$E$359 = #REF!) *
  ( BASE_MAPA!$F$2:$F$359 &lt;= #REF!) *
  ( BASE_MAPA!$G$2:$G$359  &gt;= #REF!),
  BASE_MAPA!$K$2:$K$359,
  "-",
  0
)</f>
        <v>-</v>
      </c>
      <c r="U32" s="86" t="str">
        <f>IFERROR(_xlfn.XLOOKUP(J32, BASE_MAPA!$E$2:$E$359, BASE_MAPA!$J$2:$J$359), "ERRO")</f>
        <v>MARCO INICIAL - ALTO ARAGUAIA</v>
      </c>
      <c r="V32" s="211" t="s">
        <v>1548</v>
      </c>
      <c r="W32" s="186" t="s">
        <v>1566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68" t="str">
        <f>IF(BS_CONTROLE[[#This Row],[Local - Partida]]=0, "-", BS_CONTROLE[[#This Row],[Local - Partida]])</f>
        <v>TIN1</v>
      </c>
      <c r="AL32" s="368" t="str">
        <f>IF(BS_CONTROLE[[#This Row],[Local - Encerramento]]=0, "-", BS_CONTROLE[[#This Row],[Local - Encerramento]])</f>
        <v>TMI</v>
      </c>
      <c r="AM32" s="368" t="str">
        <f>IF(BS_CONTROLE[[#This Row],[Entre - Estações]]=0, "-", BS_CONTROLE[[#This Row],[Entre - Estações]])</f>
        <v>TIN-TMI</v>
      </c>
      <c r="AN32" s="368" t="str">
        <f>IF(BS_CONTROLE[[#This Row],[SB]]=0, "-", BS_CONTROLE[[#This Row],[SB]])</f>
        <v>TINTMI</v>
      </c>
      <c r="AO32" s="369">
        <f>IF(BS_CONTROLE[[#This Row],[SUB]]=0, "-", BS_CONTROLE[[#This Row],[SUB]])</f>
        <v>74</v>
      </c>
      <c r="AP32" s="370">
        <f>IF(BS_CONTROLE[[#This Row],[KM - Inicio]]=0, "-", BS_CONTROLE[[#This Row],[KM - Inicio]])</f>
        <v>111</v>
      </c>
      <c r="AQ32" s="37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75" t="str" cm="1">
        <f t="array" ref="BC32" xml:space="preserve"> _xlfn.XLOOKUP(
  1,
  ( BASE_MAPA!$E$2:$E$359 = #REF!) *
  ( BASE_MAPA!$F$2:$F$359 &lt;= #REF!) *
  ( BASE_MAPA!$G$2:$G$359  &gt;= #REF!),
  BASE_MAPA!$D$2:$D$359,
  "-",
  0
)</f>
        <v>-</v>
      </c>
      <c r="BD32" s="75" t="str" cm="1">
        <f t="array" ref="BD32" xml:space="preserve"> _xlfn.XLOOKUP(
  1,
  ( BASE_MAPA!$E$2:$E$359 = #REF!) *
  ( BASE_MAPA!$F$2:$F$359 &lt;= #REF!) *
  ( BASE_MAPA!$G$2:$G$359  &gt;= #REF!),
  BASE_MAPA!$K$2:$K$359,
  "-",
  0
)</f>
        <v>-</v>
      </c>
      <c r="BE32" s="11" t="str">
        <f>IFERROR(_xlfn.XLOOKUP(AO32, BASE_MAPA!$E$2:$E$359, BASE_MAPA!$J$2:$J$359), "ERRO")</f>
        <v>MARCO INICIAL - ALTO ARAGUAIA</v>
      </c>
      <c r="BF32" s="37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40" t="s">
        <v>1624</v>
      </c>
      <c r="BK32" s="240" t="s">
        <v>1624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9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1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21" t="str" cm="1">
        <f t="array" ref="M33" xml:space="preserve"> _xlfn.XLOOKUP(
  1,
  ( BASE_MAPA!$E$2:$E$359 = #REF!) *
  ( BASE_MAPA!$F$2:$F$359 &lt;= #REF!) *
  ( BASE_MAPA!$G$2:$G$359  &gt;= #REF!),
  BASE_MAPA!$H$2:$H$359,
  "-",
  0
)</f>
        <v>-</v>
      </c>
      <c r="N33" s="221" t="str" cm="1">
        <f t="array" ref="N33" xml:space="preserve"> _xlfn.XLOOKUP(
  1,
  ( BASE_MAPA!$E$2:$E$359 = #REF!) *
  ( BASE_MAPA!$F$2:$F$359 &lt;= #REF!) *
  ( BASE_MAPA!$G$2:$G$359  &gt;= #REF!),
  BASE_MAPA!$I$2:$I$359,
  "-",
  0
)</f>
        <v>-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75" t="str" cm="1">
        <f t="array" ref="S33" xml:space="preserve"> _xlfn.XLOOKUP(
  1,
  ( BASE_MAPA!$E$2:$E$359 = #REF!) *
  ( BASE_MAPA!$F$2:$F$359 &lt;= #REF!) *
  ( BASE_MAPA!$G$2:$G$359  &gt;= #REF!),
  BASE_MAPA!$D$2:$D$359,
  "-",
  0
)</f>
        <v>-</v>
      </c>
      <c r="T33" s="75" t="str" cm="1">
        <f t="array" ref="T33" xml:space="preserve"> _xlfn.XLOOKUP(
  1,
  ( BASE_MAPA!$E$2:$E$359 = #REF!) *
  ( BASE_MAPA!$F$2:$F$359 &lt;= #REF!) *
  ( BASE_MAPA!$G$2:$G$359  &gt;= #REF!),
  BASE_MAPA!$K$2:$K$359,
  "-",
  0
)</f>
        <v>-</v>
      </c>
      <c r="U33" s="86" t="str">
        <f>IFERROR(_xlfn.XLOOKUP(J33, BASE_MAPA!$E$2:$E$359, BASE_MAPA!$J$2:$J$359), "ERRO")</f>
        <v>MARCO INICIAL - ALTO ARAGUAIA</v>
      </c>
      <c r="V33" s="211" t="s">
        <v>1248</v>
      </c>
      <c r="W33" s="186" t="s">
        <v>1249</v>
      </c>
      <c r="X33" s="237" t="s">
        <v>951</v>
      </c>
      <c r="Y33" s="166" t="s">
        <v>950</v>
      </c>
      <c r="Z33" s="166" t="s">
        <v>952</v>
      </c>
      <c r="AA33" s="89" t="s">
        <v>1250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68" t="str">
        <f>IF(BS_CONTROLE[[#This Row],[Local - Partida]]=0, "-", BS_CONTROLE[[#This Row],[Local - Partida]])</f>
        <v>TCS2</v>
      </c>
      <c r="AL33" s="368" t="str">
        <f>IF(BS_CONTROLE[[#This Row],[Local - Encerramento]]=0, "-", BS_CONTROLE[[#This Row],[Local - Encerramento]])</f>
        <v>TCS2</v>
      </c>
      <c r="AM33" s="368" t="str">
        <f>IF(BS_CONTROLE[[#This Row],[Entre - Estações]]=0, "-", BS_CONTROLE[[#This Row],[Entre - Estações]])</f>
        <v>-</v>
      </c>
      <c r="AN33" s="368" t="str">
        <f>IF(BS_CONTROLE[[#This Row],[SB]]=0, "-", BS_CONTROLE[[#This Row],[SB]])</f>
        <v>-</v>
      </c>
      <c r="AO33" s="369">
        <f>IF(BS_CONTROLE[[#This Row],[SUB]]=0, "-", BS_CONTROLE[[#This Row],[SUB]])</f>
        <v>74</v>
      </c>
      <c r="AP33" s="370">
        <f>IF(BS_CONTROLE[[#This Row],[KM - Inicio]]=0, "-", BS_CONTROLE[[#This Row],[KM - Inicio]])</f>
        <v>185</v>
      </c>
      <c r="AQ33" s="37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75" t="str" cm="1">
        <f t="array" ref="BC33" xml:space="preserve"> _xlfn.XLOOKUP(
  1,
  ( BASE_MAPA!$E$2:$E$359 = #REF!) *
  ( BASE_MAPA!$F$2:$F$359 &lt;= #REF!) *
  ( BASE_MAPA!$G$2:$G$359  &gt;= #REF!),
  BASE_MAPA!$D$2:$D$359,
  "-",
  0
)</f>
        <v>-</v>
      </c>
      <c r="BD33" s="75" t="str" cm="1">
        <f t="array" ref="BD33" xml:space="preserve"> _xlfn.XLOOKUP(
  1,
  ( BASE_MAPA!$E$2:$E$359 = #REF!) *
  ( BASE_MAPA!$F$2:$F$359 &lt;= #REF!) *
  ( BASE_MAPA!$G$2:$G$359  &gt;= #REF!),
  BASE_MAPA!$K$2:$K$359,
  "-",
  0
)</f>
        <v>-</v>
      </c>
      <c r="BE33" s="11" t="str">
        <f>IFERROR(_xlfn.XLOOKUP(AO33, BASE_MAPA!$E$2:$E$359, BASE_MAPA!$J$2:$J$359), "ERRO")</f>
        <v>MARCO INICIAL - ALTO ARAGUAIA</v>
      </c>
      <c r="BF33" s="37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1251</v>
      </c>
      <c r="BK33" s="230" t="s">
        <v>1252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9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1597</v>
      </c>
      <c r="N34" s="16" t="s">
        <v>1598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75" t="str" cm="1">
        <f t="array" ref="S34" xml:space="preserve"> _xlfn.XLOOKUP(
  1,
  ( BASE_MAPA!$E$2:$E$359 = #REF!) *
  ( BASE_MAPA!$F$2:$F$359 &lt;= #REF!) *
  ( BASE_MAPA!$G$2:$G$359  &gt;= #REF!),
  BASE_MAPA!$D$2:$D$359,
  "-",
  0
)</f>
        <v>-</v>
      </c>
      <c r="T34" s="75" t="str" cm="1">
        <f t="array" ref="T34" xml:space="preserve"> _xlfn.XLOOKUP(
  1,
  ( BASE_MAPA!$E$2:$E$359 = #REF!) *
  ( BASE_MAPA!$F$2:$F$359 &lt;= #REF!) *
  ( BASE_MAPA!$G$2:$G$359  &gt;= #REF!),
  BASE_MAPA!$K$2:$K$359,
  "-",
  0
)</f>
        <v>-</v>
      </c>
      <c r="U34" s="86" t="str">
        <f>IFERROR(_xlfn.XLOOKUP(J34, BASE_MAPA!$E$2:$E$359, BASE_MAPA!$J$2:$J$359), "ERRO")</f>
        <v>MARCO INICIAL - ALTO ARAGUAIA</v>
      </c>
      <c r="V34" s="211" t="s">
        <v>1213</v>
      </c>
      <c r="W34" s="186" t="s">
        <v>1600</v>
      </c>
      <c r="X34" s="237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68" t="str">
        <f>IF(BS_CONTROLE[[#This Row],[Local - Partida]]=0, "-", BS_CONTROLE[[#This Row],[Local - Partida]])</f>
        <v>TGR2</v>
      </c>
      <c r="AL34" s="368" t="str">
        <f>IF(BS_CONTROLE[[#This Row],[Local - Encerramento]]=0, "-", BS_CONTROLE[[#This Row],[Local - Encerramento]])</f>
        <v>TIQ2</v>
      </c>
      <c r="AM34" s="368" t="str">
        <f>IF(BS_CONTROLE[[#This Row],[Entre - Estações]]=0, "-", BS_CONTROLE[[#This Row],[Entre - Estações]])</f>
        <v>TGR-TIQ</v>
      </c>
      <c r="AN34" s="368" t="str">
        <f>IF(BS_CONTROLE[[#This Row],[SB]]=0, "-", BS_CONTROLE[[#This Row],[SB]])</f>
        <v>TGRTEP</v>
      </c>
      <c r="AO34" s="369">
        <f>IF(BS_CONTROLE[[#This Row],[SUB]]=0, "-", BS_CONTROLE[[#This Row],[SUB]])</f>
        <v>74</v>
      </c>
      <c r="AP34" s="370">
        <f>IF(BS_CONTROLE[[#This Row],[KM - Inicio]]=0, "-", BS_CONTROLE[[#This Row],[KM - Inicio]])</f>
        <v>501</v>
      </c>
      <c r="AQ34" s="37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75" t="str" cm="1">
        <f t="array" ref="BC34" xml:space="preserve"> _xlfn.XLOOKUP(
  1,
  ( BASE_MAPA!$E$2:$E$359 = #REF!) *
  ( BASE_MAPA!$F$2:$F$359 &lt;= #REF!) *
  ( BASE_MAPA!$G$2:$G$359  &gt;= #REF!),
  BASE_MAPA!$D$2:$D$359,
  "-",
  0
)</f>
        <v>-</v>
      </c>
      <c r="BD34" s="75" t="str" cm="1">
        <f t="array" ref="BD34" xml:space="preserve"> _xlfn.XLOOKUP(
  1,
  ( BASE_MAPA!$E$2:$E$359 = #REF!) *
  ( BASE_MAPA!$F$2:$F$359 &lt;= #REF!) *
  ( BASE_MAPA!$G$2:$G$359  &gt;= #REF!),
  BASE_MAPA!$K$2:$K$359,
  "-",
  0
)</f>
        <v>-</v>
      </c>
      <c r="BE34" s="11" t="str">
        <f>IFERROR(_xlfn.XLOOKUP(AO34, BASE_MAPA!$E$2:$E$359, BASE_MAPA!$J$2:$J$359), "ERRO")</f>
        <v>MARCO INICIAL - ALTO ARAGUAIA</v>
      </c>
      <c r="BF34" s="37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8" t="s">
        <v>1601</v>
      </c>
      <c r="BK34" s="238" t="s">
        <v>1216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9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16" t="str" cm="1">
        <f t="array" ref="M35" xml:space="preserve"> _xlfn.XLOOKUP(
  1,
  ( BASE_MAPA!$E$2:$E$359 = #REF!) *
  ( BASE_MAPA!$F$2:$F$359 &lt;= #REF!) *
  ( BASE_MAPA!$G$2:$G$359  &gt;= #REF!),
  BASE_MAPA!$H$2:$H$359,
  "-",
  0
)</f>
        <v>-</v>
      </c>
      <c r="N35" s="16" t="str" cm="1">
        <f t="array" ref="N35" xml:space="preserve"> _xlfn.XLOOKUP(
  1,
  ( BASE_MAPA!$E$2:$E$359 = #REF!) *
  ( BASE_MAPA!$F$2:$F$359 &lt;= #REF!) *
  ( BASE_MAPA!$G$2:$G$359  &gt;= #REF!),
  BASE_MAPA!$H$2:$H$359,
  "-",
  0
)</f>
        <v>-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75" t="str" cm="1">
        <f t="array" ref="S35" xml:space="preserve"> _xlfn.XLOOKUP(
  1,
  ( BASE_MAPA!$E$2:$E$359 = #REF!) *
  ( BASE_MAPA!$F$2:$F$359 &lt;= #REF!) *
  ( BASE_MAPA!$G$2:$G$359  &gt;= #REF!),
  BASE_MAPA!$D$2:$D$359,
  "-",
  0
)</f>
        <v>-</v>
      </c>
      <c r="T35" s="75" t="str" cm="1">
        <f t="array" ref="T35" xml:space="preserve"> _xlfn.XLOOKUP(
  1,
  ( BASE_MAPA!$E$2:$E$359 = #REF!) *
  ( BASE_MAPA!$F$2:$F$359 &lt;= #REF!) *
  ( BASE_MAPA!$G$2:$G$359  &gt;= #REF!),
  BASE_MAPA!$K$2:$K$359,
  "-",
  0
)</f>
        <v>-</v>
      </c>
      <c r="U35" s="86" t="str">
        <f>IFERROR(_xlfn.XLOOKUP(J35, BASE_MAPA!$E$2:$E$359, BASE_MAPA!$J$2:$J$359), "ERRO")</f>
        <v>MARCO INICIAL - ALTO ARAGUAIA</v>
      </c>
      <c r="V35" s="211" t="s">
        <v>1217</v>
      </c>
      <c r="W35" s="186" t="s">
        <v>1218</v>
      </c>
      <c r="X35" s="237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68" t="str">
        <f>IF(BS_CONTROLE[[#This Row],[Local - Partida]]=0, "-", BS_CONTROLE[[#This Row],[Local - Partida]])</f>
        <v>TVI2</v>
      </c>
      <c r="AL35" s="368" t="str">
        <f>IF(BS_CONTROLE[[#This Row],[Local - Encerramento]]=0, "-", BS_CONTROLE[[#This Row],[Local - Encerramento]])</f>
        <v>TVI2</v>
      </c>
      <c r="AM35" s="368" t="str">
        <f>IF(BS_CONTROLE[[#This Row],[Entre - Estações]]=0, "-", BS_CONTROLE[[#This Row],[Entre - Estações]])</f>
        <v>-</v>
      </c>
      <c r="AN35" s="368" t="str">
        <f>IF(BS_CONTROLE[[#This Row],[SB]]=0, "-", BS_CONTROLE[[#This Row],[SB]])</f>
        <v>-</v>
      </c>
      <c r="AO35" s="369">
        <f>IF(BS_CONTROLE[[#This Row],[SUB]]=0, "-", BS_CONTROLE[[#This Row],[SUB]])</f>
        <v>74</v>
      </c>
      <c r="AP35" s="370">
        <f>IF(BS_CONTROLE[[#This Row],[KM - Inicio]]=0, "-", BS_CONTROLE[[#This Row],[KM - Inicio]])</f>
        <v>207.6</v>
      </c>
      <c r="AQ35" s="37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75" t="str" cm="1">
        <f t="array" ref="BC35" xml:space="preserve"> _xlfn.XLOOKUP(
  1,
  ( BASE_MAPA!$E$2:$E$359 = #REF!) *
  ( BASE_MAPA!$F$2:$F$359 &lt;= #REF!) *
  ( BASE_MAPA!$G$2:$G$359  &gt;= #REF!),
  BASE_MAPA!$D$2:$D$359,
  "-",
  0
)</f>
        <v>-</v>
      </c>
      <c r="BD35" s="75" t="str" cm="1">
        <f t="array" ref="BD35" xml:space="preserve"> _xlfn.XLOOKUP(
  1,
  ( BASE_MAPA!$E$2:$E$359 = #REF!) *
  ( BASE_MAPA!$F$2:$F$359 &lt;= #REF!) *
  ( BASE_MAPA!$G$2:$G$359  &gt;= #REF!),
  BASE_MAPA!$K$2:$K$359,
  "-",
  0
)</f>
        <v>-</v>
      </c>
      <c r="BE35" s="11" t="str">
        <f>IFERROR(_xlfn.XLOOKUP(AO35, BASE_MAPA!$E$2:$E$359, BASE_MAPA!$J$2:$J$359), "ERRO")</f>
        <v>MARCO INICIAL - ALTO ARAGUAIA</v>
      </c>
      <c r="BF35" s="37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1253</v>
      </c>
      <c r="BK35" s="21" t="s">
        <v>1253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9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51" t="str" cm="1">
        <f t="array" ref="M36" xml:space="preserve"> _xlfn.XLOOKUP(
  1,
  ( BASE_MAPA!$E$2:$E$359 = #REF!) *
  ( BASE_MAPA!$F$2:$F$359 &lt;= #REF!) *
  ( BASE_MAPA!$G$2:$G$359  &gt;= #REF!),
  BASE_MAPA!$H$2:$H$359,
  "-",
  0
)</f>
        <v>-</v>
      </c>
      <c r="N36" s="251" t="str" cm="1">
        <f t="array" ref="N36" xml:space="preserve"> _xlfn.XLOOKUP(
  1,
  ( BASE_MAPA!$E$2:$E$359 = #REF!) *
  ( BASE_MAPA!$F$2:$F$359 &lt;= #REF!) *
  ( BASE_MAPA!$G$2:$G$359  &gt;= #REF!),
  BASE_MAPA!$I$2:$I$359,
  "-",
  0
)</f>
        <v>-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75" t="str" cm="1">
        <f t="array" ref="S36" xml:space="preserve"> _xlfn.XLOOKUP(
  1,
  ( BASE_MAPA!$E$2:$E$359 = #REF!) *
  ( BASE_MAPA!$F$2:$F$359 &lt;= #REF!) *
  ( BASE_MAPA!$G$2:$G$359  &gt;= #REF!),
  BASE_MAPA!$D$2:$D$359,
  "-",
  0
)</f>
        <v>-</v>
      </c>
      <c r="T36" s="75" t="str" cm="1">
        <f t="array" ref="T36" xml:space="preserve"> _xlfn.XLOOKUP(
  1,
  ( BASE_MAPA!$E$2:$E$359 = #REF!) *
  ( BASE_MAPA!$F$2:$F$359 &lt;= #REF!) *
  ( BASE_MAPA!$G$2:$G$359  &gt;= #REF!),
  BASE_MAPA!$K$2:$K$359,
  "-",
  0
)</f>
        <v>-</v>
      </c>
      <c r="U36" s="86" t="str">
        <f>IFERROR(_xlfn.XLOOKUP(J36, BASE_MAPA!$E$2:$E$359, BASE_MAPA!$J$2:$J$359), "ERRO")</f>
        <v>ARARAQUARA - COLOMBIA</v>
      </c>
      <c r="V36" s="211" t="s">
        <v>1221</v>
      </c>
      <c r="W36" s="186" t="s">
        <v>1218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68" t="str">
        <f>IF(BS_CONTROLE[[#This Row],[Local - Partida]]=0, "-", BS_CONTROLE[[#This Row],[Local - Partida]])</f>
        <v>ZGT1</v>
      </c>
      <c r="AL36" s="368" t="str">
        <f>IF(BS_CONTROLE[[#This Row],[Local - Encerramento]]=0, "-", BS_CONTROLE[[#This Row],[Local - Encerramento]])</f>
        <v>ZGT1</v>
      </c>
      <c r="AM36" s="368" t="str">
        <f>IF(BS_CONTROLE[[#This Row],[Entre - Estações]]=0, "-", BS_CONTROLE[[#This Row],[Entre - Estações]])</f>
        <v>-</v>
      </c>
      <c r="AN36" s="368" t="str">
        <f>IF(BS_CONTROLE[[#This Row],[SB]]=0, "-", BS_CONTROLE[[#This Row],[SB]])</f>
        <v>-</v>
      </c>
      <c r="AO36" s="369">
        <f>IF(BS_CONTROLE[[#This Row],[SUB]]=0, "-", BS_CONTROLE[[#This Row],[SUB]])</f>
        <v>72</v>
      </c>
      <c r="AP36" s="370">
        <f>IF(BS_CONTROLE[[#This Row],[KM - Inicio]]=0, "-", BS_CONTROLE[[#This Row],[KM - Inicio]])</f>
        <v>268</v>
      </c>
      <c r="AQ36" s="37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75" t="str" cm="1">
        <f t="array" ref="BC36" xml:space="preserve"> _xlfn.XLOOKUP(
  1,
  ( BASE_MAPA!$E$2:$E$359 = #REF!) *
  ( BASE_MAPA!$F$2:$F$359 &lt;= #REF!) *
  ( BASE_MAPA!$G$2:$G$359  &gt;= #REF!),
  BASE_MAPA!$D$2:$D$359,
  "-",
  0
)</f>
        <v>-</v>
      </c>
      <c r="BD36" s="75" t="str" cm="1">
        <f t="array" ref="BD36" xml:space="preserve"> _xlfn.XLOOKUP(
  1,
  ( BASE_MAPA!$E$2:$E$359 = #REF!) *
  ( BASE_MAPA!$F$2:$F$359 &lt;= #REF!) *
  ( BASE_MAPA!$G$2:$G$359  &gt;= #REF!),
  BASE_MAPA!$K$2:$K$359,
  "-",
  0
)</f>
        <v>-</v>
      </c>
      <c r="BE36" s="11" t="str">
        <f>IFERROR(_xlfn.XLOOKUP(AO36, BASE_MAPA!$E$2:$E$359, BASE_MAPA!$J$2:$J$359), "ERRO")</f>
        <v>ARARAQUARA - COLOMBIA</v>
      </c>
      <c r="BF36" s="37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1219</v>
      </c>
      <c r="BK36" s="21" t="s">
        <v>1254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9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21" t="str" cm="1">
        <f t="array" ref="M37" xml:space="preserve"> _xlfn.XLOOKUP(
  1,
  ( BASE_MAPA!$E$2:$E$359 = #REF!) *
  ( BASE_MAPA!$F$2:$F$359 &lt;= #REF!) *
  ( BASE_MAPA!$G$2:$G$359  &gt;= #REF!),
  BASE_MAPA!$H$2:$H$359,
  "-",
  0
)</f>
        <v>-</v>
      </c>
      <c r="N37" s="221" t="str" cm="1">
        <f t="array" ref="N37" xml:space="preserve"> _xlfn.XLOOKUP(
  1,
  ( BASE_MAPA!$E$2:$E$359 = #REF!) *
  ( BASE_MAPA!$F$2:$F$359 &lt;= #REF!) *
  ( BASE_MAPA!$G$2:$G$359  &gt;= #REF!),
  BASE_MAPA!$I$2:$I$359,
  "-",
  0
)</f>
        <v>-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75" t="str" cm="1">
        <f t="array" ref="S37" xml:space="preserve"> _xlfn.XLOOKUP(
  1,
  ( BASE_MAPA!$E$2:$E$359 = #REF!) *
  ( BASE_MAPA!$F$2:$F$359 &lt;= #REF!) *
  ( BASE_MAPA!$G$2:$G$359  &gt;= #REF!),
  BASE_MAPA!$D$2:$D$359,
  "-",
  0
)</f>
        <v>-</v>
      </c>
      <c r="T37" s="75" t="str" cm="1">
        <f t="array" ref="T37" xml:space="preserve"> _xlfn.XLOOKUP(
  1,
  ( BASE_MAPA!$E$2:$E$359 = #REF!) *
  ( BASE_MAPA!$F$2:$F$359 &lt;= #REF!) *
  ( BASE_MAPA!$G$2:$G$359  &gt;= #REF!),
  BASE_MAPA!$K$2:$K$359,
  "-",
  0
)</f>
        <v>-</v>
      </c>
      <c r="U37" s="86" t="str">
        <f>IFERROR(_xlfn.XLOOKUP(J37, BASE_MAPA!$E$2:$E$359, BASE_MAPA!$J$2:$J$359), "ERRO")</f>
        <v>MARCO INICIAL - ALTO ARAGUAIA</v>
      </c>
      <c r="V37" s="211" t="s">
        <v>1255</v>
      </c>
      <c r="W37" s="186" t="s">
        <v>1256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68" t="str">
        <f>IF(BS_CONTROLE[[#This Row],[Local - Partida]]=0, "-", BS_CONTROLE[[#This Row],[Local - Partida]])</f>
        <v>-</v>
      </c>
      <c r="AL37" s="368" t="str">
        <f>IF(BS_CONTROLE[[#This Row],[Local - Encerramento]]=0, "-", BS_CONTROLE[[#This Row],[Local - Encerramento]])</f>
        <v>-</v>
      </c>
      <c r="AM37" s="368" t="str">
        <f>IF(BS_CONTROLE[[#This Row],[Entre - Estações]]=0, "-", BS_CONTROLE[[#This Row],[Entre - Estações]])</f>
        <v>-</v>
      </c>
      <c r="AN37" s="368" t="str">
        <f>IF(BS_CONTROLE[[#This Row],[SB]]=0, "-", BS_CONTROLE[[#This Row],[SB]])</f>
        <v>-</v>
      </c>
      <c r="AO37" s="369">
        <f>IF(BS_CONTROLE[[#This Row],[SUB]]=0, "-", BS_CONTROLE[[#This Row],[SUB]])</f>
        <v>74</v>
      </c>
      <c r="AP37" s="370">
        <f>IF(BS_CONTROLE[[#This Row],[KM - Inicio]]=0, "-", BS_CONTROLE[[#This Row],[KM - Inicio]])</f>
        <v>335</v>
      </c>
      <c r="AQ37" s="37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75" t="str" cm="1">
        <f t="array" ref="BC37" xml:space="preserve"> _xlfn.XLOOKUP(
  1,
  ( BASE_MAPA!$E$2:$E$359 = #REF!) *
  ( BASE_MAPA!$F$2:$F$359 &lt;= #REF!) *
  ( BASE_MAPA!$G$2:$G$359  &gt;= #REF!),
  BASE_MAPA!$D$2:$D$359,
  "-",
  0
)</f>
        <v>-</v>
      </c>
      <c r="BD37" s="75" t="str" cm="1">
        <f t="array" ref="BD37" xml:space="preserve"> _xlfn.XLOOKUP(
  1,
  ( BASE_MAPA!$E$2:$E$359 = #REF!) *
  ( BASE_MAPA!$F$2:$F$359 &lt;= #REF!) *
  ( BASE_MAPA!$G$2:$G$359  &gt;= #REF!),
  BASE_MAPA!$K$2:$K$359,
  "-",
  0
)</f>
        <v>-</v>
      </c>
      <c r="BE37" s="11" t="str">
        <f>IFERROR(_xlfn.XLOOKUP(AO37, BASE_MAPA!$E$2:$E$359, BASE_MAPA!$J$2:$J$359), "ERRO")</f>
        <v>MARCO INICIAL - ALTO ARAGUAIA</v>
      </c>
      <c r="BF37" s="37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1257</v>
      </c>
      <c r="BK37" s="21" t="s">
        <v>1257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9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1648</v>
      </c>
      <c r="N38" s="235" t="s">
        <v>1649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75" t="str" cm="1">
        <f t="array" ref="S38" xml:space="preserve"> _xlfn.XLOOKUP(
  1,
  ( BASE_MAPA!$E$2:$E$359 = #REF!) *
  ( BASE_MAPA!$F$2:$F$359 &lt;= #REF!) *
  ( BASE_MAPA!$G$2:$G$359  &gt;= #REF!),
  BASE_MAPA!$D$2:$D$359,
  "-",
  0
)</f>
        <v>-</v>
      </c>
      <c r="T38" s="75" t="str" cm="1">
        <f t="array" ref="T38" xml:space="preserve"> _xlfn.XLOOKUP(
  1,
  ( BASE_MAPA!$E$2:$E$359 = #REF!) *
  ( BASE_MAPA!$F$2:$F$359 &lt;= #REF!) *
  ( BASE_MAPA!$G$2:$G$359  &gt;= #REF!),
  BASE_MAPA!$K$2:$K$359,
  "-",
  0
)</f>
        <v>-</v>
      </c>
      <c r="U38" s="86" t="str">
        <f>IFERROR(_xlfn.XLOOKUP(J38, BASE_MAPA!$E$2:$E$359, BASE_MAPA!$J$2:$J$359), "ERRO")</f>
        <v>ALTO ARAGUAIA - RONDONOPOLIS</v>
      </c>
      <c r="V38" s="211" t="s">
        <v>1409</v>
      </c>
      <c r="W38" s="186" t="s">
        <v>1650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68" t="str">
        <f>IF(BS_CONTROLE[[#This Row],[Local - Partida]]=0, "-", BS_CONTROLE[[#This Row],[Local - Partida]])</f>
        <v>TMJ1</v>
      </c>
      <c r="AL38" s="368" t="str">
        <f>IF(BS_CONTROLE[[#This Row],[Local - Encerramento]]=0, "-", BS_CONTROLE[[#This Row],[Local - Encerramento]])</f>
        <v>-</v>
      </c>
      <c r="AM38" s="368" t="str">
        <f>IF(BS_CONTROLE[[#This Row],[Entre - Estações]]=0, "-", BS_CONTROLE[[#This Row],[Entre - Estações]])</f>
        <v>TMJ-S</v>
      </c>
      <c r="AN38" s="368" t="str">
        <f>IF(BS_CONTROLE[[#This Row],[SB]]=0, "-", BS_CONTROLE[[#This Row],[SB]])</f>
        <v>TMJS</v>
      </c>
      <c r="AO38" s="369">
        <f>IF(BS_CONTROLE[[#This Row],[SUB]]=0, "-", BS_CONTROLE[[#This Row],[SUB]])</f>
        <v>98</v>
      </c>
      <c r="AP38" s="370">
        <f>IF(BS_CONTROLE[[#This Row],[KM - Inicio]]=0, "-", BS_CONTROLE[[#This Row],[KM - Inicio]])</f>
        <v>596.28599999999994</v>
      </c>
      <c r="AQ38" s="37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75" t="str" cm="1">
        <f t="array" ref="BC38" xml:space="preserve"> _xlfn.XLOOKUP(
  1,
  ( BASE_MAPA!$E$2:$E$359 = #REF!) *
  ( BASE_MAPA!$F$2:$F$359 &lt;= #REF!) *
  ( BASE_MAPA!$G$2:$G$359  &gt;= #REF!),
  BASE_MAPA!$D$2:$D$359,
  "-",
  0
)</f>
        <v>-</v>
      </c>
      <c r="BD38" s="75" t="str" cm="1">
        <f t="array" ref="BD38" xml:space="preserve"> _xlfn.XLOOKUP(
  1,
  ( BASE_MAPA!$E$2:$E$359 = #REF!) *
  ( BASE_MAPA!$F$2:$F$359 &lt;= #REF!) *
  ( BASE_MAPA!$G$2:$G$359  &gt;= #REF!),
  BASE_MAPA!$K$2:$K$359,
  "-",
  0
)</f>
        <v>-</v>
      </c>
      <c r="BE38" s="11" t="str">
        <f>IFERROR(_xlfn.XLOOKUP(AO38, BASE_MAPA!$E$2:$E$359, BASE_MAPA!$J$2:$J$359), "ERRO")</f>
        <v>ALTO ARAGUAIA - RONDONOPOLIS</v>
      </c>
      <c r="BF38" s="37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1654</v>
      </c>
      <c r="BK38" s="21" t="s">
        <v>1654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9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16" t="str" cm="1">
        <f t="array" ref="M39" xml:space="preserve"> _xlfn.XLOOKUP(
  1,
  ( BASE_MAPA!$E$2:$E$359 = #REF!) *
  ( BASE_MAPA!$F$2:$F$359 &lt;= #REF!) *
  ( BASE_MAPA!$G$2:$G$359  &gt;= #REF!),
  BASE_MAPA!$H$2:$H$359,
  "-",
  0
)</f>
        <v>-</v>
      </c>
      <c r="N39" s="16" t="str" cm="1">
        <f t="array" ref="N39" xml:space="preserve"> _xlfn.XLOOKUP(
  1,
  ( BASE_MAPA!$E$2:$E$359 = #REF!) *
  ( BASE_MAPA!$F$2:$F$359 &lt;= #REF!) *
  ( BASE_MAPA!$G$2:$G$359  &gt;= #REF!),
  BASE_MAPA!$I$2:$I$359,
  "-",
  0
)</f>
        <v>-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75" t="str" cm="1">
        <f t="array" ref="S39" xml:space="preserve"> _xlfn.XLOOKUP(
  1,
  ( BASE_MAPA!$E$2:$E$359 = #REF!) *
  ( BASE_MAPA!$F$2:$F$359 &lt;= #REF!) *
  ( BASE_MAPA!$G$2:$G$359  &gt;= #REF!),
  BASE_MAPA!$D$2:$D$359,
  "-",
  0
)</f>
        <v>-</v>
      </c>
      <c r="T39" s="75" t="str" cm="1">
        <f t="array" ref="T39" xml:space="preserve"> _xlfn.XLOOKUP(
  1,
  ( BASE_MAPA!$E$2:$E$359 = #REF!) *
  ( BASE_MAPA!$F$2:$F$359 &lt;= #REF!) *
  ( BASE_MAPA!$G$2:$G$359  &gt;= #REF!),
  BASE_MAPA!$K$2:$K$359,
  "-",
  0
)</f>
        <v>-</v>
      </c>
      <c r="U39" s="86" t="str">
        <f>IFERROR(_xlfn.XLOOKUP(J39, BASE_MAPA!$E$2:$E$359, BASE_MAPA!$J$2:$J$359), "ERRO")</f>
        <v>MARCO INICIAL - ALTO ARAGUAIA</v>
      </c>
      <c r="V39" s="211" t="s">
        <v>1226</v>
      </c>
      <c r="W39" s="186" t="s">
        <v>1258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48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68" t="str">
        <f>IF(BS_CONTROLE[[#This Row],[Local - Partida]]=0, "-", BS_CONTROLE[[#This Row],[Local - Partida]])</f>
        <v>TBR487</v>
      </c>
      <c r="AL39" s="368" t="str">
        <f>IF(BS_CONTROLE[[#This Row],[Local - Encerramento]]=0, "-", BS_CONTROLE[[#This Row],[Local - Encerramento]])</f>
        <v>-</v>
      </c>
      <c r="AM39" s="368" t="str">
        <f>IF(BS_CONTROLE[[#This Row],[Entre - Estações]]=0, "-", BS_CONTROLE[[#This Row],[Entre - Estações]])</f>
        <v>-</v>
      </c>
      <c r="AN39" s="368" t="str">
        <f>IF(BS_CONTROLE[[#This Row],[SB]]=0, "-", BS_CONTROLE[[#This Row],[SB]])</f>
        <v>-</v>
      </c>
      <c r="AO39" s="369">
        <f>IF(BS_CONTROLE[[#This Row],[SUB]]=0, "-", BS_CONTROLE[[#This Row],[SUB]])</f>
        <v>74</v>
      </c>
      <c r="AP39" s="370">
        <f>IF(BS_CONTROLE[[#This Row],[KM - Inicio]]=0, "-", BS_CONTROLE[[#This Row],[KM - Inicio]])</f>
        <v>482</v>
      </c>
      <c r="AQ39" s="370" t="str">
        <f>IF(BS_CONTROLE[[#This Row],[KM - Fim]]=0, "-", BS_CONTROLE[[#This Row],[KM - Fim]])</f>
        <v>-</v>
      </c>
      <c r="AR39" s="242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75" t="str" cm="1">
        <f t="array" ref="BC39" xml:space="preserve"> _xlfn.XLOOKUP(
  1,
  ( BASE_MAPA!$E$2:$E$359 = #REF!) *
  ( BASE_MAPA!$F$2:$F$359 &lt;= #REF!) *
  ( BASE_MAPA!$G$2:$G$359  &gt;= #REF!),
  BASE_MAPA!$D$2:$D$359,
  "-",
  0
)</f>
        <v>-</v>
      </c>
      <c r="BD39" s="75" t="str" cm="1">
        <f t="array" ref="BD39" xml:space="preserve"> _xlfn.XLOOKUP(
  1,
  ( BASE_MAPA!$E$2:$E$359 = #REF!) *
  ( BASE_MAPA!$F$2:$F$359 &lt;= #REF!) *
  ( BASE_MAPA!$G$2:$G$359  &gt;= #REF!),
  BASE_MAPA!$K$2:$K$359,
  "-",
  0
)</f>
        <v>-</v>
      </c>
      <c r="BE39" s="11" t="str">
        <f>IFERROR(_xlfn.XLOOKUP(AO39, BASE_MAPA!$E$2:$E$359, BASE_MAPA!$J$2:$J$359), "ERRO")</f>
        <v>MARCO INICIAL - ALTO ARAGUAIA</v>
      </c>
      <c r="BF39" s="37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1259</v>
      </c>
      <c r="BK39" s="21" t="s">
        <v>1260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9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16" t="str" cm="1">
        <f t="array" ref="M40" xml:space="preserve"> _xlfn.XLOOKUP(
  1,
  ( BASE_MAPA!$E$2:$E$359 = #REF!) *
  ( BASE_MAPA!$F$2:$F$359 &lt;= #REF!) *
  ( BASE_MAPA!$G$2:$G$359  &gt;= #REF!),
  BASE_MAPA!$H$2:$H$359,
  "-",
  0
)</f>
        <v>-</v>
      </c>
      <c r="N40" s="16" t="str" cm="1">
        <f t="array" ref="N40" xml:space="preserve"> _xlfn.XLOOKUP(
  1,
  ( BASE_MAPA!$E$2:$E$359 = #REF!) *
  ( BASE_MAPA!$F$2:$F$359 &lt;= #REF!) *
  ( BASE_MAPA!$G$2:$G$359  &gt;= #REF!),
  BASE_MAPA!$I$2:$I$359,
  "-",
  0
)</f>
        <v>-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75" t="str" cm="1">
        <f t="array" ref="S40" xml:space="preserve"> _xlfn.XLOOKUP(
  1,
  ( BASE_MAPA!$E$2:$E$359 = #REF!) *
  ( BASE_MAPA!$F$2:$F$359 &lt;= #REF!) *
  ( BASE_MAPA!$G$2:$G$359  &gt;= #REF!),
  BASE_MAPA!$D$2:$D$359,
  "-",
  0
)</f>
        <v>-</v>
      </c>
      <c r="T40" s="75" t="str" cm="1">
        <f t="array" ref="T40" xml:space="preserve"> _xlfn.XLOOKUP(
  1,
  ( BASE_MAPA!$E$2:$E$359 = #REF!) *
  ( BASE_MAPA!$F$2:$F$359 &lt;= #REF!) *
  ( BASE_MAPA!$G$2:$G$359  &gt;= #REF!),
  BASE_MAPA!$K$2:$K$359,
  "-",
  0
)</f>
        <v>-</v>
      </c>
      <c r="U40" s="86" t="str">
        <f>IFERROR(_xlfn.XLOOKUP(J40, BASE_MAPA!$E$2:$E$359, BASE_MAPA!$J$2:$J$359), "ERRO")</f>
        <v>OURO VERDE - LIGAÇÃO</v>
      </c>
      <c r="V40" s="211" t="s">
        <v>1230</v>
      </c>
      <c r="W40" s="186" t="s">
        <v>1231</v>
      </c>
      <c r="X40" s="237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68" t="str">
        <f>IF(BS_CONTROLE[[#This Row],[Local - Partida]]=0, "-", BS_CONTROLE[[#This Row],[Local - Partida]])</f>
        <v>PIT</v>
      </c>
      <c r="AL40" s="368" t="str">
        <f>IF(BS_CONTROLE[[#This Row],[Local - Encerramento]]=0, "-", BS_CONTROLE[[#This Row],[Local - Encerramento]])</f>
        <v>-</v>
      </c>
      <c r="AM40" s="368" t="str">
        <f>IF(BS_CONTROLE[[#This Row],[Entre - Estações]]=0, "-", BS_CONTROLE[[#This Row],[Entre - Estações]])</f>
        <v>-</v>
      </c>
      <c r="AN40" s="368" t="str">
        <f>IF(BS_CONTROLE[[#This Row],[SB]]=0, "-", BS_CONTROLE[[#This Row],[SB]])</f>
        <v>-</v>
      </c>
      <c r="AO40" s="369">
        <f>IF(BS_CONTROLE[[#This Row],[SUB]]=0, "-", BS_CONTROLE[[#This Row],[SUB]])</f>
        <v>103</v>
      </c>
      <c r="AP40" s="370">
        <f>IF(BS_CONTROLE[[#This Row],[KM - Inicio]]=0, "-", BS_CONTROLE[[#This Row],[KM - Inicio]])</f>
        <v>2100</v>
      </c>
      <c r="AQ40" s="37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75" t="str" cm="1">
        <f t="array" ref="BC40" xml:space="preserve"> _xlfn.XLOOKUP(
  1,
  ( BASE_MAPA!$E$2:$E$359 = #REF!) *
  ( BASE_MAPA!$F$2:$F$359 &lt;= #REF!) *
  ( BASE_MAPA!$G$2:$G$359  &gt;= #REF!),
  BASE_MAPA!$D$2:$D$359,
  "-",
  0
)</f>
        <v>-</v>
      </c>
      <c r="BD40" s="75" t="str" cm="1">
        <f t="array" ref="BD40" xml:space="preserve"> _xlfn.XLOOKUP(
  1,
  ( BASE_MAPA!$E$2:$E$359 = #REF!) *
  ( BASE_MAPA!$F$2:$F$359 &lt;= #REF!) *
  ( BASE_MAPA!$G$2:$G$359  &gt;= #REF!),
  BASE_MAPA!$K$2:$K$359,
  "-",
  0
)</f>
        <v>-</v>
      </c>
      <c r="BE40" s="11" t="str">
        <f>IFERROR(_xlfn.XLOOKUP(AO40, BASE_MAPA!$E$2:$E$359, BASE_MAPA!$J$2:$J$359), "ERRO")</f>
        <v>OURO VERDE - LIGAÇÃO</v>
      </c>
      <c r="BF40" s="37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1261</v>
      </c>
      <c r="BK40" s="21" t="s">
        <v>1262</v>
      </c>
      <c r="BL40" s="20"/>
      <c r="BM40" s="18" t="s">
        <v>976</v>
      </c>
      <c r="BN40" s="18" t="s">
        <v>1005</v>
      </c>
      <c r="BO40" s="173" t="s">
        <v>1057</v>
      </c>
      <c r="BP40" s="220" t="s">
        <v>1263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9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21" t="str" cm="1">
        <f t="array" ref="M41" xml:space="preserve"> _xlfn.XLOOKUP(
  1,
  ( BASE_MAPA!$E$2:$E$359 = #REF!) *
  ( BASE_MAPA!$F$2:$F$359 &lt;= #REF!) *
  ( BASE_MAPA!$G$2:$G$359  &gt;= #REF!),
  BASE_MAPA!$H$2:$H$359,
  "-",
  0
)</f>
        <v>-</v>
      </c>
      <c r="N41" s="221" t="str" cm="1">
        <f t="array" ref="N41" xml:space="preserve"> _xlfn.XLOOKUP(
  1,
  ( BASE_MAPA!$E$2:$E$359 = #REF!) *
  ( BASE_MAPA!$F$2:$F$359 &lt;= #REF!) *
  ( BASE_MAPA!$G$2:$G$359  &gt;= #REF!),
  BASE_MAPA!$I$2:$I$359,
  "-",
  0
)</f>
        <v>-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75" t="str" cm="1">
        <f t="array" ref="S41" xml:space="preserve"> _xlfn.XLOOKUP(
  1,
  ( BASE_MAPA!$E$2:$E$359 = #REF!) *
  ( BASE_MAPA!$F$2:$F$359 &lt;= #REF!) *
  ( BASE_MAPA!$G$2:$G$359  &gt;= #REF!),
  BASE_MAPA!$D$2:$D$359,
  "-",
  0
)</f>
        <v>-</v>
      </c>
      <c r="T41" s="75" t="str" cm="1">
        <f t="array" ref="T41" xml:space="preserve"> _xlfn.XLOOKUP(
  1,
  ( BASE_MAPA!$E$2:$E$359 = #REF!) *
  ( BASE_MAPA!$F$2:$F$359 &lt;= #REF!) *
  ( BASE_MAPA!$G$2:$G$359  &gt;= #REF!),
  BASE_MAPA!$K$2:$K$359,
  "-",
  0
)</f>
        <v>-</v>
      </c>
      <c r="U41" s="86" t="str">
        <f>IFERROR(_xlfn.XLOOKUP(J41, BASE_MAPA!$E$2:$E$359, BASE_MAPA!$J$2:$J$359), "ERRO")</f>
        <v>ALTO ARAGUAIA - RONDONOPOLIS</v>
      </c>
      <c r="V41" s="211" t="s">
        <v>1223</v>
      </c>
      <c r="W41" s="186" t="s">
        <v>1242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68" t="str">
        <f>IF(BS_CONTROLE[[#This Row],[Local - Partida]]=0, "-", BS_CONTROLE[[#This Row],[Local - Partida]])</f>
        <v>TIQ2</v>
      </c>
      <c r="AL41" s="368" t="str">
        <f>IF(BS_CONTROLE[[#This Row],[Local - Encerramento]]=0, "-", BS_CONTROLE[[#This Row],[Local - Encerramento]])</f>
        <v>TIQ2</v>
      </c>
      <c r="AM41" s="368" t="str">
        <f>IF(BS_CONTROLE[[#This Row],[Entre - Estações]]=0, "-", BS_CONTROLE[[#This Row],[Entre - Estações]])</f>
        <v>-</v>
      </c>
      <c r="AN41" s="368" t="str">
        <f>IF(BS_CONTROLE[[#This Row],[SB]]=0, "-", BS_CONTROLE[[#This Row],[SB]])</f>
        <v>-</v>
      </c>
      <c r="AO41" s="369">
        <f>IF(BS_CONTROLE[[#This Row],[SUB]]=0, "-", BS_CONTROLE[[#This Row],[SUB]])</f>
        <v>98</v>
      </c>
      <c r="AP41" s="370">
        <f>IF(BS_CONTROLE[[#This Row],[KM - Inicio]]=0, "-", BS_CONTROLE[[#This Row],[KM - Inicio]])</f>
        <v>666</v>
      </c>
      <c r="AQ41" s="37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75" t="str" cm="1">
        <f t="array" ref="BC41" xml:space="preserve"> _xlfn.XLOOKUP(
  1,
  ( BASE_MAPA!$E$2:$E$359 = #REF!) *
  ( BASE_MAPA!$F$2:$F$359 &lt;= #REF!) *
  ( BASE_MAPA!$G$2:$G$359  &gt;= #REF!),
  BASE_MAPA!$D$2:$D$359,
  "-",
  0
)</f>
        <v>-</v>
      </c>
      <c r="BD41" s="75" t="str" cm="1">
        <f t="array" ref="BD41" xml:space="preserve"> _xlfn.XLOOKUP(
  1,
  ( BASE_MAPA!$E$2:$E$359 = #REF!) *
  ( BASE_MAPA!$F$2:$F$359 &lt;= #REF!) *
  ( BASE_MAPA!$G$2:$G$359  &gt;= #REF!),
  BASE_MAPA!$K$2:$K$359,
  "-",
  0
)</f>
        <v>-</v>
      </c>
      <c r="BE41" s="11" t="str">
        <f>IFERROR(_xlfn.XLOOKUP(AO41, BASE_MAPA!$E$2:$E$359, BASE_MAPA!$J$2:$J$359), "ERRO")</f>
        <v>ALTO ARAGUAIA - RONDONOPOLIS</v>
      </c>
      <c r="BF41" s="37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1264</v>
      </c>
      <c r="BK41" s="230" t="s">
        <v>1265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9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1597</v>
      </c>
      <c r="N42" s="221" t="s">
        <v>1598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75" t="str" cm="1">
        <f t="array" ref="S42" xml:space="preserve"> _xlfn.XLOOKUP(
  1,
  ( BASE_MAPA!$E$2:$E$359 = #REF!) *
  ( BASE_MAPA!$F$2:$F$359 &lt;= #REF!) *
  ( BASE_MAPA!$G$2:$G$359  &gt;= #REF!),
  BASE_MAPA!$D$2:$D$359,
  "-",
  0
)</f>
        <v>-</v>
      </c>
      <c r="T42" s="75" t="str" cm="1">
        <f t="array" ref="T42" xml:space="preserve"> _xlfn.XLOOKUP(
  1,
  ( BASE_MAPA!$E$2:$E$359 = #REF!) *
  ( BASE_MAPA!$F$2:$F$359 &lt;= #REF!) *
  ( BASE_MAPA!$G$2:$G$359  &gt;= #REF!),
  BASE_MAPA!$K$2:$K$359,
  "-",
  0
)</f>
        <v>-</v>
      </c>
      <c r="U42" s="86" t="str">
        <f>IFERROR(_xlfn.XLOOKUP(J42, BASE_MAPA!$E$2:$E$359, BASE_MAPA!$J$2:$J$359), "ERRO")</f>
        <v>MARCO INICIAL - ALTO ARAGUAIA</v>
      </c>
      <c r="V42" s="211" t="s">
        <v>1213</v>
      </c>
      <c r="W42" s="186" t="s">
        <v>1602</v>
      </c>
      <c r="X42" s="237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68" t="str">
        <f>IF(BS_CONTROLE[[#This Row],[Local - Partida]]=0, "-", BS_CONTROLE[[#This Row],[Local - Partida]])</f>
        <v>TGR2</v>
      </c>
      <c r="AL42" s="368" t="str">
        <f>IF(BS_CONTROLE[[#This Row],[Local - Encerramento]]=0, "-", BS_CONTROLE[[#This Row],[Local - Encerramento]])</f>
        <v>TIQ1</v>
      </c>
      <c r="AM42" s="368" t="str">
        <f>IF(BS_CONTROLE[[#This Row],[Entre - Estações]]=0, "-", BS_CONTROLE[[#This Row],[Entre - Estações]])</f>
        <v>TGR-TIQ</v>
      </c>
      <c r="AN42" s="368" t="str">
        <f>IF(BS_CONTROLE[[#This Row],[SB]]=0, "-", BS_CONTROLE[[#This Row],[SB]])</f>
        <v>TGRTEP</v>
      </c>
      <c r="AO42" s="369">
        <f>IF(BS_CONTROLE[[#This Row],[SUB]]=0, "-", BS_CONTROLE[[#This Row],[SUB]])</f>
        <v>74</v>
      </c>
      <c r="AP42" s="370">
        <f>IF(BS_CONTROLE[[#This Row],[KM - Inicio]]=0, "-", BS_CONTROLE[[#This Row],[KM - Inicio]])</f>
        <v>501</v>
      </c>
      <c r="AQ42" s="37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75" t="str" cm="1">
        <f t="array" ref="BC42" xml:space="preserve"> _xlfn.XLOOKUP(
  1,
  ( BASE_MAPA!$E$2:$E$359 = #REF!) *
  ( BASE_MAPA!$F$2:$F$359 &lt;= #REF!) *
  ( BASE_MAPA!$G$2:$G$359  &gt;= #REF!),
  BASE_MAPA!$D$2:$D$359,
  "-",
  0
)</f>
        <v>-</v>
      </c>
      <c r="BD42" s="75" t="str" cm="1">
        <f t="array" ref="BD42" xml:space="preserve"> _xlfn.XLOOKUP(
  1,
  ( BASE_MAPA!$E$2:$E$359 = #REF!) *
  ( BASE_MAPA!$F$2:$F$359 &lt;= #REF!) *
  ( BASE_MAPA!$G$2:$G$359  &gt;= #REF!),
  BASE_MAPA!$K$2:$K$359,
  "-",
  0
)</f>
        <v>-</v>
      </c>
      <c r="BE42" s="11" t="str">
        <f>IFERROR(_xlfn.XLOOKUP(AO42, BASE_MAPA!$E$2:$E$359, BASE_MAPA!$J$2:$J$359), "ERRO")</f>
        <v>MARCO INICIAL - ALTO ARAGUAIA</v>
      </c>
      <c r="BF42" s="37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1580</v>
      </c>
      <c r="BK42" s="243" t="s">
        <v>1603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9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16" t="str" cm="1">
        <f t="array" ref="M43" xml:space="preserve"> _xlfn.XLOOKUP(
  1,
  ( BASE_MAPA!$E$2:$E$359 = #REF!) *
  ( BASE_MAPA!$F$2:$F$359 &lt;= #REF!) *
  ( BASE_MAPA!$G$2:$G$359  &gt;= #REF!),
  BASE_MAPA!$H$2:$H$359,
  "-",
  0
)</f>
        <v>-</v>
      </c>
      <c r="N43" s="16" t="str" cm="1">
        <f t="array" ref="N43" xml:space="preserve"> _xlfn.XLOOKUP(
  1,
  ( BASE_MAPA!$E$2:$E$359 = #REF!) *
  ( BASE_MAPA!$F$2:$F$359 &lt;= #REF!) *
  ( BASE_MAPA!$G$2:$G$359  &gt;= #REF!),
  BASE_MAPA!$H$2:$H$359,
  "-",
  0
)</f>
        <v>-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75" t="str" cm="1">
        <f t="array" ref="S43" xml:space="preserve"> _xlfn.XLOOKUP(
  1,
  ( BASE_MAPA!$E$2:$E$359 = #REF!) *
  ( BASE_MAPA!$F$2:$F$359 &lt;= #REF!) *
  ( BASE_MAPA!$G$2:$G$359  &gt;= #REF!),
  BASE_MAPA!$D$2:$D$359,
  "-",
  0
)</f>
        <v>-</v>
      </c>
      <c r="T43" s="75" t="str" cm="1">
        <f t="array" ref="T43" xml:space="preserve"> _xlfn.XLOOKUP(
  1,
  ( BASE_MAPA!$E$2:$E$359 = #REF!) *
  ( BASE_MAPA!$F$2:$F$359 &lt;= #REF!) *
  ( BASE_MAPA!$G$2:$G$359  &gt;= #REF!),
  BASE_MAPA!$K$2:$K$359,
  "-",
  0
)</f>
        <v>-</v>
      </c>
      <c r="U43" s="86" t="str">
        <f>IFERROR(_xlfn.XLOOKUP(J43, BASE_MAPA!$E$2:$E$359, BASE_MAPA!$J$2:$J$359), "ERRO")</f>
        <v>MARCO INICIAL - ALTO ARAGUAIA</v>
      </c>
      <c r="V43" s="211" t="s">
        <v>1217</v>
      </c>
      <c r="W43" s="186" t="s">
        <v>1218</v>
      </c>
      <c r="X43" s="237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68" t="str">
        <f>IF(BS_CONTROLE[[#This Row],[Local - Partida]]=0, "-", BS_CONTROLE[[#This Row],[Local - Partida]])</f>
        <v>TVI2</v>
      </c>
      <c r="AL43" s="368" t="str">
        <f>IF(BS_CONTROLE[[#This Row],[Local - Encerramento]]=0, "-", BS_CONTROLE[[#This Row],[Local - Encerramento]])</f>
        <v>TVI2</v>
      </c>
      <c r="AM43" s="368" t="str">
        <f>IF(BS_CONTROLE[[#This Row],[Entre - Estações]]=0, "-", BS_CONTROLE[[#This Row],[Entre - Estações]])</f>
        <v>-</v>
      </c>
      <c r="AN43" s="368" t="str">
        <f>IF(BS_CONTROLE[[#This Row],[SB]]=0, "-", BS_CONTROLE[[#This Row],[SB]])</f>
        <v>-</v>
      </c>
      <c r="AO43" s="369">
        <f>IF(BS_CONTROLE[[#This Row],[SUB]]=0, "-", BS_CONTROLE[[#This Row],[SUB]])</f>
        <v>74</v>
      </c>
      <c r="AP43" s="370">
        <f>IF(BS_CONTROLE[[#This Row],[KM - Inicio]]=0, "-", BS_CONTROLE[[#This Row],[KM - Inicio]])</f>
        <v>207.6</v>
      </c>
      <c r="AQ43" s="37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75" t="str" cm="1">
        <f t="array" ref="BC43" xml:space="preserve"> _xlfn.XLOOKUP(
  1,
  ( BASE_MAPA!$E$2:$E$359 = #REF!) *
  ( BASE_MAPA!$F$2:$F$359 &lt;= #REF!) *
  ( BASE_MAPA!$G$2:$G$359  &gt;= #REF!),
  BASE_MAPA!$D$2:$D$359,
  "-",
  0
)</f>
        <v>-</v>
      </c>
      <c r="BD43" s="75" t="str" cm="1">
        <f t="array" ref="BD43" xml:space="preserve"> _xlfn.XLOOKUP(
  1,
  ( BASE_MAPA!$E$2:$E$359 = #REF!) *
  ( BASE_MAPA!$F$2:$F$359 &lt;= #REF!) *
  ( BASE_MAPA!$G$2:$G$359  &gt;= #REF!),
  BASE_MAPA!$K$2:$K$359,
  "-",
  0
)</f>
        <v>-</v>
      </c>
      <c r="BE43" s="11" t="str">
        <f>IFERROR(_xlfn.XLOOKUP(AO43, BASE_MAPA!$E$2:$E$359, BASE_MAPA!$J$2:$J$359), "ERRO")</f>
        <v>MARCO INICIAL - ALTO ARAGUAIA</v>
      </c>
      <c r="BF43" s="37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1266</v>
      </c>
      <c r="BK43" s="21" t="s">
        <v>1267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9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1268</v>
      </c>
      <c r="J44" s="42">
        <v>98</v>
      </c>
      <c r="K44" s="42">
        <v>754</v>
      </c>
      <c r="L44" s="89">
        <v>721</v>
      </c>
      <c r="M44" s="16" t="str" cm="1">
        <f t="array" ref="M44" xml:space="preserve"> _xlfn.XLOOKUP(
  1,
  ( BASE_MAPA!$E$2:$E$359 = #REF!) *
  ( BASE_MAPA!$F$2:$F$359 &lt;= #REF!) *
  ( BASE_MAPA!$G$2:$G$359  &gt;= #REF!),
  BASE_MAPA!$H$2:$H$359,
  "-",
  0
)</f>
        <v>-</v>
      </c>
      <c r="N44" s="16" t="str" cm="1">
        <f t="array" ref="N44" xml:space="preserve"> _xlfn.XLOOKUP(
  1,
  ( BASE_MAPA!$E$2:$E$359 = #REF!) *
  ( BASE_MAPA!$F$2:$F$359 &lt;= #REF!) *
  ( BASE_MAPA!$G$2:$G$359  &gt;= #REF!),
  BASE_MAPA!$I$2:$I$359,
  "-",
  0
)</f>
        <v>-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75" t="str" cm="1">
        <f t="array" ref="S44" xml:space="preserve"> _xlfn.XLOOKUP(
  1,
  ( BASE_MAPA!$E$2:$E$359 = #REF!) *
  ( BASE_MAPA!$F$2:$F$359 &lt;= #REF!) *
  ( BASE_MAPA!$G$2:$G$359  &gt;= #REF!),
  BASE_MAPA!$D$2:$D$359,
  "-",
  0
)</f>
        <v>-</v>
      </c>
      <c r="T44" s="75" t="str" cm="1">
        <f t="array" ref="T44" xml:space="preserve"> _xlfn.XLOOKUP(
  1,
  ( BASE_MAPA!$E$2:$E$359 = #REF!) *
  ( BASE_MAPA!$F$2:$F$359 &lt;= #REF!) *
  ( BASE_MAPA!$G$2:$G$359  &gt;= #REF!),
  BASE_MAPA!$K$2:$K$359,
  "-",
  0
)</f>
        <v>-</v>
      </c>
      <c r="U44" s="86" t="str">
        <f>IFERROR(_xlfn.XLOOKUP(J44, BASE_MAPA!$E$2:$E$359, BASE_MAPA!$J$2:$J$359), "ERRO")</f>
        <v>ALTO ARAGUAIA - RONDONOPOLIS</v>
      </c>
      <c r="V44" s="211" t="s">
        <v>1269</v>
      </c>
      <c r="W44" s="186" t="s">
        <v>1270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68" t="str">
        <f>IF(BS_CONTROLE[[#This Row],[Local - Partida]]=0, "-", BS_CONTROLE[[#This Row],[Local - Partida]])</f>
        <v>TRO1</v>
      </c>
      <c r="AL44" s="368" t="str">
        <f>IF(BS_CONTROLE[[#This Row],[Local - Encerramento]]=0, "-", BS_CONTROLE[[#This Row],[Local - Encerramento]])</f>
        <v>TAG1</v>
      </c>
      <c r="AM44" s="368" t="str">
        <f>IF(BS_CONTROLE[[#This Row],[Entre - Estações]]=0, "-", BS_CONTROLE[[#This Row],[Entre - Estações]])</f>
        <v>-</v>
      </c>
      <c r="AN44" s="368" t="str">
        <f>IF(BS_CONTROLE[[#This Row],[SB]]=0, "-", BS_CONTROLE[[#This Row],[SB]])</f>
        <v>-</v>
      </c>
      <c r="AO44" s="369">
        <f>IF(BS_CONTROLE[[#This Row],[SUB]]=0, "-", BS_CONTROLE[[#This Row],[SUB]])</f>
        <v>98</v>
      </c>
      <c r="AP44" s="370">
        <f>IF(BS_CONTROLE[[#This Row],[KM - Inicio]]=0, "-", BS_CONTROLE[[#This Row],[KM - Inicio]])</f>
        <v>754</v>
      </c>
      <c r="AQ44" s="37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75" t="str" cm="1">
        <f t="array" ref="BC44" xml:space="preserve"> _xlfn.XLOOKUP(
  1,
  ( BASE_MAPA!$E$2:$E$359 = #REF!) *
  ( BASE_MAPA!$F$2:$F$359 &lt;= #REF!) *
  ( BASE_MAPA!$G$2:$G$359  &gt;= #REF!),
  BASE_MAPA!$D$2:$D$359,
  "-",
  0
)</f>
        <v>-</v>
      </c>
      <c r="BD44" s="75" t="str" cm="1">
        <f t="array" ref="BD44" xml:space="preserve"> _xlfn.XLOOKUP(
  1,
  ( BASE_MAPA!$E$2:$E$359 = #REF!) *
  ( BASE_MAPA!$F$2:$F$359 &lt;= #REF!) *
  ( BASE_MAPA!$G$2:$G$359  &gt;= #REF!),
  BASE_MAPA!$K$2:$K$359,
  "-",
  0
)</f>
        <v>-</v>
      </c>
      <c r="BE44" s="11" t="str">
        <f>IFERROR(_xlfn.XLOOKUP(AO44, BASE_MAPA!$E$2:$E$359, BASE_MAPA!$J$2:$J$359), "ERRO")</f>
        <v>ALTO ARAGUAIA - RONDONOPOLIS</v>
      </c>
      <c r="BF44" s="37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1271</v>
      </c>
      <c r="BK44" s="21" t="s">
        <v>1272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9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1268</v>
      </c>
      <c r="J45" s="42">
        <v>98</v>
      </c>
      <c r="K45" s="42">
        <v>716</v>
      </c>
      <c r="L45" s="89" t="s">
        <v>609</v>
      </c>
      <c r="M45" s="16" t="str" cm="1">
        <f t="array" ref="M45" xml:space="preserve"> _xlfn.XLOOKUP(
  1,
  ( BASE_MAPA!$E$2:$E$359 = #REF!) *
  ( BASE_MAPA!$F$2:$F$359 &lt;= #REF!) *
  ( BASE_MAPA!$G$2:$G$359  &gt;= #REF!),
  BASE_MAPA!$H$2:$H$359,
  "-",
  0
)</f>
        <v>-</v>
      </c>
      <c r="N45" s="16" t="str" cm="1">
        <f t="array" ref="N45" xml:space="preserve"> _xlfn.XLOOKUP(
  1,
  ( BASE_MAPA!$E$2:$E$359 = #REF!) *
  ( BASE_MAPA!$F$2:$F$359 &lt;= #REF!) *
  ( BASE_MAPA!$G$2:$G$359  &gt;= #REF!),
  BASE_MAPA!$I$2:$I$359,
  "-",
  0
)</f>
        <v>-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75" t="str" cm="1">
        <f t="array" ref="S45" xml:space="preserve"> _xlfn.XLOOKUP(
  1,
  ( BASE_MAPA!$E$2:$E$359 = #REF!) *
  ( BASE_MAPA!$F$2:$F$359 &lt;= #REF!) *
  ( BASE_MAPA!$G$2:$G$359  &gt;= #REF!),
  BASE_MAPA!$D$2:$D$359,
  "-",
  0
)</f>
        <v>-</v>
      </c>
      <c r="T45" s="75" t="str" cm="1">
        <f t="array" ref="T45" xml:space="preserve"> _xlfn.XLOOKUP(
  1,
  ( BASE_MAPA!$E$2:$E$359 = #REF!) *
  ( BASE_MAPA!$F$2:$F$359 &lt;= #REF!) *
  ( BASE_MAPA!$G$2:$G$359  &gt;= #REF!),
  BASE_MAPA!$K$2:$K$359,
  "-",
  0
)</f>
        <v>-</v>
      </c>
      <c r="U45" s="86" t="str">
        <f>IFERROR(_xlfn.XLOOKUP(J45, BASE_MAPA!$E$2:$E$359, BASE_MAPA!$J$2:$J$359), "ERRO")</f>
        <v>ALTO ARAGUAIA - RONDONOPOLIS</v>
      </c>
      <c r="V45" s="211" t="s">
        <v>1269</v>
      </c>
      <c r="W45" s="186" t="s">
        <v>1273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68" t="str">
        <f>IF(BS_CONTROLE[[#This Row],[Local - Partida]]=0, "-", BS_CONTROLE[[#This Row],[Local - Partida]])</f>
        <v>TRO1</v>
      </c>
      <c r="AL45" s="368" t="str">
        <f>IF(BS_CONTROLE[[#This Row],[Local - Encerramento]]=0, "-", BS_CONTROLE[[#This Row],[Local - Encerramento]])</f>
        <v>TAG1</v>
      </c>
      <c r="AM45" s="368" t="str">
        <f>IF(BS_CONTROLE[[#This Row],[Entre - Estações]]=0, "-", BS_CONTROLE[[#This Row],[Entre - Estações]])</f>
        <v>-</v>
      </c>
      <c r="AN45" s="368" t="str">
        <f>IF(BS_CONTROLE[[#This Row],[SB]]=0, "-", BS_CONTROLE[[#This Row],[SB]])</f>
        <v>-</v>
      </c>
      <c r="AO45" s="369">
        <f>IF(BS_CONTROLE[[#This Row],[SUB]]=0, "-", BS_CONTROLE[[#This Row],[SUB]])</f>
        <v>98</v>
      </c>
      <c r="AP45" s="370">
        <f>IF(BS_CONTROLE[[#This Row],[KM - Inicio]]=0, "-", BS_CONTROLE[[#This Row],[KM - Inicio]])</f>
        <v>716</v>
      </c>
      <c r="AQ45" s="37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75" t="str" cm="1">
        <f t="array" ref="BC45" xml:space="preserve"> _xlfn.XLOOKUP(
  1,
  ( BASE_MAPA!$E$2:$E$359 = #REF!) *
  ( BASE_MAPA!$F$2:$F$359 &lt;= #REF!) *
  ( BASE_MAPA!$G$2:$G$359  &gt;= #REF!),
  BASE_MAPA!$D$2:$D$359,
  "-",
  0
)</f>
        <v>-</v>
      </c>
      <c r="BD45" s="75" t="str" cm="1">
        <f t="array" ref="BD45" xml:space="preserve"> _xlfn.XLOOKUP(
  1,
  ( BASE_MAPA!$E$2:$E$359 = #REF!) *
  ( BASE_MAPA!$F$2:$F$359 &lt;= #REF!) *
  ( BASE_MAPA!$G$2:$G$359  &gt;= #REF!),
  BASE_MAPA!$K$2:$K$359,
  "-",
  0
)</f>
        <v>-</v>
      </c>
      <c r="BE45" s="11" t="str">
        <f>IFERROR(_xlfn.XLOOKUP(AO45, BASE_MAPA!$E$2:$E$359, BASE_MAPA!$J$2:$J$359), "ERRO")</f>
        <v>ALTO ARAGUAIA - RONDONOPOLIS</v>
      </c>
      <c r="BF45" s="37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1271</v>
      </c>
      <c r="BK45" s="21" t="s">
        <v>1274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9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16" t="str" cm="1">
        <f t="array" ref="M46" xml:space="preserve"> _xlfn.XLOOKUP(
  1,
  ( BASE_MAPA!$E$2:$E$359 = #REF!) *
  ( BASE_MAPA!$F$2:$F$359 &lt;= #REF!) *
  ( BASE_MAPA!$G$2:$G$359  &gt;= #REF!),
  BASE_MAPA!$H$2:$H$359,
  "-",
  0
)</f>
        <v>-</v>
      </c>
      <c r="N46" s="16" t="str" cm="1">
        <f t="array" ref="N46" xml:space="preserve"> _xlfn.XLOOKUP(
  1,
  ( BASE_MAPA!$E$2:$E$359 = #REF!) *
  ( BASE_MAPA!$F$2:$F$359 &lt;= #REF!) *
  ( BASE_MAPA!$G$2:$G$359  &gt;= #REF!),
  BASE_MAPA!$I$2:$I$359,
  "-",
  0
)</f>
        <v>-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75" t="str" cm="1">
        <f t="array" ref="S46" xml:space="preserve"> _xlfn.XLOOKUP(
  1,
  ( BASE_MAPA!$E$2:$E$359 = #REF!) *
  ( BASE_MAPA!$F$2:$F$359 &lt;= #REF!) *
  ( BASE_MAPA!$G$2:$G$359  &gt;= #REF!),
  BASE_MAPA!$D$2:$D$359,
  "-",
  0
)</f>
        <v>-</v>
      </c>
      <c r="T46" s="75" t="str" cm="1">
        <f t="array" ref="T46" xml:space="preserve"> _xlfn.XLOOKUP(
  1,
  ( BASE_MAPA!$E$2:$E$359 = #REF!) *
  ( BASE_MAPA!$F$2:$F$359 &lt;= #REF!) *
  ( BASE_MAPA!$G$2:$G$359  &gt;= #REF!),
  BASE_MAPA!$K$2:$K$359,
  "-",
  0
)</f>
        <v>-</v>
      </c>
      <c r="U46" s="86" t="str">
        <f>IFERROR(_xlfn.XLOOKUP(J46, BASE_MAPA!$E$2:$E$359, BASE_MAPA!$J$2:$J$359), "ERRO")</f>
        <v>MARCO INICIAL - ALTO ARAGUAIA</v>
      </c>
      <c r="V46" s="211" t="s">
        <v>1275</v>
      </c>
      <c r="W46" s="186" t="s">
        <v>1258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68" t="str">
        <f>IF(BS_CONTROLE[[#This Row],[Local - Partida]]=0, "-", BS_CONTROLE[[#This Row],[Local - Partida]])</f>
        <v>326TLA</v>
      </c>
      <c r="AL46" s="368" t="str">
        <f>IF(BS_CONTROLE[[#This Row],[Local - Encerramento]]=0, "-", BS_CONTROLE[[#This Row],[Local - Encerramento]])</f>
        <v>-</v>
      </c>
      <c r="AM46" s="368" t="str">
        <f>IF(BS_CONTROLE[[#This Row],[Entre - Estações]]=0, "-", BS_CONTROLE[[#This Row],[Entre - Estações]])</f>
        <v>-</v>
      </c>
      <c r="AN46" s="368" t="str">
        <f>IF(BS_CONTROLE[[#This Row],[SB]]=0, "-", BS_CONTROLE[[#This Row],[SB]])</f>
        <v>-</v>
      </c>
      <c r="AO46" s="369">
        <f>IF(BS_CONTROLE[[#This Row],[SUB]]=0, "-", BS_CONTROLE[[#This Row],[SUB]])</f>
        <v>74</v>
      </c>
      <c r="AP46" s="370">
        <f>IF(BS_CONTROLE[[#This Row],[KM - Inicio]]=0, "-", BS_CONTROLE[[#This Row],[KM - Inicio]])</f>
        <v>334</v>
      </c>
      <c r="AQ46" s="37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75" t="str" cm="1">
        <f t="array" ref="BC46" xml:space="preserve"> _xlfn.XLOOKUP(
  1,
  ( BASE_MAPA!$E$2:$E$359 = #REF!) *
  ( BASE_MAPA!$F$2:$F$359 &lt;= #REF!) *
  ( BASE_MAPA!$G$2:$G$359  &gt;= #REF!),
  BASE_MAPA!$D$2:$D$359,
  "-",
  0
)</f>
        <v>-</v>
      </c>
      <c r="BD46" s="75" t="str" cm="1">
        <f t="array" ref="BD46" xml:space="preserve"> _xlfn.XLOOKUP(
  1,
  ( BASE_MAPA!$E$2:$E$359 = #REF!) *
  ( BASE_MAPA!$F$2:$F$359 &lt;= #REF!) *
  ( BASE_MAPA!$G$2:$G$359  &gt;= #REF!),
  BASE_MAPA!$K$2:$K$359,
  "-",
  0
)</f>
        <v>-</v>
      </c>
      <c r="BE46" s="11" t="str">
        <f>IFERROR(_xlfn.XLOOKUP(AO46, BASE_MAPA!$E$2:$E$359, BASE_MAPA!$J$2:$J$359), "ERRO")</f>
        <v>MARCO INICIAL - ALTO ARAGUAIA</v>
      </c>
      <c r="BF46" s="37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1276</v>
      </c>
      <c r="BK46" s="21" t="s">
        <v>1277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9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16" t="str" cm="1">
        <f t="array" ref="M47" xml:space="preserve"> _xlfn.XLOOKUP(
  1,
  ( BASE_MAPA!$E$2:$E$359 = #REF!) *
  ( BASE_MAPA!$F$2:$F$359 &lt;= #REF!) *
  ( BASE_MAPA!$G$2:$G$359  &gt;= #REF!),
  BASE_MAPA!$H$2:$H$359,
  "-",
  0
)</f>
        <v>-</v>
      </c>
      <c r="N47" s="16" t="str" cm="1">
        <f t="array" ref="N47" xml:space="preserve"> _xlfn.XLOOKUP(
  1,
  ( BASE_MAPA!$E$2:$E$359 = #REF!) *
  ( BASE_MAPA!$F$2:$F$359 &lt;= #REF!) *
  ( BASE_MAPA!$G$2:$G$359  &gt;= #REF!),
  BASE_MAPA!$I$2:$I$359,
  "-",
  0
)</f>
        <v>-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75" t="str" cm="1">
        <f t="array" ref="S47" xml:space="preserve"> _xlfn.XLOOKUP(
  1,
  ( BASE_MAPA!$E$2:$E$359 = #REF!) *
  ( BASE_MAPA!$F$2:$F$359 &lt;= #REF!) *
  ( BASE_MAPA!$G$2:$G$359  &gt;= #REF!),
  BASE_MAPA!$D$2:$D$359,
  "-",
  0
)</f>
        <v>-</v>
      </c>
      <c r="T47" s="75" t="str" cm="1">
        <f t="array" ref="T47" xml:space="preserve"> _xlfn.XLOOKUP(
  1,
  ( BASE_MAPA!$E$2:$E$359 = #REF!) *
  ( BASE_MAPA!$F$2:$F$359 &lt;= #REF!) *
  ( BASE_MAPA!$G$2:$G$359  &gt;= #REF!),
  BASE_MAPA!$K$2:$K$359,
  "-",
  0
)</f>
        <v>-</v>
      </c>
      <c r="U47" s="86" t="str">
        <f>IFERROR(_xlfn.XLOOKUP(J47, BASE_MAPA!$E$2:$E$359, BASE_MAPA!$J$2:$J$359), "ERRO")</f>
        <v>MARCO INICIAL - ALTO ARAGUAIA</v>
      </c>
      <c r="V47" s="211" t="s">
        <v>1226</v>
      </c>
      <c r="W47" s="186" t="s">
        <v>1258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68" t="str">
        <f>IF(BS_CONTROLE[[#This Row],[Local - Partida]]=0, "-", BS_CONTROLE[[#This Row],[Local - Partida]])</f>
        <v>K97TIN</v>
      </c>
      <c r="AL47" s="368" t="str">
        <f>IF(BS_CONTROLE[[#This Row],[Local - Encerramento]]=0, "-", BS_CONTROLE[[#This Row],[Local - Encerramento]])</f>
        <v>-</v>
      </c>
      <c r="AM47" s="368" t="str">
        <f>IF(BS_CONTROLE[[#This Row],[Entre - Estações]]=0, "-", BS_CONTROLE[[#This Row],[Entre - Estações]])</f>
        <v>-</v>
      </c>
      <c r="AN47" s="368" t="str">
        <f>IF(BS_CONTROLE[[#This Row],[SB]]=0, "-", BS_CONTROLE[[#This Row],[SB]])</f>
        <v>-</v>
      </c>
      <c r="AO47" s="369">
        <f>IF(BS_CONTROLE[[#This Row],[SUB]]=0, "-", BS_CONTROLE[[#This Row],[SUB]])</f>
        <v>74</v>
      </c>
      <c r="AP47" s="370">
        <f>IF(BS_CONTROLE[[#This Row],[KM - Inicio]]=0, "-", BS_CONTROLE[[#This Row],[KM - Inicio]])</f>
        <v>103</v>
      </c>
      <c r="AQ47" s="37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75" t="str" cm="1">
        <f t="array" ref="BC47" xml:space="preserve"> _xlfn.XLOOKUP(
  1,
  ( BASE_MAPA!$E$2:$E$359 = #REF!) *
  ( BASE_MAPA!$F$2:$F$359 &lt;= #REF!) *
  ( BASE_MAPA!$G$2:$G$359  &gt;= #REF!),
  BASE_MAPA!$D$2:$D$359,
  "-",
  0
)</f>
        <v>-</v>
      </c>
      <c r="BD47" s="75" t="str" cm="1">
        <f t="array" ref="BD47" xml:space="preserve"> _xlfn.XLOOKUP(
  1,
  ( BASE_MAPA!$E$2:$E$359 = #REF!) *
  ( BASE_MAPA!$F$2:$F$359 &lt;= #REF!) *
  ( BASE_MAPA!$G$2:$G$359  &gt;= #REF!),
  BASE_MAPA!$K$2:$K$359,
  "-",
  0
)</f>
        <v>-</v>
      </c>
      <c r="BE47" s="11" t="str">
        <f>IFERROR(_xlfn.XLOOKUP(AO47, BASE_MAPA!$E$2:$E$359, BASE_MAPA!$J$2:$J$359), "ERRO")</f>
        <v>MARCO INICIAL - ALTO ARAGUAIA</v>
      </c>
      <c r="BF47" s="37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1278</v>
      </c>
      <c r="BK47" s="21" t="s">
        <v>1279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9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16" t="str" cm="1">
        <f t="array" ref="M48" xml:space="preserve"> _xlfn.XLOOKUP(
  1,
  ( BASE_MAPA!$E$2:$E$359 = #REF!) *
  ( BASE_MAPA!$F$2:$F$359 &lt;= #REF!) *
  ( BASE_MAPA!$G$2:$G$359  &gt;= #REF!),
  BASE_MAPA!$H$2:$H$359,
  "-",
  0
)</f>
        <v>-</v>
      </c>
      <c r="N48" s="16" t="str" cm="1">
        <f t="array" ref="N48" xml:space="preserve"> _xlfn.XLOOKUP(
  1,
  ( BASE_MAPA!$E$2:$E$359 = #REF!) *
  ( BASE_MAPA!$F$2:$F$359 &lt;= #REF!) *
  ( BASE_MAPA!$G$2:$G$359  &gt;= #REF!),
  BASE_MAPA!$I$2:$I$359,
  "-",
  0
)</f>
        <v>-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75" t="str" cm="1">
        <f t="array" ref="S48" xml:space="preserve"> _xlfn.XLOOKUP(
  1,
  ( BASE_MAPA!$E$2:$E$359 = #REF!) *
  ( BASE_MAPA!$F$2:$F$359 &lt;= #REF!) *
  ( BASE_MAPA!$G$2:$G$359  &gt;= #REF!),
  BASE_MAPA!$D$2:$D$359,
  "-",
  0
)</f>
        <v>-</v>
      </c>
      <c r="T48" s="75" t="str" cm="1">
        <f t="array" ref="T48" xml:space="preserve"> _xlfn.XLOOKUP(
  1,
  ( BASE_MAPA!$E$2:$E$359 = #REF!) *
  ( BASE_MAPA!$F$2:$F$359 &lt;= #REF!) *
  ( BASE_MAPA!$G$2:$G$359  &gt;= #REF!),
  BASE_MAPA!$K$2:$K$359,
  "-",
  0
)</f>
        <v>-</v>
      </c>
      <c r="U48" s="86" t="str">
        <f>IFERROR(_xlfn.XLOOKUP(J48, BASE_MAPA!$E$2:$E$359, BASE_MAPA!$J$2:$J$359), "ERRO")</f>
        <v>OURO VERDE - LIGAÇÃO</v>
      </c>
      <c r="V48" s="211" t="s">
        <v>1230</v>
      </c>
      <c r="W48" s="186" t="s">
        <v>1231</v>
      </c>
      <c r="X48" s="237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68" t="str">
        <f>IF(BS_CONTROLE[[#This Row],[Local - Partida]]=0, "-", BS_CONTROLE[[#This Row],[Local - Partida]])</f>
        <v>PUD1</v>
      </c>
      <c r="AL48" s="368" t="str">
        <f>IF(BS_CONTROLE[[#This Row],[Local - Encerramento]]=0, "-", BS_CONTROLE[[#This Row],[Local - Encerramento]])</f>
        <v>-</v>
      </c>
      <c r="AM48" s="368" t="str">
        <f>IF(BS_CONTROLE[[#This Row],[Entre - Estações]]=0, "-", BS_CONTROLE[[#This Row],[Entre - Estações]])</f>
        <v>-</v>
      </c>
      <c r="AN48" s="368" t="str">
        <f>IF(BS_CONTROLE[[#This Row],[SB]]=0, "-", BS_CONTROLE[[#This Row],[SB]])</f>
        <v>-</v>
      </c>
      <c r="AO48" s="369">
        <f>IF(BS_CONTROLE[[#This Row],[SUB]]=0, "-", BS_CONTROLE[[#This Row],[SUB]])</f>
        <v>103</v>
      </c>
      <c r="AP48" s="370">
        <f>IF(BS_CONTROLE[[#This Row],[KM - Inicio]]=0, "-", BS_CONTROLE[[#This Row],[KM - Inicio]])</f>
        <v>2085</v>
      </c>
      <c r="AQ48" s="37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75" t="str" cm="1">
        <f t="array" ref="BC48" xml:space="preserve"> _xlfn.XLOOKUP(
  1,
  ( BASE_MAPA!$E$2:$E$359 = #REF!) *
  ( BASE_MAPA!$F$2:$F$359 &lt;= #REF!) *
  ( BASE_MAPA!$G$2:$G$359  &gt;= #REF!),
  BASE_MAPA!$D$2:$D$359,
  "-",
  0
)</f>
        <v>-</v>
      </c>
      <c r="BD48" s="75" t="str" cm="1">
        <f t="array" ref="BD48" xml:space="preserve"> _xlfn.XLOOKUP(
  1,
  ( BASE_MAPA!$E$2:$E$359 = #REF!) *
  ( BASE_MAPA!$F$2:$F$359 &lt;= #REF!) *
  ( BASE_MAPA!$G$2:$G$359  &gt;= #REF!),
  BASE_MAPA!$K$2:$K$359,
  "-",
  0
)</f>
        <v>-</v>
      </c>
      <c r="BE48" s="11" t="str">
        <f>IFERROR(_xlfn.XLOOKUP(AO48, BASE_MAPA!$E$2:$E$359, BASE_MAPA!$J$2:$J$359), "ERRO")</f>
        <v>OURO VERDE - LIGAÇÃO</v>
      </c>
      <c r="BF48" s="37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1276</v>
      </c>
      <c r="BK48" s="21" t="s">
        <v>1280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9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16" t="str" cm="1">
        <f t="array" ref="M49" xml:space="preserve"> _xlfn.XLOOKUP(
  1,
  ( BASE_MAPA!$E$2:$E$359 = #REF!) *
  ( BASE_MAPA!$F$2:$F$359 &lt;= #REF!) *
  ( BASE_MAPA!$G$2:$G$359  &gt;= #REF!),
  BASE_MAPA!$H$2:$H$359,
  "-",
  0
)</f>
        <v>-</v>
      </c>
      <c r="N49" s="16" t="str" cm="1">
        <f t="array" ref="N49" xml:space="preserve"> _xlfn.XLOOKUP(
  1,
  ( BASE_MAPA!$E$2:$E$359 = #REF!) *
  ( BASE_MAPA!$F$2:$F$359 &lt;= #REF!) *
  ( BASE_MAPA!$G$2:$G$359  &gt;= #REF!),
  BASE_MAPA!$I$2:$I$359,
  "-",
  0
)</f>
        <v>-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75" t="str" cm="1">
        <f t="array" ref="S49" xml:space="preserve"> _xlfn.XLOOKUP(
  1,
  ( BASE_MAPA!$E$2:$E$359 = #REF!) *
  ( BASE_MAPA!$F$2:$F$359 &lt;= #REF!) *
  ( BASE_MAPA!$G$2:$G$359  &gt;= #REF!),
  BASE_MAPA!$D$2:$D$359,
  "-",
  0
)</f>
        <v>-</v>
      </c>
      <c r="T49" s="75" t="str" cm="1">
        <f t="array" ref="T49" xml:space="preserve"> _xlfn.XLOOKUP(
  1,
  ( BASE_MAPA!$E$2:$E$359 = #REF!) *
  ( BASE_MAPA!$F$2:$F$359 &lt;= #REF!) *
  ( BASE_MAPA!$G$2:$G$359  &gt;= #REF!),
  BASE_MAPA!$K$2:$K$359,
  "-",
  0
)</f>
        <v>-</v>
      </c>
      <c r="U49" s="86" t="str">
        <f>IFERROR(_xlfn.XLOOKUP(J49, BASE_MAPA!$E$2:$E$359, BASE_MAPA!$J$2:$J$359), "ERRO")</f>
        <v>MARCO INICIAL - ALTO ARAGUAIA</v>
      </c>
      <c r="V49" s="211" t="s">
        <v>1275</v>
      </c>
      <c r="W49" s="186" t="s">
        <v>1281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68" t="str">
        <f>IF(BS_CONTROLE[[#This Row],[Local - Partida]]=0, "-", BS_CONTROLE[[#This Row],[Local - Partida]])</f>
        <v>-</v>
      </c>
      <c r="AL49" s="368" t="str">
        <f>IF(BS_CONTROLE[[#This Row],[Local - Encerramento]]=0, "-", BS_CONTROLE[[#This Row],[Local - Encerramento]])</f>
        <v>-</v>
      </c>
      <c r="AM49" s="368" t="str">
        <f>IF(BS_CONTROLE[[#This Row],[Entre - Estações]]=0, "-", BS_CONTROLE[[#This Row],[Entre - Estações]])</f>
        <v>-</v>
      </c>
      <c r="AN49" s="368" t="str">
        <f>IF(BS_CONTROLE[[#This Row],[SB]]=0, "-", BS_CONTROLE[[#This Row],[SB]])</f>
        <v>-</v>
      </c>
      <c r="AO49" s="369">
        <f>IF(BS_CONTROLE[[#This Row],[SUB]]=0, "-", BS_CONTROLE[[#This Row],[SUB]])</f>
        <v>74</v>
      </c>
      <c r="AP49" s="370">
        <f>IF(BS_CONTROLE[[#This Row],[KM - Inicio]]=0, "-", BS_CONTROLE[[#This Row],[KM - Inicio]])</f>
        <v>334</v>
      </c>
      <c r="AQ49" s="37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75" t="str" cm="1">
        <f t="array" ref="BC49" xml:space="preserve"> _xlfn.XLOOKUP(
  1,
  ( BASE_MAPA!$E$2:$E$359 = #REF!) *
  ( BASE_MAPA!$F$2:$F$359 &lt;= #REF!) *
  ( BASE_MAPA!$G$2:$G$359  &gt;= #REF!),
  BASE_MAPA!$D$2:$D$359,
  "-",
  0
)</f>
        <v>-</v>
      </c>
      <c r="BD49" s="75" t="str" cm="1">
        <f t="array" ref="BD49" xml:space="preserve"> _xlfn.XLOOKUP(
  1,
  ( BASE_MAPA!$E$2:$E$359 = #REF!) *
  ( BASE_MAPA!$F$2:$F$359 &lt;= #REF!) *
  ( BASE_MAPA!$G$2:$G$359  &gt;= #REF!),
  BASE_MAPA!$K$2:$K$359,
  "-",
  0
)</f>
        <v>-</v>
      </c>
      <c r="BE49" s="11" t="str">
        <f>IFERROR(_xlfn.XLOOKUP(AO49, BASE_MAPA!$E$2:$E$359, BASE_MAPA!$J$2:$J$359), "ERRO")</f>
        <v>MARCO INICIAL - ALTO ARAGUAIA</v>
      </c>
      <c r="BF49" s="37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1276</v>
      </c>
      <c r="BK49" s="21" t="s">
        <v>1282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9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16" t="str" cm="1">
        <f t="array" ref="M50" xml:space="preserve"> _xlfn.XLOOKUP(
  1,
  ( BASE_MAPA!$E$2:$E$359 = #REF!) *
  ( BASE_MAPA!$F$2:$F$359 &lt;= #REF!) *
  ( BASE_MAPA!$G$2:$G$359  &gt;= #REF!),
  BASE_MAPA!$H$2:$H$359,
  "-",
  0
)</f>
        <v>-</v>
      </c>
      <c r="N50" s="16" t="str" cm="1">
        <f t="array" ref="N50" xml:space="preserve"> _xlfn.XLOOKUP(
  1,
  ( BASE_MAPA!$E$2:$E$359 = #REF!) *
  ( BASE_MAPA!$F$2:$F$359 &lt;= #REF!) *
  ( BASE_MAPA!$G$2:$G$359  &gt;= #REF!),
  BASE_MAPA!$I$2:$I$359,
  "-",
  0
)</f>
        <v>-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75" t="str" cm="1">
        <f t="array" ref="S50" xml:space="preserve"> _xlfn.XLOOKUP(
  1,
  ( BASE_MAPA!$E$2:$E$359 = #REF!) *
  ( BASE_MAPA!$F$2:$F$359 &lt;= #REF!) *
  ( BASE_MAPA!$G$2:$G$359  &gt;= #REF!),
  BASE_MAPA!$D$2:$D$359,
  "-",
  0
)</f>
        <v>-</v>
      </c>
      <c r="T50" s="75" t="str" cm="1">
        <f t="array" ref="T50" xml:space="preserve"> _xlfn.XLOOKUP(
  1,
  ( BASE_MAPA!$E$2:$E$359 = #REF!) *
  ( BASE_MAPA!$F$2:$F$359 &lt;= #REF!) *
  ( BASE_MAPA!$G$2:$G$359  &gt;= #REF!),
  BASE_MAPA!$K$2:$K$359,
  "-",
  0
)</f>
        <v>-</v>
      </c>
      <c r="U50" s="86" t="str">
        <f>IFERROR(_xlfn.XLOOKUP(J50, BASE_MAPA!$E$2:$E$359, BASE_MAPA!$J$2:$J$359), "ERRO")</f>
        <v>MARCO INICIAL - ALTO ARAGUAIA</v>
      </c>
      <c r="V50" s="211" t="s">
        <v>1275</v>
      </c>
      <c r="W50" s="186" t="s">
        <v>1281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68" t="str">
        <f>IF(BS_CONTROLE[[#This Row],[Local - Partida]]=0, "-", BS_CONTROLE[[#This Row],[Local - Partida]])</f>
        <v>-</v>
      </c>
      <c r="AL50" s="368" t="str">
        <f>IF(BS_CONTROLE[[#This Row],[Local - Encerramento]]=0, "-", BS_CONTROLE[[#This Row],[Local - Encerramento]])</f>
        <v>-</v>
      </c>
      <c r="AM50" s="368" t="str">
        <f>IF(BS_CONTROLE[[#This Row],[Entre - Estações]]=0, "-", BS_CONTROLE[[#This Row],[Entre - Estações]])</f>
        <v>-</v>
      </c>
      <c r="AN50" s="368" t="str">
        <f>IF(BS_CONTROLE[[#This Row],[SB]]=0, "-", BS_CONTROLE[[#This Row],[SB]])</f>
        <v>-</v>
      </c>
      <c r="AO50" s="369">
        <f>IF(BS_CONTROLE[[#This Row],[SUB]]=0, "-", BS_CONTROLE[[#This Row],[SUB]])</f>
        <v>74</v>
      </c>
      <c r="AP50" s="370">
        <f>IF(BS_CONTROLE[[#This Row],[KM - Inicio]]=0, "-", BS_CONTROLE[[#This Row],[KM - Inicio]])</f>
        <v>426.85</v>
      </c>
      <c r="AQ50" s="37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75" t="str" cm="1">
        <f t="array" ref="BC50" xml:space="preserve"> _xlfn.XLOOKUP(
  1,
  ( BASE_MAPA!$E$2:$E$359 = #REF!) *
  ( BASE_MAPA!$F$2:$F$359 &lt;= #REF!) *
  ( BASE_MAPA!$G$2:$G$359  &gt;= #REF!),
  BASE_MAPA!$D$2:$D$359,
  "-",
  0
)</f>
        <v>-</v>
      </c>
      <c r="BD50" s="75" t="str" cm="1">
        <f t="array" ref="BD50" xml:space="preserve"> _xlfn.XLOOKUP(
  1,
  ( BASE_MAPA!$E$2:$E$359 = #REF!) *
  ( BASE_MAPA!$F$2:$F$359 &lt;= #REF!) *
  ( BASE_MAPA!$G$2:$G$359  &gt;= #REF!),
  BASE_MAPA!$K$2:$K$359,
  "-",
  0
)</f>
        <v>-</v>
      </c>
      <c r="BE50" s="11" t="str">
        <f>IFERROR(_xlfn.XLOOKUP(AO50, BASE_MAPA!$E$2:$E$359, BASE_MAPA!$J$2:$J$359), "ERRO")</f>
        <v>MARCO INICIAL - ALTO ARAGUAIA</v>
      </c>
      <c r="BF50" s="37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1283</v>
      </c>
      <c r="BK50" s="21" t="s">
        <v>1284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9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16" t="str" cm="1">
        <f t="array" ref="M51" xml:space="preserve"> _xlfn.XLOOKUP(
  1,
  ( BASE_MAPA!$E$2:$E$359 = #REF!) *
  ( BASE_MAPA!$F$2:$F$359 &lt;= #REF!) *
  ( BASE_MAPA!$G$2:$G$359  &gt;= #REF!),
  BASE_MAPA!$H$2:$H$359,
  "-",
  0
)</f>
        <v>-</v>
      </c>
      <c r="N51" s="16" t="str" cm="1">
        <f t="array" ref="N51" xml:space="preserve"> _xlfn.XLOOKUP(
  1,
  ( BASE_MAPA!$E$2:$E$359 = #REF!) *
  ( BASE_MAPA!$F$2:$F$359 &lt;= #REF!) *
  ( BASE_MAPA!$G$2:$G$359  &gt;= #REF!),
  BASE_MAPA!$I$2:$I$359,
  "-",
  0
)</f>
        <v>-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75" t="str" cm="1">
        <f t="array" ref="S51" xml:space="preserve"> _xlfn.XLOOKUP(
  1,
  ( BASE_MAPA!$E$2:$E$359 = #REF!) *
  ( BASE_MAPA!$F$2:$F$359 &lt;= #REF!) *
  ( BASE_MAPA!$G$2:$G$359  &gt;= #REF!),
  BASE_MAPA!$D$2:$D$359,
  "-",
  0
)</f>
        <v>-</v>
      </c>
      <c r="T51" s="75" t="str" cm="1">
        <f t="array" ref="T51" xml:space="preserve"> _xlfn.XLOOKUP(
  1,
  ( BASE_MAPA!$E$2:$E$359 = #REF!) *
  ( BASE_MAPA!$F$2:$F$359 &lt;= #REF!) *
  ( BASE_MAPA!$G$2:$G$359  &gt;= #REF!),
  BASE_MAPA!$K$2:$K$359,
  "-",
  0
)</f>
        <v>-</v>
      </c>
      <c r="U51" s="86" t="str">
        <f>IFERROR(_xlfn.XLOOKUP(J51, BASE_MAPA!$E$2:$E$359, BASE_MAPA!$J$2:$J$359), "ERRO")</f>
        <v>MARCO INICIAL - ALTO ARAGUAIA</v>
      </c>
      <c r="V51" s="211" t="s">
        <v>1275</v>
      </c>
      <c r="W51" s="186" t="s">
        <v>1281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68" t="str">
        <f>IF(BS_CONTROLE[[#This Row],[Local - Partida]]=0, "-", BS_CONTROLE[[#This Row],[Local - Partida]])</f>
        <v>-</v>
      </c>
      <c r="AL51" s="368" t="str">
        <f>IF(BS_CONTROLE[[#This Row],[Local - Encerramento]]=0, "-", BS_CONTROLE[[#This Row],[Local - Encerramento]])</f>
        <v>-</v>
      </c>
      <c r="AM51" s="368" t="str">
        <f>IF(BS_CONTROLE[[#This Row],[Entre - Estações]]=0, "-", BS_CONTROLE[[#This Row],[Entre - Estações]])</f>
        <v>-</v>
      </c>
      <c r="AN51" s="368" t="str">
        <f>IF(BS_CONTROLE[[#This Row],[SB]]=0, "-", BS_CONTROLE[[#This Row],[SB]])</f>
        <v>-</v>
      </c>
      <c r="AO51" s="369">
        <f>IF(BS_CONTROLE[[#This Row],[SUB]]=0, "-", BS_CONTROLE[[#This Row],[SUB]])</f>
        <v>74</v>
      </c>
      <c r="AP51" s="370">
        <f>IF(BS_CONTROLE[[#This Row],[KM - Inicio]]=0, "-", BS_CONTROLE[[#This Row],[KM - Inicio]])</f>
        <v>406.1</v>
      </c>
      <c r="AQ51" s="37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75" t="str" cm="1">
        <f t="array" ref="BC51" xml:space="preserve"> _xlfn.XLOOKUP(
  1,
  ( BASE_MAPA!$E$2:$E$359 = #REF!) *
  ( BASE_MAPA!$F$2:$F$359 &lt;= #REF!) *
  ( BASE_MAPA!$G$2:$G$359  &gt;= #REF!),
  BASE_MAPA!$D$2:$D$359,
  "-",
  0
)</f>
        <v>-</v>
      </c>
      <c r="BD51" s="75" t="str" cm="1">
        <f t="array" ref="BD51" xml:space="preserve"> _xlfn.XLOOKUP(
  1,
  ( BASE_MAPA!$E$2:$E$359 = #REF!) *
  ( BASE_MAPA!$F$2:$F$359 &lt;= #REF!) *
  ( BASE_MAPA!$G$2:$G$359  &gt;= #REF!),
  BASE_MAPA!$K$2:$K$359,
  "-",
  0
)</f>
        <v>-</v>
      </c>
      <c r="BE51" s="11" t="str">
        <f>IFERROR(_xlfn.XLOOKUP(AO51, BASE_MAPA!$E$2:$E$359, BASE_MAPA!$J$2:$J$359), "ERRO")</f>
        <v>MARCO INICIAL - ALTO ARAGUAIA</v>
      </c>
      <c r="BF51" s="37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1285</v>
      </c>
      <c r="BK51" s="21" t="s">
        <v>1286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9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16" t="str" cm="1">
        <f t="array" ref="M52" xml:space="preserve"> _xlfn.XLOOKUP(
  1,
  ( BASE_MAPA!$E$2:$E$359 = #REF!) *
  ( BASE_MAPA!$F$2:$F$359 &lt;= #REF!) *
  ( BASE_MAPA!$G$2:$G$359  &gt;= #REF!),
  BASE_MAPA!$H$2:$H$359,
  "-",
  0
)</f>
        <v>-</v>
      </c>
      <c r="N52" s="16" t="str" cm="1">
        <f t="array" ref="N52" xml:space="preserve"> _xlfn.XLOOKUP(
  1,
  ( BASE_MAPA!$E$2:$E$359 = #REF!) *
  ( BASE_MAPA!$F$2:$F$359 &lt;= #REF!) *
  ( BASE_MAPA!$G$2:$G$359  &gt;= #REF!),
  BASE_MAPA!$I$2:$I$359,
  "-",
  0
)</f>
        <v>-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75" t="str" cm="1">
        <f t="array" ref="S52" xml:space="preserve"> _xlfn.XLOOKUP(
  1,
  ( BASE_MAPA!$E$2:$E$359 = #REF!) *
  ( BASE_MAPA!$F$2:$F$359 &lt;= #REF!) *
  ( BASE_MAPA!$G$2:$G$359  &gt;= #REF!),
  BASE_MAPA!$D$2:$D$359,
  "-",
  0
)</f>
        <v>-</v>
      </c>
      <c r="T52" s="75" t="str" cm="1">
        <f t="array" ref="T52" xml:space="preserve"> _xlfn.XLOOKUP(
  1,
  ( BASE_MAPA!$E$2:$E$359 = #REF!) *
  ( BASE_MAPA!$F$2:$F$359 &lt;= #REF!) *
  ( BASE_MAPA!$G$2:$G$359  &gt;= #REF!),
  BASE_MAPA!$K$2:$K$359,
  "-",
  0
)</f>
        <v>-</v>
      </c>
      <c r="U52" s="86" t="str">
        <f>IFERROR(_xlfn.XLOOKUP(J52, BASE_MAPA!$E$2:$E$359, BASE_MAPA!$J$2:$J$359), "ERRO")</f>
        <v>MARCO INICIAL - ALTO ARAGUAIA</v>
      </c>
      <c r="V52" s="211" t="s">
        <v>1248</v>
      </c>
      <c r="W52" s="186" t="s">
        <v>1281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68" t="str">
        <f>IF(BS_CONTROLE[[#This Row],[Local - Partida]]=0, "-", BS_CONTROLE[[#This Row],[Local - Partida]])</f>
        <v>-</v>
      </c>
      <c r="AL52" s="368" t="str">
        <f>IF(BS_CONTROLE[[#This Row],[Local - Encerramento]]=0, "-", BS_CONTROLE[[#This Row],[Local - Encerramento]])</f>
        <v>-</v>
      </c>
      <c r="AM52" s="368" t="str">
        <f>IF(BS_CONTROLE[[#This Row],[Entre - Estações]]=0, "-", BS_CONTROLE[[#This Row],[Entre - Estações]])</f>
        <v>-</v>
      </c>
      <c r="AN52" s="368" t="str">
        <f>IF(BS_CONTROLE[[#This Row],[SB]]=0, "-", BS_CONTROLE[[#This Row],[SB]])</f>
        <v>-</v>
      </c>
      <c r="AO52" s="369">
        <f>IF(BS_CONTROLE[[#This Row],[SUB]]=0, "-", BS_CONTROLE[[#This Row],[SUB]])</f>
        <v>74</v>
      </c>
      <c r="AP52" s="370">
        <f>IF(BS_CONTROLE[[#This Row],[KM - Inicio]]=0, "-", BS_CONTROLE[[#This Row],[KM - Inicio]])</f>
        <v>103</v>
      </c>
      <c r="AQ52" s="37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75" t="str" cm="1">
        <f t="array" ref="BC52" xml:space="preserve"> _xlfn.XLOOKUP(
  1,
  ( BASE_MAPA!$E$2:$E$359 = #REF!) *
  ( BASE_MAPA!$F$2:$F$359 &lt;= #REF!) *
  ( BASE_MAPA!$G$2:$G$359  &gt;= #REF!),
  BASE_MAPA!$D$2:$D$359,
  "-",
  0
)</f>
        <v>-</v>
      </c>
      <c r="BD52" s="75" t="str" cm="1">
        <f t="array" ref="BD52" xml:space="preserve"> _xlfn.XLOOKUP(
  1,
  ( BASE_MAPA!$E$2:$E$359 = #REF!) *
  ( BASE_MAPA!$F$2:$F$359 &lt;= #REF!) *
  ( BASE_MAPA!$G$2:$G$359  &gt;= #REF!),
  BASE_MAPA!$K$2:$K$359,
  "-",
  0
)</f>
        <v>-</v>
      </c>
      <c r="BE52" s="11" t="str">
        <f>IFERROR(_xlfn.XLOOKUP(AO52, BASE_MAPA!$E$2:$E$359, BASE_MAPA!$J$2:$J$359), "ERRO")</f>
        <v>MARCO INICIAL - ALTO ARAGUAIA</v>
      </c>
      <c r="BF52" s="37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1278</v>
      </c>
      <c r="BK52" s="21" t="s">
        <v>1279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9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16" t="str" cm="1">
        <f t="array" ref="M53" xml:space="preserve"> _xlfn.XLOOKUP(
  1,
  ( BASE_MAPA!$E$2:$E$359 = #REF!) *
  ( BASE_MAPA!$F$2:$F$359 &lt;= #REF!) *
  ( BASE_MAPA!$G$2:$G$359  &gt;= #REF!),
  BASE_MAPA!$H$2:$H$359,
  "-",
  0
)</f>
        <v>-</v>
      </c>
      <c r="N53" s="16" t="str" cm="1">
        <f t="array" ref="N53" xml:space="preserve"> _xlfn.XLOOKUP(
  1,
  ( BASE_MAPA!$E$2:$E$359 = #REF!) *
  ( BASE_MAPA!$F$2:$F$359 &lt;= #REF!) *
  ( BASE_MAPA!$G$2:$G$359  &gt;= #REF!),
  BASE_MAPA!$I$2:$I$359,
  "-",
  0
)</f>
        <v>-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75" t="str" cm="1">
        <f t="array" ref="S53" xml:space="preserve"> _xlfn.XLOOKUP(
  1,
  ( BASE_MAPA!$E$2:$E$359 = #REF!) *
  ( BASE_MAPA!$F$2:$F$359 &lt;= #REF!) *
  ( BASE_MAPA!$G$2:$G$359  &gt;= #REF!),
  BASE_MAPA!$D$2:$D$359,
  "-",
  0
)</f>
        <v>-</v>
      </c>
      <c r="T53" s="75" t="str" cm="1">
        <f t="array" ref="T53" xml:space="preserve"> _xlfn.XLOOKUP(
  1,
  ( BASE_MAPA!$E$2:$E$359 = #REF!) *
  ( BASE_MAPA!$F$2:$F$359 &lt;= #REF!) *
  ( BASE_MAPA!$G$2:$G$359  &gt;= #REF!),
  BASE_MAPA!$K$2:$K$359,
  "-",
  0
)</f>
        <v>-</v>
      </c>
      <c r="U53" s="86" t="str">
        <f>IFERROR(_xlfn.XLOOKUP(J53, BASE_MAPA!$E$2:$E$359, BASE_MAPA!$J$2:$J$359), "ERRO")</f>
        <v>MARCO INICIAL - ALTO ARAGUAIA</v>
      </c>
      <c r="V53" s="211" t="s">
        <v>1248</v>
      </c>
      <c r="W53" s="186" t="s">
        <v>1287</v>
      </c>
      <c r="X53" s="237" t="s">
        <v>956</v>
      </c>
      <c r="Y53" s="166" t="s">
        <v>959</v>
      </c>
      <c r="Z53" s="166" t="s">
        <v>957</v>
      </c>
      <c r="AA53" s="89" t="s">
        <v>1250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68" t="str">
        <f>IF(BS_CONTROLE[[#This Row],[Local - Partida]]=0, "-", BS_CONTROLE[[#This Row],[Local - Partida]])</f>
        <v>TCS2</v>
      </c>
      <c r="AL53" s="368" t="str">
        <f>IF(BS_CONTROLE[[#This Row],[Local - Encerramento]]=0, "-", BS_CONTROLE[[#This Row],[Local - Encerramento]])</f>
        <v>TCS2</v>
      </c>
      <c r="AM53" s="368" t="str">
        <f>IF(BS_CONTROLE[[#This Row],[Entre - Estações]]=0, "-", BS_CONTROLE[[#This Row],[Entre - Estações]])</f>
        <v>-</v>
      </c>
      <c r="AN53" s="368" t="str">
        <f>IF(BS_CONTROLE[[#This Row],[SB]]=0, "-", BS_CONTROLE[[#This Row],[SB]])</f>
        <v>-</v>
      </c>
      <c r="AO53" s="369">
        <f>IF(BS_CONTROLE[[#This Row],[SUB]]=0, "-", BS_CONTROLE[[#This Row],[SUB]])</f>
        <v>74</v>
      </c>
      <c r="AP53" s="370">
        <f>IF(BS_CONTROLE[[#This Row],[KM - Inicio]]=0, "-", BS_CONTROLE[[#This Row],[KM - Inicio]])</f>
        <v>250</v>
      </c>
      <c r="AQ53" s="37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75" t="str" cm="1">
        <f t="array" ref="BC53" xml:space="preserve"> _xlfn.XLOOKUP(
  1,
  ( BASE_MAPA!$E$2:$E$359 = #REF!) *
  ( BASE_MAPA!$F$2:$F$359 &lt;= #REF!) *
  ( BASE_MAPA!$G$2:$G$359  &gt;= #REF!),
  BASE_MAPA!$D$2:$D$359,
  "-",
  0
)</f>
        <v>-</v>
      </c>
      <c r="BD53" s="75" t="str" cm="1">
        <f t="array" ref="BD53" xml:space="preserve"> _xlfn.XLOOKUP(
  1,
  ( BASE_MAPA!$E$2:$E$359 = #REF!) *
  ( BASE_MAPA!$F$2:$F$359 &lt;= #REF!) *
  ( BASE_MAPA!$G$2:$G$359  &gt;= #REF!),
  BASE_MAPA!$K$2:$K$359,
  "-",
  0
)</f>
        <v>-</v>
      </c>
      <c r="BE53" s="11" t="str">
        <f>IFERROR(_xlfn.XLOOKUP(AO53, BASE_MAPA!$E$2:$E$359, BASE_MAPA!$J$2:$J$359), "ERRO")</f>
        <v>MARCO INICIAL - ALTO ARAGUAIA</v>
      </c>
      <c r="BF53" s="37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1288</v>
      </c>
      <c r="BK53" s="21" t="s">
        <v>1289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9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16" t="str" cm="1">
        <f t="array" ref="M54" xml:space="preserve"> _xlfn.XLOOKUP(
  1,
  ( BASE_MAPA!$E$2:$E$359 = #REF!) *
  ( BASE_MAPA!$F$2:$F$359 &lt;= #REF!) *
  ( BASE_MAPA!$G$2:$G$359  &gt;= #REF!),
  BASE_MAPA!$H$2:$H$359,
  "-",
  0
)</f>
        <v>-</v>
      </c>
      <c r="N54" s="16" t="str" cm="1">
        <f t="array" ref="N54" xml:space="preserve"> _xlfn.XLOOKUP(
  1,
  ( BASE_MAPA!$E$2:$E$359 = #REF!) *
  ( BASE_MAPA!$F$2:$F$359 &lt;= #REF!) *
  ( BASE_MAPA!$G$2:$G$359  &gt;= #REF!),
  BASE_MAPA!$I$2:$I$359,
  "-",
  0
)</f>
        <v>-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75" t="str" cm="1">
        <f t="array" ref="S54" xml:space="preserve"> _xlfn.XLOOKUP(
  1,
  ( BASE_MAPA!$E$2:$E$359 = #REF!) *
  ( BASE_MAPA!$F$2:$F$359 &lt;= #REF!) *
  ( BASE_MAPA!$G$2:$G$359  &gt;= #REF!),
  BASE_MAPA!$D$2:$D$359,
  "-",
  0
)</f>
        <v>-</v>
      </c>
      <c r="T54" s="75" t="str" cm="1">
        <f t="array" ref="T54" xml:space="preserve"> _xlfn.XLOOKUP(
  1,
  ( BASE_MAPA!$E$2:$E$359 = #REF!) *
  ( BASE_MAPA!$F$2:$F$359 &lt;= #REF!) *
  ( BASE_MAPA!$G$2:$G$359  &gt;= #REF!),
  BASE_MAPA!$K$2:$K$359,
  "-",
  0
)</f>
        <v>-</v>
      </c>
      <c r="U54" s="86" t="str">
        <f>IFERROR(_xlfn.XLOOKUP(J54, BASE_MAPA!$E$2:$E$359, BASE_MAPA!$J$2:$J$359), "ERRO")</f>
        <v>ALTO ARAGUAIA - RONDONOPOLIS</v>
      </c>
      <c r="V54" s="211" t="s">
        <v>1223</v>
      </c>
      <c r="W54" s="186" t="s">
        <v>1242</v>
      </c>
      <c r="X54" s="56" t="s">
        <v>956</v>
      </c>
      <c r="Y54" s="166" t="s">
        <v>959</v>
      </c>
      <c r="Z54" s="166" t="s">
        <v>957</v>
      </c>
      <c r="AA54" s="150" t="s">
        <v>1290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68" t="str">
        <f>IF(BS_CONTROLE[[#This Row],[Local - Partida]]=0, "-", BS_CONTROLE[[#This Row],[Local - Partida]])</f>
        <v>TIQ2</v>
      </c>
      <c r="AL54" s="368" t="str">
        <f>IF(BS_CONTROLE[[#This Row],[Local - Encerramento]]=0, "-", BS_CONTROLE[[#This Row],[Local - Encerramento]])</f>
        <v>TIQ2</v>
      </c>
      <c r="AM54" s="368" t="str">
        <f>IF(BS_CONTROLE[[#This Row],[Entre - Estações]]=0, "-", BS_CONTROLE[[#This Row],[Entre - Estações]])</f>
        <v>-</v>
      </c>
      <c r="AN54" s="368" t="str">
        <f>IF(BS_CONTROLE[[#This Row],[SB]]=0, "-", BS_CONTROLE[[#This Row],[SB]])</f>
        <v>-</v>
      </c>
      <c r="AO54" s="369">
        <f>IF(BS_CONTROLE[[#This Row],[SUB]]=0, "-", BS_CONTROLE[[#This Row],[SUB]])</f>
        <v>98</v>
      </c>
      <c r="AP54" s="370">
        <f>IF(BS_CONTROLE[[#This Row],[KM - Inicio]]=0, "-", BS_CONTROLE[[#This Row],[KM - Inicio]])</f>
        <v>562</v>
      </c>
      <c r="AQ54" s="37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75" t="str" cm="1">
        <f t="array" ref="BC54" xml:space="preserve"> _xlfn.XLOOKUP(
  1,
  ( BASE_MAPA!$E$2:$E$359 = #REF!) *
  ( BASE_MAPA!$F$2:$F$359 &lt;= #REF!) *
  ( BASE_MAPA!$G$2:$G$359  &gt;= #REF!),
  BASE_MAPA!$D$2:$D$359,
  "-",
  0
)</f>
        <v>-</v>
      </c>
      <c r="BD54" s="75" t="str" cm="1">
        <f t="array" ref="BD54" xml:space="preserve"> _xlfn.XLOOKUP(
  1,
  ( BASE_MAPA!$E$2:$E$359 = #REF!) *
  ( BASE_MAPA!$F$2:$F$359 &lt;= #REF!) *
  ( BASE_MAPA!$G$2:$G$359  &gt;= #REF!),
  BASE_MAPA!$K$2:$K$359,
  "-",
  0
)</f>
        <v>-</v>
      </c>
      <c r="BE54" s="11" t="str">
        <f>IFERROR(_xlfn.XLOOKUP(AO54, BASE_MAPA!$E$2:$E$359, BASE_MAPA!$J$2:$J$359), "ERRO")</f>
        <v>ALTO ARAGUAIA - RONDONOPOLIS</v>
      </c>
      <c r="BF54" s="37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1291</v>
      </c>
      <c r="BK54" s="21" t="s">
        <v>1292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9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1604</v>
      </c>
      <c r="N55" s="221" t="s">
        <v>1605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75" t="str" cm="1">
        <f t="array" ref="S55" xml:space="preserve"> _xlfn.XLOOKUP(
  1,
  ( BASE_MAPA!$E$2:$E$359 = #REF!) *
  ( BASE_MAPA!$F$2:$F$359 &lt;= #REF!) *
  ( BASE_MAPA!$G$2:$G$359  &gt;= #REF!),
  BASE_MAPA!$D$2:$D$359,
  "-",
  0
)</f>
        <v>-</v>
      </c>
      <c r="T55" s="75" t="str" cm="1">
        <f t="array" ref="T55" xml:space="preserve"> _xlfn.XLOOKUP(
  1,
  ( BASE_MAPA!$E$2:$E$359 = #REF!) *
  ( BASE_MAPA!$F$2:$F$359 &lt;= #REF!) *
  ( BASE_MAPA!$G$2:$G$359  &gt;= #REF!),
  BASE_MAPA!$K$2:$K$359,
  "-",
  0
)</f>
        <v>-</v>
      </c>
      <c r="U55" s="86" t="str">
        <f>IFERROR(_xlfn.XLOOKUP(J55, BASE_MAPA!$E$2:$E$359, BASE_MAPA!$J$2:$J$359), "ERRO")</f>
        <v>MARCO INICIAL - ALTO ARAGUAIA</v>
      </c>
      <c r="V55" s="211" t="s">
        <v>1353</v>
      </c>
      <c r="W55" s="186" t="s">
        <v>1608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68" t="str">
        <f>IF(BS_CONTROLE[[#This Row],[Local - Partida]]=0, "-", BS_CONTROLE[[#This Row],[Local - Partida]])</f>
        <v>TGR1</v>
      </c>
      <c r="AL55" s="368" t="str">
        <f>IF(BS_CONTROLE[[#This Row],[Local - Encerramento]]=0, "-", BS_CONTROLE[[#This Row],[Local - Encerramento]])</f>
        <v>TOM2</v>
      </c>
      <c r="AM55" s="368" t="str">
        <f>IF(BS_CONTROLE[[#This Row],[Entre - Estações]]=0, "-", BS_CONTROLE[[#This Row],[Entre - Estações]])</f>
        <v>TGR-TOM</v>
      </c>
      <c r="AN55" s="368" t="str">
        <f>IF(BS_CONTROLE[[#This Row],[SB]]=0, "-", BS_CONTROLE[[#This Row],[SB]])</f>
        <v>TGRTOM</v>
      </c>
      <c r="AO55" s="369">
        <f>IF(BS_CONTROLE[[#This Row],[SUB]]=0, "-", BS_CONTROLE[[#This Row],[SUB]])</f>
        <v>74</v>
      </c>
      <c r="AP55" s="370">
        <f>IF(BS_CONTROLE[[#This Row],[KM - Inicio]]=0, "-", BS_CONTROLE[[#This Row],[KM - Inicio]])</f>
        <v>501</v>
      </c>
      <c r="AQ55" s="37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75" t="str" cm="1">
        <f t="array" ref="BC55" xml:space="preserve"> _xlfn.XLOOKUP(
  1,
  ( BASE_MAPA!$E$2:$E$359 = #REF!) *
  ( BASE_MAPA!$F$2:$F$359 &lt;= #REF!) *
  ( BASE_MAPA!$G$2:$G$359  &gt;= #REF!),
  BASE_MAPA!$D$2:$D$359,
  "-",
  0
)</f>
        <v>-</v>
      </c>
      <c r="BD55" s="75" t="str" cm="1">
        <f t="array" ref="BD55" xml:space="preserve"> _xlfn.XLOOKUP(
  1,
  ( BASE_MAPA!$E$2:$E$359 = #REF!) *
  ( BASE_MAPA!$F$2:$F$359 &lt;= #REF!) *
  ( BASE_MAPA!$G$2:$G$359  &gt;= #REF!),
  BASE_MAPA!$K$2:$K$359,
  "-",
  0
)</f>
        <v>-</v>
      </c>
      <c r="BE55" s="11" t="str">
        <f>IFERROR(_xlfn.XLOOKUP(AO55, BASE_MAPA!$E$2:$E$359, BASE_MAPA!$J$2:$J$359), "ERRO")</f>
        <v>MARCO INICIAL - ALTO ARAGUAIA</v>
      </c>
      <c r="BF55" s="37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1609</v>
      </c>
      <c r="BK55" s="21" t="s">
        <v>1609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9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1577</v>
      </c>
      <c r="N56" s="16" t="s">
        <v>1578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75" t="str" cm="1">
        <f t="array" ref="S56" xml:space="preserve"> _xlfn.XLOOKUP(
  1,
  ( BASE_MAPA!$E$2:$E$359 = #REF!) *
  ( BASE_MAPA!$F$2:$F$359 &lt;= #REF!) *
  ( BASE_MAPA!$G$2:$G$359  &gt;= #REF!),
  BASE_MAPA!$D$2:$D$359,
  "-",
  0
)</f>
        <v>-</v>
      </c>
      <c r="T56" s="75" t="str" cm="1">
        <f t="array" ref="T56" xml:space="preserve"> _xlfn.XLOOKUP(
  1,
  ( BASE_MAPA!$E$2:$E$359 = #REF!) *
  ( BASE_MAPA!$F$2:$F$359 &lt;= #REF!) *
  ( BASE_MAPA!$G$2:$G$359  &gt;= #REF!),
  BASE_MAPA!$K$2:$K$359,
  "-",
  0
)</f>
        <v>-</v>
      </c>
      <c r="U56" s="86" t="str">
        <f>IFERROR(_xlfn.XLOOKUP(J56, BASE_MAPA!$E$2:$E$359, BASE_MAPA!$J$2:$J$359), "ERRO")</f>
        <v>ALTO ARAGUAIA - RONDONOPOLIS</v>
      </c>
      <c r="V56" s="211" t="s">
        <v>1213</v>
      </c>
      <c r="W56" s="186" t="s">
        <v>1579</v>
      </c>
      <c r="X56" s="237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68" t="str">
        <f>IF(BS_CONTROLE[[#This Row],[Local - Partida]]=0, "-", BS_CONTROLE[[#This Row],[Local - Partida]])</f>
        <v>TIQ2</v>
      </c>
      <c r="AL56" s="368" t="str">
        <f>IF(BS_CONTROLE[[#This Row],[Local - Encerramento]]=0, "-", BS_CONTROLE[[#This Row],[Local - Encerramento]])</f>
        <v>TIQ2</v>
      </c>
      <c r="AM56" s="368" t="str">
        <f>IF(BS_CONTROLE[[#This Row],[Entre - Estações]]=0, "-", BS_CONTROLE[[#This Row],[Entre - Estações]])</f>
        <v>TEP-TIQ</v>
      </c>
      <c r="AN56" s="368" t="str">
        <f>IF(BS_CONTROLE[[#This Row],[SB]]=0, "-", BS_CONTROLE[[#This Row],[SB]])</f>
        <v>TEPTIQ</v>
      </c>
      <c r="AO56" s="369">
        <f>IF(BS_CONTROLE[[#This Row],[SUB]]=0, "-", BS_CONTROLE[[#This Row],[SUB]])</f>
        <v>98</v>
      </c>
      <c r="AP56" s="370">
        <f>IF(BS_CONTROLE[[#This Row],[KM - Inicio]]=0, "-", BS_CONTROLE[[#This Row],[KM - Inicio]])</f>
        <v>615</v>
      </c>
      <c r="AQ56" s="37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75" t="str" cm="1">
        <f t="array" ref="BC56" xml:space="preserve"> _xlfn.XLOOKUP(
  1,
  ( BASE_MAPA!$E$2:$E$359 = #REF!) *
  ( BASE_MAPA!$F$2:$F$359 &lt;= #REF!) *
  ( BASE_MAPA!$G$2:$G$359  &gt;= #REF!),
  BASE_MAPA!$D$2:$D$359,
  "-",
  0
)</f>
        <v>-</v>
      </c>
      <c r="BD56" s="75" t="str" cm="1">
        <f t="array" ref="BD56" xml:space="preserve"> _xlfn.XLOOKUP(
  1,
  ( BASE_MAPA!$E$2:$E$359 = #REF!) *
  ( BASE_MAPA!$F$2:$F$359 &lt;= #REF!) *
  ( BASE_MAPA!$G$2:$G$359  &gt;= #REF!),
  BASE_MAPA!$K$2:$K$359,
  "-",
  0
)</f>
        <v>-</v>
      </c>
      <c r="BE56" s="11" t="str">
        <f>IFERROR(_xlfn.XLOOKUP(AO56, BASE_MAPA!$E$2:$E$359, BASE_MAPA!$J$2:$J$359), "ERRO")</f>
        <v>ALTO ARAGUAIA - RONDONOPOLIS</v>
      </c>
      <c r="BF56" s="37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1580</v>
      </c>
      <c r="BK56" s="238" t="s">
        <v>1581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9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1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16" t="str" cm="1">
        <f t="array" ref="M57" xml:space="preserve"> _xlfn.XLOOKUP(
  1,
  ( BASE_MAPA!$E$2:$E$359 = #REF!) *
  ( BASE_MAPA!$F$2:$F$359 &lt;= #REF!) *
  ( BASE_MAPA!$G$2:$G$359  &gt;= #REF!),
  BASE_MAPA!$H$2:$H$359,
  "-",
  0
)</f>
        <v>-</v>
      </c>
      <c r="N57" s="16" t="str" cm="1">
        <f t="array" ref="N57" xml:space="preserve"> _xlfn.XLOOKUP(
  1,
  ( BASE_MAPA!$E$2:$E$359 = #REF!) *
  ( BASE_MAPA!$F$2:$F$359 &lt;= #REF!) *
  ( BASE_MAPA!$G$2:$G$359  &gt;= #REF!),
  BASE_MAPA!$H$2:$H$359,
  "-",
  0
)</f>
        <v>-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75" t="str" cm="1">
        <f t="array" ref="S57" xml:space="preserve"> _xlfn.XLOOKUP(
  1,
  ( BASE_MAPA!$E$2:$E$359 = #REF!) *
  ( BASE_MAPA!$F$2:$F$359 &lt;= #REF!) *
  ( BASE_MAPA!$G$2:$G$359  &gt;= #REF!),
  BASE_MAPA!$D$2:$D$359,
  "-",
  0
)</f>
        <v>-</v>
      </c>
      <c r="T57" s="75" t="str" cm="1">
        <f t="array" ref="T57" xml:space="preserve"> _xlfn.XLOOKUP(
  1,
  ( BASE_MAPA!$E$2:$E$359 = #REF!) *
  ( BASE_MAPA!$F$2:$F$359 &lt;= #REF!) *
  ( BASE_MAPA!$G$2:$G$359  &gt;= #REF!),
  BASE_MAPA!$K$2:$K$359,
  "-",
  0
)</f>
        <v>-</v>
      </c>
      <c r="U57" s="86" t="str">
        <f>IFERROR(_xlfn.XLOOKUP(J57, BASE_MAPA!$E$2:$E$359, BASE_MAPA!$J$2:$J$359), "ERRO")</f>
        <v>MARCO INICIAL - ALTO ARAGUAIA</v>
      </c>
      <c r="V57" s="211" t="s">
        <v>1217</v>
      </c>
      <c r="W57" s="186" t="s">
        <v>1218</v>
      </c>
      <c r="X57" s="237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68" t="str">
        <f>IF(BS_CONTROLE[[#This Row],[Local - Partida]]=0, "-", BS_CONTROLE[[#This Row],[Local - Partida]])</f>
        <v>TVI2</v>
      </c>
      <c r="AL57" s="368" t="str">
        <f>IF(BS_CONTROLE[[#This Row],[Local - Encerramento]]=0, "-", BS_CONTROLE[[#This Row],[Local - Encerramento]])</f>
        <v>TVI2</v>
      </c>
      <c r="AM57" s="368" t="str">
        <f>IF(BS_CONTROLE[[#This Row],[Entre - Estações]]=0, "-", BS_CONTROLE[[#This Row],[Entre - Estações]])</f>
        <v>-</v>
      </c>
      <c r="AN57" s="368" t="str">
        <f>IF(BS_CONTROLE[[#This Row],[SB]]=0, "-", BS_CONTROLE[[#This Row],[SB]])</f>
        <v>-</v>
      </c>
      <c r="AO57" s="369">
        <f>IF(BS_CONTROLE[[#This Row],[SUB]]=0, "-", BS_CONTROLE[[#This Row],[SUB]])</f>
        <v>74</v>
      </c>
      <c r="AP57" s="370">
        <f>IF(BS_CONTROLE[[#This Row],[KM - Inicio]]=0, "-", BS_CONTROLE[[#This Row],[KM - Inicio]])</f>
        <v>207.6</v>
      </c>
      <c r="AQ57" s="37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75" t="str" cm="1">
        <f t="array" ref="BC57" xml:space="preserve"> _xlfn.XLOOKUP(
  1,
  ( BASE_MAPA!$E$2:$E$359 = #REF!) *
  ( BASE_MAPA!$F$2:$F$359 &lt;= #REF!) *
  ( BASE_MAPA!$G$2:$G$359  &gt;= #REF!),
  BASE_MAPA!$D$2:$D$359,
  "-",
  0
)</f>
        <v>-</v>
      </c>
      <c r="BD57" s="75" t="str" cm="1">
        <f t="array" ref="BD57" xml:space="preserve"> _xlfn.XLOOKUP(
  1,
  ( BASE_MAPA!$E$2:$E$359 = #REF!) *
  ( BASE_MAPA!$F$2:$F$359 &lt;= #REF!) *
  ( BASE_MAPA!$G$2:$G$359  &gt;= #REF!),
  BASE_MAPA!$K$2:$K$359,
  "-",
  0
)</f>
        <v>-</v>
      </c>
      <c r="BE57" s="11" t="str">
        <f>IFERROR(_xlfn.XLOOKUP(AO57, BASE_MAPA!$E$2:$E$359, BASE_MAPA!$J$2:$J$359), "ERRO")</f>
        <v>MARCO INICIAL - ALTO ARAGUAIA</v>
      </c>
      <c r="BF57" s="37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1266</v>
      </c>
      <c r="BK57" s="21" t="s">
        <v>1293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9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16" t="str" cm="1">
        <f t="array" ref="M58" xml:space="preserve"> _xlfn.XLOOKUP(
  1,
  ( BASE_MAPA!$E$2:$E$359 = #REF!) *
  ( BASE_MAPA!$F$2:$F$359 &lt;= #REF!) *
  ( BASE_MAPA!$G$2:$G$359  &gt;= #REF!),
  BASE_MAPA!$H$2:$H$359,
  "-",
  0
)</f>
        <v>-</v>
      </c>
      <c r="N58" s="16" t="str" cm="1">
        <f t="array" ref="N58" xml:space="preserve"> _xlfn.XLOOKUP(
  1,
  ( BASE_MAPA!$E$2:$E$359 = #REF!) *
  ( BASE_MAPA!$F$2:$F$359 &lt;= #REF!) *
  ( BASE_MAPA!$G$2:$G$359  &gt;= #REF!),
  BASE_MAPA!$I$2:$I$359,
  "-",
  0
)</f>
        <v>-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75" t="str" cm="1">
        <f t="array" ref="S58" xml:space="preserve"> _xlfn.XLOOKUP(
  1,
  ( BASE_MAPA!$E$2:$E$359 = #REF!) *
  ( BASE_MAPA!$F$2:$F$359 &lt;= #REF!) *
  ( BASE_MAPA!$G$2:$G$359  &gt;= #REF!),
  BASE_MAPA!$D$2:$D$359,
  "-",
  0
)</f>
        <v>-</v>
      </c>
      <c r="T58" s="75" t="str" cm="1">
        <f t="array" ref="T58" xml:space="preserve"> _xlfn.XLOOKUP(
  1,
  ( BASE_MAPA!$E$2:$E$359 = #REF!) *
  ( BASE_MAPA!$F$2:$F$359 &lt;= #REF!) *
  ( BASE_MAPA!$G$2:$G$359  &gt;= #REF!),
  BASE_MAPA!$K$2:$K$359,
  "-",
  0
)</f>
        <v>-</v>
      </c>
      <c r="U58" s="86" t="str">
        <f>IFERROR(_xlfn.XLOOKUP(J58, BASE_MAPA!$E$2:$E$359, BASE_MAPA!$J$2:$J$359), "ERRO")</f>
        <v>ALTO ARAGUAIA - RONDONOPOLIS</v>
      </c>
      <c r="V58" s="211" t="s">
        <v>1223</v>
      </c>
      <c r="W58" s="186" t="s">
        <v>1294</v>
      </c>
      <c r="X58" s="237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68" t="str">
        <f>IF(BS_CONTROLE[[#This Row],[Local - Partida]]=0, "-", BS_CONTROLE[[#This Row],[Local - Partida]])</f>
        <v>TIQ2</v>
      </c>
      <c r="AL58" s="368" t="str">
        <f>IF(BS_CONTROLE[[#This Row],[Local - Encerramento]]=0, "-", BS_CONTROLE[[#This Row],[Local - Encerramento]])</f>
        <v>TIQ2</v>
      </c>
      <c r="AM58" s="368" t="str">
        <f>IF(BS_CONTROLE[[#This Row],[Entre - Estações]]=0, "-", BS_CONTROLE[[#This Row],[Entre - Estações]])</f>
        <v>-</v>
      </c>
      <c r="AN58" s="368" t="str">
        <f>IF(BS_CONTROLE[[#This Row],[SB]]=0, "-", BS_CONTROLE[[#This Row],[SB]])</f>
        <v>-</v>
      </c>
      <c r="AO58" s="369">
        <f>IF(BS_CONTROLE[[#This Row],[SUB]]=0, "-", BS_CONTROLE[[#This Row],[SUB]])</f>
        <v>98</v>
      </c>
      <c r="AP58" s="370">
        <f>IF(BS_CONTROLE[[#This Row],[KM - Inicio]]=0, "-", BS_CONTROLE[[#This Row],[KM - Inicio]])</f>
        <v>617</v>
      </c>
      <c r="AQ58" s="37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75" t="str" cm="1">
        <f t="array" ref="BC58" xml:space="preserve"> _xlfn.XLOOKUP(
  1,
  ( BASE_MAPA!$E$2:$E$359 = #REF!) *
  ( BASE_MAPA!$F$2:$F$359 &lt;= #REF!) *
  ( BASE_MAPA!$G$2:$G$359  &gt;= #REF!),
  BASE_MAPA!$D$2:$D$359,
  "-",
  0
)</f>
        <v>-</v>
      </c>
      <c r="BD58" s="75" t="str" cm="1">
        <f t="array" ref="BD58" xml:space="preserve"> _xlfn.XLOOKUP(
  1,
  ( BASE_MAPA!$E$2:$E$359 = #REF!) *
  ( BASE_MAPA!$F$2:$F$359 &lt;= #REF!) *
  ( BASE_MAPA!$G$2:$G$359  &gt;= #REF!),
  BASE_MAPA!$K$2:$K$359,
  "-",
  0
)</f>
        <v>-</v>
      </c>
      <c r="BE58" s="11" t="str">
        <f>IFERROR(_xlfn.XLOOKUP(AO58, BASE_MAPA!$E$2:$E$359, BASE_MAPA!$J$2:$J$359), "ERRO")</f>
        <v>ALTO ARAGUAIA - RONDONOPOLIS</v>
      </c>
      <c r="BF58" s="37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1295</v>
      </c>
      <c r="BK58" s="21" t="s">
        <v>1295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9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1772</v>
      </c>
      <c r="E59" s="241">
        <v>54</v>
      </c>
      <c r="F59" s="185" t="s">
        <v>623</v>
      </c>
      <c r="G59" s="9" t="str">
        <f>IF(D59="","*",VLOOKUP(F59,BS_ATIVIDADE[#All],3,FALSE))</f>
        <v>OUTROS</v>
      </c>
      <c r="H59" s="149" t="s">
        <v>1767</v>
      </c>
      <c r="I59" s="149" t="s">
        <v>1780</v>
      </c>
      <c r="J59" s="42">
        <v>78</v>
      </c>
      <c r="K59" s="42">
        <v>336</v>
      </c>
      <c r="L59" s="89"/>
      <c r="M59" s="16" t="s">
        <v>1774</v>
      </c>
      <c r="N59" s="16" t="s">
        <v>1775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75" t="str" cm="1">
        <f t="array" ref="S59" xml:space="preserve"> _xlfn.XLOOKUP(
  1,
  ( BASE_MAPA!$E$2:$E$359 = #REF!) *
  ( BASE_MAPA!$F$2:$F$359 &lt;= #REF!) *
  ( BASE_MAPA!$G$2:$G$359  &gt;= #REF!),
  BASE_MAPA!$D$2:$D$359,
  "-",
  0
)</f>
        <v>-</v>
      </c>
      <c r="T59" s="75" t="str" cm="1">
        <f t="array" ref="T59" xml:space="preserve"> _xlfn.XLOOKUP(
  1,
  ( BASE_MAPA!$E$2:$E$359 = #REF!) *
  ( BASE_MAPA!$F$2:$F$359 &lt;= #REF!) *
  ( BASE_MAPA!$G$2:$G$359  &gt;= #REF!),
  BASE_MAPA!$K$2:$K$359,
  "-",
  0
)</f>
        <v>-</v>
      </c>
      <c r="U59" s="86" t="str">
        <f>IFERROR(_xlfn.XLOOKUP(J59, BASE_MAPA!$E$2:$E$359, BASE_MAPA!$J$2:$J$359), "ERRO")</f>
        <v>ITIRAPINA - BAURU</v>
      </c>
      <c r="V59" s="211" t="s">
        <v>1776</v>
      </c>
      <c r="W59" s="186" t="s">
        <v>1777</v>
      </c>
      <c r="X59" s="237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68" t="str">
        <f>IF(BS_CONTROLE[[#This Row],[Local - Partida]]=0, "-", BS_CONTROLE[[#This Row],[Local - Partida]])</f>
        <v>ZTP1</v>
      </c>
      <c r="AL59" s="368" t="str">
        <f>IF(BS_CONTROLE[[#This Row],[Local - Encerramento]]=0, "-", BS_CONTROLE[[#This Row],[Local - Encerramento]])</f>
        <v>ZPG</v>
      </c>
      <c r="AM59" s="368" t="str">
        <f>IF(BS_CONTROLE[[#This Row],[Entre - Estações]]=0, "-", BS_CONTROLE[[#This Row],[Entre - Estações]])</f>
        <v>ZTP-ZPG</v>
      </c>
      <c r="AN59" s="368" t="str">
        <f>IF(BS_CONTROLE[[#This Row],[SB]]=0, "-", BS_CONTROLE[[#This Row],[SB]])</f>
        <v>ZTPZPG</v>
      </c>
      <c r="AO59" s="369">
        <f>IF(BS_CONTROLE[[#This Row],[SUB]]=0, "-", BS_CONTROLE[[#This Row],[SUB]])</f>
        <v>78</v>
      </c>
      <c r="AP59" s="370">
        <f>IF(BS_CONTROLE[[#This Row],[KM - Inicio]]=0, "-", BS_CONTROLE[[#This Row],[KM - Inicio]])</f>
        <v>336</v>
      </c>
      <c r="AQ59" s="37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75" t="str" cm="1">
        <f t="array" ref="BC59" xml:space="preserve"> _xlfn.XLOOKUP(
  1,
  ( BASE_MAPA!$E$2:$E$359 = #REF!) *
  ( BASE_MAPA!$F$2:$F$359 &lt;= #REF!) *
  ( BASE_MAPA!$G$2:$G$359  &gt;= #REF!),
  BASE_MAPA!$D$2:$D$359,
  "-",
  0
)</f>
        <v>-</v>
      </c>
      <c r="BD59" s="75" t="str" cm="1">
        <f t="array" ref="BD59" xml:space="preserve"> _xlfn.XLOOKUP(
  1,
  ( BASE_MAPA!$E$2:$E$359 = #REF!) *
  ( BASE_MAPA!$F$2:$F$359 &lt;= #REF!) *
  ( BASE_MAPA!$G$2:$G$359  &gt;= #REF!),
  BASE_MAPA!$K$2:$K$359,
  "-",
  0
)</f>
        <v>-</v>
      </c>
      <c r="BE59" s="11" t="str">
        <f>IFERROR(_xlfn.XLOOKUP(AO59, BASE_MAPA!$E$2:$E$359, BASE_MAPA!$J$2:$J$359), "ERRO")</f>
        <v>ITIRAPINA - BAURU</v>
      </c>
      <c r="BF59" s="37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1781</v>
      </c>
      <c r="BK59" s="21" t="s">
        <v>1782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9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16" t="str" cm="1">
        <f t="array" ref="M60" xml:space="preserve"> _xlfn.XLOOKUP(
  1,
  ( BASE_MAPA!$E$2:$E$359 = #REF!) *
  ( BASE_MAPA!$F$2:$F$359 &lt;= #REF!) *
  ( BASE_MAPA!$G$2:$G$359  &gt;= #REF!),
  BASE_MAPA!$H$2:$H$359,
  "-",
  0
)</f>
        <v>-</v>
      </c>
      <c r="N60" s="16" t="str" cm="1">
        <f t="array" ref="N60" xml:space="preserve"> _xlfn.XLOOKUP(
  1,
  ( BASE_MAPA!$E$2:$E$359 = #REF!) *
  ( BASE_MAPA!$F$2:$F$359 &lt;= #REF!) *
  ( BASE_MAPA!$G$2:$G$359  &gt;= #REF!),
  BASE_MAPA!$H$2:$H$359,
  "-",
  0
)</f>
        <v>-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75" t="str" cm="1">
        <f t="array" ref="S60" xml:space="preserve"> _xlfn.XLOOKUP(
  1,
  ( BASE_MAPA!$E$2:$E$359 = #REF!) *
  ( BASE_MAPA!$F$2:$F$359 &lt;= #REF!) *
  ( BASE_MAPA!$G$2:$G$359  &gt;= #REF!),
  BASE_MAPA!$D$2:$D$359,
  "-",
  0
)</f>
        <v>-</v>
      </c>
      <c r="T60" s="75" t="str" cm="1">
        <f t="array" ref="T60" xml:space="preserve"> _xlfn.XLOOKUP(
  1,
  ( BASE_MAPA!$E$2:$E$359 = #REF!) *
  ( BASE_MAPA!$F$2:$F$359 &lt;= #REF!) *
  ( BASE_MAPA!$G$2:$G$359  &gt;= #REF!),
  BASE_MAPA!$K$2:$K$359,
  "-",
  0
)</f>
        <v>-</v>
      </c>
      <c r="U60" s="86" t="str">
        <f>IFERROR(_xlfn.XLOOKUP(J60, BASE_MAPA!$E$2:$E$359, BASE_MAPA!$J$2:$J$359), "ERRO")</f>
        <v>MARCO INICIAL - ALTO ARAGUAIA</v>
      </c>
      <c r="V60" s="211" t="s">
        <v>1217</v>
      </c>
      <c r="W60" s="186" t="s">
        <v>1218</v>
      </c>
      <c r="X60" s="237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68" t="str">
        <f>IF(BS_CONTROLE[[#This Row],[Local - Partida]]=0, "-", BS_CONTROLE[[#This Row],[Local - Partida]])</f>
        <v>TVI2</v>
      </c>
      <c r="AL60" s="368" t="str">
        <f>IF(BS_CONTROLE[[#This Row],[Local - Encerramento]]=0, "-", BS_CONTROLE[[#This Row],[Local - Encerramento]])</f>
        <v>TVI2</v>
      </c>
      <c r="AM60" s="368" t="str">
        <f>IF(BS_CONTROLE[[#This Row],[Entre - Estações]]=0, "-", BS_CONTROLE[[#This Row],[Entre - Estações]])</f>
        <v>-</v>
      </c>
      <c r="AN60" s="368" t="str">
        <f>IF(BS_CONTROLE[[#This Row],[SB]]=0, "-", BS_CONTROLE[[#This Row],[SB]])</f>
        <v>-</v>
      </c>
      <c r="AO60" s="369">
        <f>IF(BS_CONTROLE[[#This Row],[SUB]]=0, "-", BS_CONTROLE[[#This Row],[SUB]])</f>
        <v>74</v>
      </c>
      <c r="AP60" s="370">
        <f>IF(BS_CONTROLE[[#This Row],[KM - Inicio]]=0, "-", BS_CONTROLE[[#This Row],[KM - Inicio]])</f>
        <v>207.6</v>
      </c>
      <c r="AQ60" s="37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75" t="str" cm="1">
        <f t="array" ref="BC60" xml:space="preserve"> _xlfn.XLOOKUP(
  1,
  ( BASE_MAPA!$E$2:$E$359 = #REF!) *
  ( BASE_MAPA!$F$2:$F$359 &lt;= #REF!) *
  ( BASE_MAPA!$G$2:$G$359  &gt;= #REF!),
  BASE_MAPA!$D$2:$D$359,
  "-",
  0
)</f>
        <v>-</v>
      </c>
      <c r="BD60" s="75" t="str" cm="1">
        <f t="array" ref="BD60" xml:space="preserve"> _xlfn.XLOOKUP(
  1,
  ( BASE_MAPA!$E$2:$E$359 = #REF!) *
  ( BASE_MAPA!$F$2:$F$359 &lt;= #REF!) *
  ( BASE_MAPA!$G$2:$G$359  &gt;= #REF!),
  BASE_MAPA!$K$2:$K$359,
  "-",
  0
)</f>
        <v>-</v>
      </c>
      <c r="BE60" s="11" t="str">
        <f>IFERROR(_xlfn.XLOOKUP(AO60, BASE_MAPA!$E$2:$E$359, BASE_MAPA!$J$2:$J$359), "ERRO")</f>
        <v>MARCO INICIAL - ALTO ARAGUAIA</v>
      </c>
      <c r="BF60" s="37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1296</v>
      </c>
      <c r="BK60" s="21" t="s">
        <v>1297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9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1506</v>
      </c>
      <c r="J61" s="42">
        <v>98</v>
      </c>
      <c r="K61" s="42">
        <v>502</v>
      </c>
      <c r="L61" s="89" t="s">
        <v>609</v>
      </c>
      <c r="M61" s="235" t="s">
        <v>1514</v>
      </c>
      <c r="N61" s="235" t="s">
        <v>1515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75" t="str" cm="1">
        <f t="array" ref="S61" xml:space="preserve"> _xlfn.XLOOKUP(
  1,
  ( BASE_MAPA!$E$2:$E$359 = #REF!) *
  ( BASE_MAPA!$F$2:$F$359 &lt;= #REF!) *
  ( BASE_MAPA!$G$2:$G$359  &gt;= #REF!),
  BASE_MAPA!$D$2:$D$359,
  "-",
  0
)</f>
        <v>-</v>
      </c>
      <c r="T61" s="75" t="str" cm="1">
        <f t="array" ref="T61" xml:space="preserve"> _xlfn.XLOOKUP(
  1,
  ( BASE_MAPA!$E$2:$E$359 = #REF!) *
  ( BASE_MAPA!$F$2:$F$359 &lt;= #REF!) *
  ( BASE_MAPA!$G$2:$G$359  &gt;= #REF!),
  BASE_MAPA!$K$2:$K$359,
  "-",
  0
)</f>
        <v>-</v>
      </c>
      <c r="U61" s="86" t="str">
        <f>IFERROR(_xlfn.XLOOKUP(J61, BASE_MAPA!$E$2:$E$359, BASE_MAPA!$J$2:$J$359), "ERRO")</f>
        <v>ALTO ARAGUAIA - RONDONOPOLIS</v>
      </c>
      <c r="V61" s="211" t="s">
        <v>1509</v>
      </c>
      <c r="W61" s="186" t="s">
        <v>1489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68" t="str">
        <f>IF(BS_CONTROLE[[#This Row],[Local - Partida]]=0, "-", BS_CONTROLE[[#This Row],[Local - Partida]])</f>
        <v>TGR2</v>
      </c>
      <c r="AL61" s="368" t="str">
        <f>IF(BS_CONTROLE[[#This Row],[Local - Encerramento]]=0, "-", BS_CONTROLE[[#This Row],[Local - Encerramento]])</f>
        <v>752RVD</v>
      </c>
      <c r="AM61" s="368" t="str">
        <f>IF(BS_CONTROLE[[#This Row],[Entre - Estações]]=0, "-", BS_CONTROLE[[#This Row],[Entre - Estações]])</f>
        <v>TAG-TRO</v>
      </c>
      <c r="AN61" s="368" t="str">
        <f>IF(BS_CONTROLE[[#This Row],[SB]]=0, "-", BS_CONTROLE[[#This Row],[SB]])</f>
        <v>TAGTRO</v>
      </c>
      <c r="AO61" s="369">
        <f>IF(BS_CONTROLE[[#This Row],[SUB]]=0, "-", BS_CONTROLE[[#This Row],[SUB]])</f>
        <v>98</v>
      </c>
      <c r="AP61" s="370">
        <f>IF(BS_CONTROLE[[#This Row],[KM - Inicio]]=0, "-", BS_CONTROLE[[#This Row],[KM - Inicio]])</f>
        <v>502</v>
      </c>
      <c r="AQ61" s="37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75" t="str" cm="1">
        <f t="array" ref="BC61" xml:space="preserve"> _xlfn.XLOOKUP(
  1,
  ( BASE_MAPA!$E$2:$E$359 = #REF!) *
  ( BASE_MAPA!$F$2:$F$359 &lt;= #REF!) *
  ( BASE_MAPA!$G$2:$G$359  &gt;= #REF!),
  BASE_MAPA!$D$2:$D$359,
  "-",
  0
)</f>
        <v>-</v>
      </c>
      <c r="BD61" s="75" t="str" cm="1">
        <f t="array" ref="BD61" xml:space="preserve"> _xlfn.XLOOKUP(
  1,
  ( BASE_MAPA!$E$2:$E$359 = #REF!) *
  ( BASE_MAPA!$F$2:$F$359 &lt;= #REF!) *
  ( BASE_MAPA!$G$2:$G$359  &gt;= #REF!),
  BASE_MAPA!$K$2:$K$359,
  "-",
  0
)</f>
        <v>-</v>
      </c>
      <c r="BE61" s="11" t="str">
        <f>IFERROR(_xlfn.XLOOKUP(AO61, BASE_MAPA!$E$2:$E$359, BASE_MAPA!$J$2:$J$359), "ERRO")</f>
        <v>ALTO ARAGUAIA - RONDONOPOLIS</v>
      </c>
      <c r="BF61" s="37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1517</v>
      </c>
      <c r="BK61" s="21" t="s">
        <v>1517</v>
      </c>
      <c r="BL61" s="20"/>
      <c r="BM61" s="18" t="s">
        <v>977</v>
      </c>
      <c r="BN61" s="18" t="s">
        <v>1005</v>
      </c>
      <c r="BO61" s="173" t="s">
        <v>1103</v>
      </c>
      <c r="BP61" s="22" t="s">
        <v>1518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9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1568</v>
      </c>
      <c r="J62" s="235">
        <v>74</v>
      </c>
      <c r="K62" s="235">
        <v>290</v>
      </c>
      <c r="L62" s="89" t="s">
        <v>609</v>
      </c>
      <c r="M62" s="235" t="s">
        <v>1564</v>
      </c>
      <c r="N62" s="235" t="s">
        <v>1565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75" t="str" cm="1">
        <f t="array" ref="S62" xml:space="preserve"> _xlfn.XLOOKUP(
  1,
  ( BASE_MAPA!$E$2:$E$359 = #REF!) *
  ( BASE_MAPA!$F$2:$F$359 &lt;= #REF!) *
  ( BASE_MAPA!$G$2:$G$359  &gt;= #REF!),
  BASE_MAPA!$D$2:$D$359,
  "-",
  0
)</f>
        <v>-</v>
      </c>
      <c r="T62" s="75" t="str" cm="1">
        <f t="array" ref="T62" xml:space="preserve"> _xlfn.XLOOKUP(
  1,
  ( BASE_MAPA!$E$2:$E$359 = #REF!) *
  ( BASE_MAPA!$F$2:$F$359 &lt;= #REF!) *
  ( BASE_MAPA!$G$2:$G$359  &gt;= #REF!),
  BASE_MAPA!$K$2:$K$359,
  "-",
  0
)</f>
        <v>-</v>
      </c>
      <c r="U62" s="86" t="str">
        <f>IFERROR(_xlfn.XLOOKUP(J62, BASE_MAPA!$E$2:$E$359, BASE_MAPA!$J$2:$J$359), "ERRO")</f>
        <v>MARCO INICIAL - ALTO ARAGUAIA</v>
      </c>
      <c r="V62" s="211" t="s">
        <v>1548</v>
      </c>
      <c r="W62" s="186" t="s">
        <v>1569</v>
      </c>
      <c r="X62" s="237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68" t="str">
        <f>IF(BS_CONTROLE[[#This Row],[Local - Partida]]=0, "-", BS_CONTROLE[[#This Row],[Local - Partida]])</f>
        <v>TCS291</v>
      </c>
      <c r="AL62" s="368" t="str">
        <f>IF(BS_CONTROLE[[#This Row],[Local - Encerramento]]=0, "-", BS_CONTROLE[[#This Row],[Local - Encerramento]])</f>
        <v>TMI</v>
      </c>
      <c r="AM62" s="368" t="str">
        <f>IF(BS_CONTROLE[[#This Row],[Entre - Estações]]=0, "-", BS_CONTROLE[[#This Row],[Entre - Estações]])</f>
        <v>TCS-TMI</v>
      </c>
      <c r="AN62" s="368" t="str">
        <f>IF(BS_CONTROLE[[#This Row],[SB]]=0, "-", BS_CONTROLE[[#This Row],[SB]])</f>
        <v>TCSTMI</v>
      </c>
      <c r="AO62" s="369">
        <f>IF(BS_CONTROLE[[#This Row],[SUB]]=0, "-", BS_CONTROLE[[#This Row],[SUB]])</f>
        <v>74</v>
      </c>
      <c r="AP62" s="370">
        <f>IF(BS_CONTROLE[[#This Row],[KM - Inicio]]=0, "-", BS_CONTROLE[[#This Row],[KM - Inicio]])</f>
        <v>290</v>
      </c>
      <c r="AQ62" s="37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75" t="str" cm="1">
        <f t="array" ref="BC62" xml:space="preserve"> _xlfn.XLOOKUP(
  1,
  ( BASE_MAPA!$E$2:$E$359 = #REF!) *
  ( BASE_MAPA!$F$2:$F$359 &lt;= #REF!) *
  ( BASE_MAPA!$G$2:$G$359  &gt;= #REF!),
  BASE_MAPA!$D$2:$D$359,
  "-",
  0
)</f>
        <v>-</v>
      </c>
      <c r="BD62" s="75" t="str" cm="1">
        <f t="array" ref="BD62" xml:space="preserve"> _xlfn.XLOOKUP(
  1,
  ( BASE_MAPA!$E$2:$E$359 = #REF!) *
  ( BASE_MAPA!$F$2:$F$359 &lt;= #REF!) *
  ( BASE_MAPA!$G$2:$G$359  &gt;= #REF!),
  BASE_MAPA!$K$2:$K$359,
  "-",
  0
)</f>
        <v>-</v>
      </c>
      <c r="BE62" s="11" t="str">
        <f>IFERROR(_xlfn.XLOOKUP(AO62, BASE_MAPA!$E$2:$E$359, BASE_MAPA!$J$2:$J$359), "ERRO")</f>
        <v>MARCO INICIAL - ALTO ARAGUAIA</v>
      </c>
      <c r="BF62" s="37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1570</v>
      </c>
      <c r="BK62" s="21" t="s">
        <v>1570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9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1638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1639</v>
      </c>
      <c r="N63" s="16" t="s">
        <v>1640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75" t="str" cm="1">
        <f t="array" ref="S63" xml:space="preserve"> _xlfn.XLOOKUP(
  1,
  ( BASE_MAPA!$E$2:$E$359 = #REF!) *
  ( BASE_MAPA!$F$2:$F$359 &lt;= #REF!) *
  ( BASE_MAPA!$G$2:$G$359  &gt;= #REF!),
  BASE_MAPA!$D$2:$D$359,
  "-",
  0
)</f>
        <v>-</v>
      </c>
      <c r="T63" s="75" t="str" cm="1">
        <f t="array" ref="T63" xml:space="preserve"> _xlfn.XLOOKUP(
  1,
  ( BASE_MAPA!$E$2:$E$359 = #REF!) *
  ( BASE_MAPA!$F$2:$F$359 &lt;= #REF!) *
  ( BASE_MAPA!$G$2:$G$359  &gt;= #REF!),
  BASE_MAPA!$K$2:$K$359,
  "-",
  0
)</f>
        <v>-</v>
      </c>
      <c r="U63" s="86" t="str">
        <f>IFERROR(_xlfn.XLOOKUP(J63, BASE_MAPA!$E$2:$E$359, BASE_MAPA!$J$2:$J$359), "ERRO")</f>
        <v>ALTO ARAGUAIA - RONDONOPOLIS</v>
      </c>
      <c r="V63" s="211" t="s">
        <v>1223</v>
      </c>
      <c r="W63" s="186" t="s">
        <v>1641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68" t="str">
        <f>IF(BS_CONTROLE[[#This Row],[Local - Partida]]=0, "-", BS_CONTROLE[[#This Row],[Local - Partida]])</f>
        <v xml:space="preserve">TIQ </v>
      </c>
      <c r="AL63" s="368" t="str">
        <f>IF(BS_CONTROLE[[#This Row],[Local - Encerramento]]=0, "-", BS_CONTROLE[[#This Row],[Local - Encerramento]])</f>
        <v>TRO</v>
      </c>
      <c r="AM63" s="368" t="str">
        <f>IF(BS_CONTROLE[[#This Row],[Entre - Estações]]=0, "-", BS_CONTROLE[[#This Row],[Entre - Estações]])</f>
        <v>TIQ-TRO</v>
      </c>
      <c r="AN63" s="368" t="str">
        <f>IF(BS_CONTROLE[[#This Row],[SB]]=0, "-", BS_CONTROLE[[#This Row],[SB]])</f>
        <v>TQTRO</v>
      </c>
      <c r="AO63" s="369">
        <f>IF(BS_CONTROLE[[#This Row],[SUB]]=0, "-", BS_CONTROLE[[#This Row],[SUB]])</f>
        <v>98</v>
      </c>
      <c r="AP63" s="370">
        <f>IF(BS_CONTROLE[[#This Row],[KM - Inicio]]=0, "-", BS_CONTROLE[[#This Row],[KM - Inicio]])</f>
        <v>615</v>
      </c>
      <c r="AQ63" s="37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75" t="str" cm="1">
        <f t="array" ref="BC63" xml:space="preserve"> _xlfn.XLOOKUP(
  1,
  ( BASE_MAPA!$E$2:$E$359 = #REF!) *
  ( BASE_MAPA!$F$2:$F$359 &lt;= #REF!) *
  ( BASE_MAPA!$G$2:$G$359  &gt;= #REF!),
  BASE_MAPA!$D$2:$D$359,
  "-",
  0
)</f>
        <v>-</v>
      </c>
      <c r="BD63" s="75" t="str" cm="1">
        <f t="array" ref="BD63" xml:space="preserve"> _xlfn.XLOOKUP(
  1,
  ( BASE_MAPA!$E$2:$E$359 = #REF!) *
  ( BASE_MAPA!$F$2:$F$359 &lt;= #REF!) *
  ( BASE_MAPA!$G$2:$G$359  &gt;= #REF!),
  BASE_MAPA!$K$2:$K$359,
  "-",
  0
)</f>
        <v>-</v>
      </c>
      <c r="BE63" s="11" t="str">
        <f>IFERROR(_xlfn.XLOOKUP(AO63, BASE_MAPA!$E$2:$E$359, BASE_MAPA!$J$2:$J$359), "ERRO")</f>
        <v>ALTO ARAGUAIA - RONDONOPOLIS</v>
      </c>
      <c r="BF63" s="37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1288</v>
      </c>
      <c r="BK63" s="21" t="s">
        <v>1642</v>
      </c>
      <c r="BL63" s="20"/>
      <c r="BM63" s="18" t="s">
        <v>976</v>
      </c>
      <c r="BN63" s="18" t="s">
        <v>1005</v>
      </c>
      <c r="BO63" s="173" t="s">
        <v>1057</v>
      </c>
      <c r="BP63" s="22" t="s">
        <v>1643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9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1577</v>
      </c>
      <c r="N64" s="16" t="s">
        <v>1578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75" t="str" cm="1">
        <f t="array" ref="S64" xml:space="preserve"> _xlfn.XLOOKUP(
  1,
  ( BASE_MAPA!$E$2:$E$359 = #REF!) *
  ( BASE_MAPA!$F$2:$F$359 &lt;= #REF!) *
  ( BASE_MAPA!$G$2:$G$359  &gt;= #REF!),
  BASE_MAPA!$D$2:$D$359,
  "-",
  0
)</f>
        <v>-</v>
      </c>
      <c r="T64" s="75" t="str" cm="1">
        <f t="array" ref="T64" xml:space="preserve"> _xlfn.XLOOKUP(
  1,
  ( BASE_MAPA!$E$2:$E$359 = #REF!) *
  ( BASE_MAPA!$F$2:$F$359 &lt;= #REF!) *
  ( BASE_MAPA!$G$2:$G$359  &gt;= #REF!),
  BASE_MAPA!$K$2:$K$359,
  "-",
  0
)</f>
        <v>-</v>
      </c>
      <c r="U64" s="86" t="str">
        <f>IFERROR(_xlfn.XLOOKUP(J64, BASE_MAPA!$E$2:$E$359, BASE_MAPA!$J$2:$J$359), "ERRO")</f>
        <v>ALTO ARAGUAIA - RONDONOPOLIS</v>
      </c>
      <c r="V64" s="211" t="s">
        <v>1213</v>
      </c>
      <c r="W64" s="186" t="s">
        <v>1582</v>
      </c>
      <c r="X64" s="237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68" t="str">
        <f>IF(BS_CONTROLE[[#This Row],[Local - Partida]]=0, "-", BS_CONTROLE[[#This Row],[Local - Partida]])</f>
        <v>TIQ2</v>
      </c>
      <c r="AL64" s="368" t="str">
        <f>IF(BS_CONTROLE[[#This Row],[Local - Encerramento]]=0, "-", BS_CONTROLE[[#This Row],[Local - Encerramento]])</f>
        <v>TIQ2</v>
      </c>
      <c r="AM64" s="368" t="str">
        <f>IF(BS_CONTROLE[[#This Row],[Entre - Estações]]=0, "-", BS_CONTROLE[[#This Row],[Entre - Estações]])</f>
        <v>TEP-TIQ</v>
      </c>
      <c r="AN64" s="368" t="str">
        <f>IF(BS_CONTROLE[[#This Row],[SB]]=0, "-", BS_CONTROLE[[#This Row],[SB]])</f>
        <v>TEPTIQ</v>
      </c>
      <c r="AO64" s="369">
        <f>IF(BS_CONTROLE[[#This Row],[SUB]]=0, "-", BS_CONTROLE[[#This Row],[SUB]])</f>
        <v>98</v>
      </c>
      <c r="AP64" s="370">
        <f>IF(BS_CONTROLE[[#This Row],[KM - Inicio]]=0, "-", BS_CONTROLE[[#This Row],[KM - Inicio]])</f>
        <v>615</v>
      </c>
      <c r="AQ64" s="37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75" t="str" cm="1">
        <f t="array" ref="BC64" xml:space="preserve"> _xlfn.XLOOKUP(
  1,
  ( BASE_MAPA!$E$2:$E$359 = #REF!) *
  ( BASE_MAPA!$F$2:$F$359 &lt;= #REF!) *
  ( BASE_MAPA!$G$2:$G$359  &gt;= #REF!),
  BASE_MAPA!$D$2:$D$359,
  "-",
  0
)</f>
        <v>-</v>
      </c>
      <c r="BD64" s="75" t="str" cm="1">
        <f t="array" ref="BD64" xml:space="preserve"> _xlfn.XLOOKUP(
  1,
  ( BASE_MAPA!$E$2:$E$359 = #REF!) *
  ( BASE_MAPA!$F$2:$F$359 &lt;= #REF!) *
  ( BASE_MAPA!$G$2:$G$359  &gt;= #REF!),
  BASE_MAPA!$K$2:$K$359,
  "-",
  0
)</f>
        <v>-</v>
      </c>
      <c r="BE64" s="11" t="str">
        <f>IFERROR(_xlfn.XLOOKUP(AO64, BASE_MAPA!$E$2:$E$359, BASE_MAPA!$J$2:$J$359), "ERRO")</f>
        <v>ALTO ARAGUAIA - RONDONOPOLIS</v>
      </c>
      <c r="BF64" s="37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1580</v>
      </c>
      <c r="BK64" s="21" t="s">
        <v>1580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9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16" t="str" cm="1">
        <f t="array" ref="M65" xml:space="preserve"> _xlfn.XLOOKUP(
  1,
  ( BASE_MAPA!$E$2:$E$359 = #REF!) *
  ( BASE_MAPA!$F$2:$F$359 &lt;= #REF!) *
  ( BASE_MAPA!$G$2:$G$359  &gt;= #REF!),
  BASE_MAPA!$H$2:$H$359,
  "-",
  0
)</f>
        <v>-</v>
      </c>
      <c r="N65" s="16" t="str" cm="1">
        <f t="array" ref="N65" xml:space="preserve"> _xlfn.XLOOKUP(
  1,
  ( BASE_MAPA!$E$2:$E$359 = #REF!) *
  ( BASE_MAPA!$F$2:$F$359 &lt;= #REF!) *
  ( BASE_MAPA!$G$2:$G$359  &gt;= #REF!),
  BASE_MAPA!$I$2:$I$359,
  "-",
  0
)</f>
        <v>-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75" t="str" cm="1">
        <f t="array" ref="S65" xml:space="preserve"> _xlfn.XLOOKUP(
  1,
  ( BASE_MAPA!$E$2:$E$359 = #REF!) *
  ( BASE_MAPA!$F$2:$F$359 &lt;= #REF!) *
  ( BASE_MAPA!$G$2:$G$359  &gt;= #REF!),
  BASE_MAPA!$D$2:$D$359,
  "-",
  0
)</f>
        <v>-</v>
      </c>
      <c r="T65" s="75" t="str" cm="1">
        <f t="array" ref="T65" xml:space="preserve"> _xlfn.XLOOKUP(
  1,
  ( BASE_MAPA!$E$2:$E$359 = #REF!) *
  ( BASE_MAPA!$F$2:$F$359 &lt;= #REF!) *
  ( BASE_MAPA!$G$2:$G$359  &gt;= #REF!),
  BASE_MAPA!$K$2:$K$359,
  "-",
  0
)</f>
        <v>-</v>
      </c>
      <c r="U65" s="86" t="str">
        <f>IFERROR(_xlfn.XLOOKUP(J65, BASE_MAPA!$E$2:$E$359, BASE_MAPA!$J$2:$J$359), "ERRO")</f>
        <v>ARARAQUARA - COLOMBIA</v>
      </c>
      <c r="V65" s="211" t="s">
        <v>1221</v>
      </c>
      <c r="W65" s="186" t="s">
        <v>1218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68" t="str">
        <f>IF(BS_CONTROLE[[#This Row],[Local - Partida]]=0, "-", BS_CONTROLE[[#This Row],[Local - Partida]])</f>
        <v>ZGT1</v>
      </c>
      <c r="AL65" s="368" t="str">
        <f>IF(BS_CONTROLE[[#This Row],[Local - Encerramento]]=0, "-", BS_CONTROLE[[#This Row],[Local - Encerramento]])</f>
        <v>ZGT1</v>
      </c>
      <c r="AM65" s="368" t="str">
        <f>IF(BS_CONTROLE[[#This Row],[Entre - Estações]]=0, "-", BS_CONTROLE[[#This Row],[Entre - Estações]])</f>
        <v>-</v>
      </c>
      <c r="AN65" s="368" t="str">
        <f>IF(BS_CONTROLE[[#This Row],[SB]]=0, "-", BS_CONTROLE[[#This Row],[SB]])</f>
        <v>-</v>
      </c>
      <c r="AO65" s="369">
        <f>IF(BS_CONTROLE[[#This Row],[SUB]]=0, "-", BS_CONTROLE[[#This Row],[SUB]])</f>
        <v>72</v>
      </c>
      <c r="AP65" s="370">
        <f>IF(BS_CONTROLE[[#This Row],[KM - Inicio]]=0, "-", BS_CONTROLE[[#This Row],[KM - Inicio]])</f>
        <v>295</v>
      </c>
      <c r="AQ65" s="37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75" t="str" cm="1">
        <f t="array" ref="BC65" xml:space="preserve"> _xlfn.XLOOKUP(
  1,
  ( BASE_MAPA!$E$2:$E$359 = #REF!) *
  ( BASE_MAPA!$F$2:$F$359 &lt;= #REF!) *
  ( BASE_MAPA!$G$2:$G$359  &gt;= #REF!),
  BASE_MAPA!$D$2:$D$359,
  "-",
  0
)</f>
        <v>-</v>
      </c>
      <c r="BD65" s="75" t="str" cm="1">
        <f t="array" ref="BD65" xml:space="preserve"> _xlfn.XLOOKUP(
  1,
  ( BASE_MAPA!$E$2:$E$359 = #REF!) *
  ( BASE_MAPA!$F$2:$F$359 &lt;= #REF!) *
  ( BASE_MAPA!$G$2:$G$359  &gt;= #REF!),
  BASE_MAPA!$K$2:$K$359,
  "-",
  0
)</f>
        <v>-</v>
      </c>
      <c r="BE65" s="11" t="str">
        <f>IFERROR(_xlfn.XLOOKUP(AO65, BASE_MAPA!$E$2:$E$359, BASE_MAPA!$J$2:$J$359), "ERRO")</f>
        <v>ARARAQUARA - COLOMBIA</v>
      </c>
      <c r="BF65" s="37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1298</v>
      </c>
      <c r="BK65" s="21" t="s">
        <v>1299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9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16" t="str" cm="1">
        <f t="array" ref="M66" xml:space="preserve"> _xlfn.XLOOKUP(
  1,
  ( BASE_MAPA!$E$2:$E$359 = #REF!) *
  ( BASE_MAPA!$F$2:$F$359 &lt;= #REF!) *
  ( BASE_MAPA!$G$2:$G$359  &gt;= #REF!),
  BASE_MAPA!$H$2:$H$359,
  "-",
  0
)</f>
        <v>-</v>
      </c>
      <c r="N66" s="16" t="str" cm="1">
        <f t="array" ref="N66" xml:space="preserve"> _xlfn.XLOOKUP(
  1,
  ( BASE_MAPA!$E$2:$E$359 = #REF!) *
  ( BASE_MAPA!$F$2:$F$359 &lt;= #REF!) *
  ( BASE_MAPA!$G$2:$G$359  &gt;= #REF!),
  BASE_MAPA!$I$2:$I$359,
  "-",
  0
)</f>
        <v>-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75" t="str" cm="1">
        <f t="array" ref="S66" xml:space="preserve"> _xlfn.XLOOKUP(
  1,
  ( BASE_MAPA!$E$2:$E$359 = #REF!) *
  ( BASE_MAPA!$F$2:$F$359 &lt;= #REF!) *
  ( BASE_MAPA!$G$2:$G$359  &gt;= #REF!),
  BASE_MAPA!$D$2:$D$359,
  "-",
  0
)</f>
        <v>-</v>
      </c>
      <c r="T66" s="75" t="str" cm="1">
        <f t="array" ref="T66" xml:space="preserve"> _xlfn.XLOOKUP(
  1,
  ( BASE_MAPA!$E$2:$E$359 = #REF!) *
  ( BASE_MAPA!$F$2:$F$359 &lt;= #REF!) *
  ( BASE_MAPA!$G$2:$G$359  &gt;= #REF!),
  BASE_MAPA!$K$2:$K$359,
  "-",
  0
)</f>
        <v>-</v>
      </c>
      <c r="U66" s="86" t="str">
        <f>IFERROR(_xlfn.XLOOKUP(J66, BASE_MAPA!$E$2:$E$359, BASE_MAPA!$J$2:$J$359), "ERRO")</f>
        <v>MARCO INICIAL - ALTO ARAGUAIA</v>
      </c>
      <c r="V66" s="211" t="s">
        <v>1255</v>
      </c>
      <c r="W66" s="186" t="s">
        <v>1231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68" t="str">
        <f>IF(BS_CONTROLE[[#This Row],[Local - Partida]]=0, "-", BS_CONTROLE[[#This Row],[Local - Partida]])</f>
        <v>TOM416</v>
      </c>
      <c r="AL66" s="368" t="str">
        <f>IF(BS_CONTROLE[[#This Row],[Local - Encerramento]]=0, "-", BS_CONTROLE[[#This Row],[Local - Encerramento]])</f>
        <v>-</v>
      </c>
      <c r="AM66" s="368" t="str">
        <f>IF(BS_CONTROLE[[#This Row],[Entre - Estações]]=0, "-", BS_CONTROLE[[#This Row],[Entre - Estações]])</f>
        <v>-</v>
      </c>
      <c r="AN66" s="368" t="str">
        <f>IF(BS_CONTROLE[[#This Row],[SB]]=0, "-", BS_CONTROLE[[#This Row],[SB]])</f>
        <v>-</v>
      </c>
      <c r="AO66" s="369">
        <f>IF(BS_CONTROLE[[#This Row],[SUB]]=0, "-", BS_CONTROLE[[#This Row],[SUB]])</f>
        <v>74</v>
      </c>
      <c r="AP66" s="370">
        <f>IF(BS_CONTROLE[[#This Row],[KM - Inicio]]=0, "-", BS_CONTROLE[[#This Row],[KM - Inicio]])</f>
        <v>407</v>
      </c>
      <c r="AQ66" s="37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75" t="str" cm="1">
        <f t="array" ref="BC66" xml:space="preserve"> _xlfn.XLOOKUP(
  1,
  ( BASE_MAPA!$E$2:$E$359 = #REF!) *
  ( BASE_MAPA!$F$2:$F$359 &lt;= #REF!) *
  ( BASE_MAPA!$G$2:$G$359  &gt;= #REF!),
  BASE_MAPA!$D$2:$D$359,
  "-",
  0
)</f>
        <v>-</v>
      </c>
      <c r="BD66" s="75" t="str" cm="1">
        <f t="array" ref="BD66" xml:space="preserve"> _xlfn.XLOOKUP(
  1,
  ( BASE_MAPA!$E$2:$E$359 = #REF!) *
  ( BASE_MAPA!$F$2:$F$359 &lt;= #REF!) *
  ( BASE_MAPA!$G$2:$G$359  &gt;= #REF!),
  BASE_MAPA!$K$2:$K$359,
  "-",
  0
)</f>
        <v>-</v>
      </c>
      <c r="BE66" s="11" t="str">
        <f>IFERROR(_xlfn.XLOOKUP(AO66, BASE_MAPA!$E$2:$E$359, BASE_MAPA!$J$2:$J$359), "ERRO")</f>
        <v>MARCO INICIAL - ALTO ARAGUAIA</v>
      </c>
      <c r="BF66" s="37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1285</v>
      </c>
      <c r="BK66" s="21" t="s">
        <v>1300</v>
      </c>
      <c r="BL66" s="20"/>
      <c r="BM66" s="18" t="s">
        <v>976</v>
      </c>
      <c r="BN66" s="18" t="s">
        <v>1005</v>
      </c>
      <c r="BO66" s="173" t="s">
        <v>1113</v>
      </c>
      <c r="BP66" s="22" t="s">
        <v>1301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9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16" t="str" cm="1">
        <f t="array" ref="M67" xml:space="preserve"> _xlfn.XLOOKUP(
  1,
  ( BASE_MAPA!$E$2:$E$359 = #REF!) *
  ( BASE_MAPA!$F$2:$F$359 &lt;= #REF!) *
  ( BASE_MAPA!$G$2:$G$359  &gt;= #REF!),
  BASE_MAPA!$H$2:$H$359,
  "-",
  0
)</f>
        <v>-</v>
      </c>
      <c r="N67" s="16" t="str" cm="1">
        <f t="array" ref="N67" xml:space="preserve"> _xlfn.XLOOKUP(
  1,
  ( BASE_MAPA!$E$2:$E$359 = #REF!) *
  ( BASE_MAPA!$F$2:$F$359 &lt;= #REF!) *
  ( BASE_MAPA!$G$2:$G$359  &gt;= #REF!),
  BASE_MAPA!$I$2:$I$359,
  "-",
  0
)</f>
        <v>-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75" t="str" cm="1">
        <f t="array" ref="S67" xml:space="preserve"> _xlfn.XLOOKUP(
  1,
  ( BASE_MAPA!$E$2:$E$359 = #REF!) *
  ( BASE_MAPA!$F$2:$F$359 &lt;= #REF!) *
  ( BASE_MAPA!$G$2:$G$359  &gt;= #REF!),
  BASE_MAPA!$D$2:$D$359,
  "-",
  0
)</f>
        <v>-</v>
      </c>
      <c r="T67" s="75" t="str" cm="1">
        <f t="array" ref="T67" xml:space="preserve"> _xlfn.XLOOKUP(
  1,
  ( BASE_MAPA!$E$2:$E$359 = #REF!) *
  ( BASE_MAPA!$F$2:$F$359 &lt;= #REF!) *
  ( BASE_MAPA!$G$2:$G$359  &gt;= #REF!),
  BASE_MAPA!$K$2:$K$359,
  "-",
  0
)</f>
        <v>-</v>
      </c>
      <c r="U67" s="86" t="str">
        <f>IFERROR(_xlfn.XLOOKUP(J67, BASE_MAPA!$E$2:$E$359, BASE_MAPA!$J$2:$J$359), "ERRO")</f>
        <v>PORTO NACIONAL - OURO VERDE</v>
      </c>
      <c r="V67" s="211" t="s">
        <v>1302</v>
      </c>
      <c r="W67" s="186" t="s">
        <v>1287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68" t="str">
        <f>IF(BS_CONTROLE[[#This Row],[Local - Partida]]=0, "-", BS_CONTROLE[[#This Row],[Local - Partida]])</f>
        <v>PJA2</v>
      </c>
      <c r="AL67" s="368" t="str">
        <f>IF(BS_CONTROLE[[#This Row],[Local - Encerramento]]=0, "-", BS_CONTROLE[[#This Row],[Local - Encerramento]])</f>
        <v>PJA2</v>
      </c>
      <c r="AM67" s="368" t="str">
        <f>IF(BS_CONTROLE[[#This Row],[Entre - Estações]]=0, "-", BS_CONTROLE[[#This Row],[Entre - Estações]])</f>
        <v>-</v>
      </c>
      <c r="AN67" s="368" t="str">
        <f>IF(BS_CONTROLE[[#This Row],[SB]]=0, "-", BS_CONTROLE[[#This Row],[SB]])</f>
        <v>-</v>
      </c>
      <c r="AO67" s="369">
        <f>IF(BS_CONTROLE[[#This Row],[SUB]]=0, "-", BS_CONTROLE[[#This Row],[SUB]])</f>
        <v>101</v>
      </c>
      <c r="AP67" s="370">
        <f>IF(BS_CONTROLE[[#This Row],[KM - Inicio]]=0, "-", BS_CONTROLE[[#This Row],[KM - Inicio]])</f>
        <v>1472</v>
      </c>
      <c r="AQ67" s="37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75" t="str" cm="1">
        <f t="array" ref="BC67" xml:space="preserve"> _xlfn.XLOOKUP(
  1,
  ( BASE_MAPA!$E$2:$E$359 = #REF!) *
  ( BASE_MAPA!$F$2:$F$359 &lt;= #REF!) *
  ( BASE_MAPA!$G$2:$G$359  &gt;= #REF!),
  BASE_MAPA!$D$2:$D$359,
  "-",
  0
)</f>
        <v>-</v>
      </c>
      <c r="BD67" s="75" t="str" cm="1">
        <f t="array" ref="BD67" xml:space="preserve"> _xlfn.XLOOKUP(
  1,
  ( BASE_MAPA!$E$2:$E$359 = #REF!) *
  ( BASE_MAPA!$F$2:$F$359 &lt;= #REF!) *
  ( BASE_MAPA!$G$2:$G$359  &gt;= #REF!),
  BASE_MAPA!$K$2:$K$359,
  "-",
  0
)</f>
        <v>-</v>
      </c>
      <c r="BE67" s="11" t="str">
        <f>IFERROR(_xlfn.XLOOKUP(AO67, BASE_MAPA!$E$2:$E$359, BASE_MAPA!$J$2:$J$359), "ERRO")</f>
        <v>PORTO NACIONAL - OURO VERDE</v>
      </c>
      <c r="BF67" s="37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9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1583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1584</v>
      </c>
      <c r="N68" s="16" t="s">
        <v>1515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75" t="str" cm="1">
        <f t="array" ref="S68" xml:space="preserve"> _xlfn.XLOOKUP(
  1,
  ( BASE_MAPA!$E$2:$E$359 = #REF!) *
  ( BASE_MAPA!$F$2:$F$359 &lt;= #REF!) *
  ( BASE_MAPA!$G$2:$G$359  &gt;= #REF!),
  BASE_MAPA!$D$2:$D$359,
  "-",
  0
)</f>
        <v>-</v>
      </c>
      <c r="T68" s="75" t="str" cm="1">
        <f t="array" ref="T68" xml:space="preserve"> _xlfn.XLOOKUP(
  1,
  ( BASE_MAPA!$E$2:$E$359 = #REF!) *
  ( BASE_MAPA!$F$2:$F$359 &lt;= #REF!) *
  ( BASE_MAPA!$G$2:$G$359  &gt;= #REF!),
  BASE_MAPA!$K$2:$K$359,
  "-",
  0
)</f>
        <v>-</v>
      </c>
      <c r="U68" s="86" t="str">
        <f>IFERROR(_xlfn.XLOOKUP(J68, BASE_MAPA!$E$2:$E$359, BASE_MAPA!$J$2:$J$359), "ERRO")</f>
        <v>ALTO ARAGUAIA - RONDONOPOLIS</v>
      </c>
      <c r="V68" s="211" t="s">
        <v>1509</v>
      </c>
      <c r="W68" s="186" t="s">
        <v>1585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68" t="str">
        <f>IF(BS_CONTROLE[[#This Row],[Local - Partida]]=0, "-", BS_CONTROLE[[#This Row],[Local - Partida]])</f>
        <v>TAG2</v>
      </c>
      <c r="AL68" s="368" t="str">
        <f>IF(BS_CONTROLE[[#This Row],[Local - Encerramento]]=0, "-", BS_CONTROLE[[#This Row],[Local - Encerramento]])</f>
        <v>TRO</v>
      </c>
      <c r="AM68" s="368" t="str">
        <f>IF(BS_CONTROLE[[#This Row],[Entre - Estações]]=0, "-", BS_CONTROLE[[#This Row],[Entre - Estações]])</f>
        <v>TGA-TRO</v>
      </c>
      <c r="AN68" s="368" t="str">
        <f>IF(BS_CONTROLE[[#This Row],[SB]]=0, "-", BS_CONTROLE[[#This Row],[SB]])</f>
        <v>TAGTRO</v>
      </c>
      <c r="AO68" s="369">
        <f>IF(BS_CONTROLE[[#This Row],[SUB]]=0, "-", BS_CONTROLE[[#This Row],[SUB]])</f>
        <v>98</v>
      </c>
      <c r="AP68" s="370">
        <f>IF(BS_CONTROLE[[#This Row],[KM - Inicio]]=0, "-", BS_CONTROLE[[#This Row],[KM - Inicio]])</f>
        <v>502</v>
      </c>
      <c r="AQ68" s="37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75" t="str" cm="1">
        <f t="array" ref="BC68" xml:space="preserve"> _xlfn.XLOOKUP(
  1,
  ( BASE_MAPA!$E$2:$E$359 = #REF!) *
  ( BASE_MAPA!$F$2:$F$359 &lt;= #REF!) *
  ( BASE_MAPA!$G$2:$G$359  &gt;= #REF!),
  BASE_MAPA!$D$2:$D$359,
  "-",
  0
)</f>
        <v>-</v>
      </c>
      <c r="BD68" s="75" t="str" cm="1">
        <f t="array" ref="BD68" xml:space="preserve"> _xlfn.XLOOKUP(
  1,
  ( BASE_MAPA!$E$2:$E$359 = #REF!) *
  ( BASE_MAPA!$F$2:$F$359 &lt;= #REF!) *
  ( BASE_MAPA!$G$2:$G$359  &gt;= #REF!),
  BASE_MAPA!$K$2:$K$359,
  "-",
  0
)</f>
        <v>-</v>
      </c>
      <c r="BE68" s="11" t="str">
        <f>IFERROR(_xlfn.XLOOKUP(AO68, BASE_MAPA!$E$2:$E$359, BASE_MAPA!$J$2:$J$359), "ERRO")</f>
        <v>ALTO ARAGUAIA - RONDONOPOLIS</v>
      </c>
      <c r="BF68" s="37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1512</v>
      </c>
      <c r="BK68" s="187" t="s">
        <v>1586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9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51" t="str" cm="1">
        <f t="array" ref="M69" xml:space="preserve"> _xlfn.XLOOKUP(
  1,
  ( BASE_MAPA!$E$2:$E$359 = #REF!) *
  ( BASE_MAPA!$F$2:$F$359 &lt;= #REF!) *
  ( BASE_MAPA!$G$2:$G$359  &gt;= #REF!),
  BASE_MAPA!$H$2:$H$359,
  "-",
  0
)</f>
        <v>-</v>
      </c>
      <c r="N69" s="251" t="str" cm="1">
        <f t="array" ref="N69" xml:space="preserve"> _xlfn.XLOOKUP(
  1,
  ( BASE_MAPA!$E$2:$E$359 = #REF!) *
  ( BASE_MAPA!$F$2:$F$359 &lt;= #REF!) *
  ( BASE_MAPA!$G$2:$G$359  &gt;= #REF!),
  BASE_MAPA!$I$2:$I$359,
  "-",
  0
)</f>
        <v>-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75" t="str" cm="1">
        <f t="array" ref="S69" xml:space="preserve"> _xlfn.XLOOKUP(
  1,
  ( BASE_MAPA!$E$2:$E$359 = #REF!) *
  ( BASE_MAPA!$F$2:$F$359 &lt;= #REF!) *
  ( BASE_MAPA!$G$2:$G$359  &gt;= #REF!),
  BASE_MAPA!$D$2:$D$359,
  "-",
  0
)</f>
        <v>-</v>
      </c>
      <c r="T69" s="75" t="str" cm="1">
        <f t="array" ref="T69" xml:space="preserve"> _xlfn.XLOOKUP(
  1,
  ( BASE_MAPA!$E$2:$E$359 = #REF!) *
  ( BASE_MAPA!$F$2:$F$359 &lt;= #REF!) *
  ( BASE_MAPA!$G$2:$G$359  &gt;= #REF!),
  BASE_MAPA!$K$2:$K$359,
  "-",
  0
)</f>
        <v>-</v>
      </c>
      <c r="U69" s="86" t="str">
        <f>IFERROR(_xlfn.XLOOKUP(J69, BASE_MAPA!$E$2:$E$359, BASE_MAPA!$J$2:$J$359), "ERRO")</f>
        <v>MARCO INICIAL - ALTO ARAGUAIA</v>
      </c>
      <c r="V69" s="211" t="s">
        <v>1248</v>
      </c>
      <c r="W69" s="186" t="s">
        <v>1303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68" t="str">
        <f>IF(BS_CONTROLE[[#This Row],[Local - Partida]]=0, "-", BS_CONTROLE[[#This Row],[Local - Partida]])</f>
        <v>TCS2</v>
      </c>
      <c r="AL69" s="368" t="str">
        <f>IF(BS_CONTROLE[[#This Row],[Local - Encerramento]]=0, "-", BS_CONTROLE[[#This Row],[Local - Encerramento]])</f>
        <v>TCS2</v>
      </c>
      <c r="AM69" s="368" t="str">
        <f>IF(BS_CONTROLE[[#This Row],[Entre - Estações]]=0, "-", BS_CONTROLE[[#This Row],[Entre - Estações]])</f>
        <v>-</v>
      </c>
      <c r="AN69" s="368" t="str">
        <f>IF(BS_CONTROLE[[#This Row],[SB]]=0, "-", BS_CONTROLE[[#This Row],[SB]])</f>
        <v>-</v>
      </c>
      <c r="AO69" s="369">
        <f>IF(BS_CONTROLE[[#This Row],[SUB]]=0, "-", BS_CONTROLE[[#This Row],[SUB]])</f>
        <v>74</v>
      </c>
      <c r="AP69" s="370">
        <f>IF(BS_CONTROLE[[#This Row],[KM - Inicio]]=0, "-", BS_CONTROLE[[#This Row],[KM - Inicio]])</f>
        <v>183.5</v>
      </c>
      <c r="AQ69" s="37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75" t="str" cm="1">
        <f t="array" ref="BC69" xml:space="preserve"> _xlfn.XLOOKUP(
  1,
  ( BASE_MAPA!$E$2:$E$359 = #REF!) *
  ( BASE_MAPA!$F$2:$F$359 &lt;= #REF!) *
  ( BASE_MAPA!$G$2:$G$359  &gt;= #REF!),
  BASE_MAPA!$D$2:$D$359,
  "-",
  0
)</f>
        <v>-</v>
      </c>
      <c r="BD69" s="75" t="str" cm="1">
        <f t="array" ref="BD69" xml:space="preserve"> _xlfn.XLOOKUP(
  1,
  ( BASE_MAPA!$E$2:$E$359 = #REF!) *
  ( BASE_MAPA!$F$2:$F$359 &lt;= #REF!) *
  ( BASE_MAPA!$G$2:$G$359  &gt;= #REF!),
  BASE_MAPA!$K$2:$K$359,
  "-",
  0
)</f>
        <v>-</v>
      </c>
      <c r="BE69" s="11" t="str">
        <f>IFERROR(_xlfn.XLOOKUP(AO69, BASE_MAPA!$E$2:$E$359, BASE_MAPA!$J$2:$J$359), "ERRO")</f>
        <v>MARCO INICIAL - ALTO ARAGUAIA</v>
      </c>
      <c r="BF69" s="37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1304</v>
      </c>
      <c r="BK69" s="21" t="s">
        <v>1305</v>
      </c>
      <c r="BL69" s="20"/>
      <c r="BM69" s="18" t="s">
        <v>986</v>
      </c>
      <c r="BN69" s="18" t="s">
        <v>986</v>
      </c>
      <c r="BO69" s="173" t="s">
        <v>986</v>
      </c>
      <c r="BP69" s="21" t="s">
        <v>1304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9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1529</v>
      </c>
      <c r="N70" s="16" t="s">
        <v>1530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75" t="str" cm="1">
        <f t="array" ref="S70" xml:space="preserve"> _xlfn.XLOOKUP(
  1,
  ( BASE_MAPA!$E$2:$E$359 = #REF!) *
  ( BASE_MAPA!$F$2:$F$359 &lt;= #REF!) *
  ( BASE_MAPA!$G$2:$G$359  &gt;= #REF!),
  BASE_MAPA!$D$2:$D$359,
  "-",
  0
)</f>
        <v>-</v>
      </c>
      <c r="T70" s="75" t="str" cm="1">
        <f t="array" ref="T70" xml:space="preserve"> _xlfn.XLOOKUP(
  1,
  ( BASE_MAPA!$E$2:$E$359 = #REF!) *
  ( BASE_MAPA!$F$2:$F$359 &lt;= #REF!) *
  ( BASE_MAPA!$G$2:$G$359  &gt;= #REF!),
  BASE_MAPA!$K$2:$K$359,
  "-",
  0
)</f>
        <v>-</v>
      </c>
      <c r="U70" s="86" t="str">
        <f>IFERROR(_xlfn.XLOOKUP(J70, BASE_MAPA!$E$2:$E$359, BASE_MAPA!$J$2:$J$359), "ERRO")</f>
        <v>MARCO INICIAL - ALTO ARAGUAIA</v>
      </c>
      <c r="V70" s="211" t="s">
        <v>1353</v>
      </c>
      <c r="W70" s="186" t="s">
        <v>1531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68" t="str">
        <f>IF(BS_CONTROLE[[#This Row],[Local - Partida]]=0, "-", BS_CONTROLE[[#This Row],[Local - Partida]])</f>
        <v>TBA389</v>
      </c>
      <c r="AL70" s="368" t="str">
        <f>IF(BS_CONTROLE[[#This Row],[Local - Encerramento]]=0, "-", BS_CONTROLE[[#This Row],[Local - Encerramento]])</f>
        <v>TCS</v>
      </c>
      <c r="AM70" s="368" t="str">
        <f>IF(BS_CONTROLE[[#This Row],[Entre - Estações]]=0, "-", BS_CONTROLE[[#This Row],[Entre - Estações]])</f>
        <v>TBA-TCS</v>
      </c>
      <c r="AN70" s="368" t="str">
        <f>IF(BS_CONTROLE[[#This Row],[SB]]=0, "-", BS_CONTROLE[[#This Row],[SB]])</f>
        <v>TBATCS</v>
      </c>
      <c r="AO70" s="369">
        <f>IF(BS_CONTROLE[[#This Row],[SUB]]=0, "-", BS_CONTROLE[[#This Row],[SUB]])</f>
        <v>74</v>
      </c>
      <c r="AP70" s="370">
        <f>IF(BS_CONTROLE[[#This Row],[KM - Inicio]]=0, "-", BS_CONTROLE[[#This Row],[KM - Inicio]])</f>
        <v>380</v>
      </c>
      <c r="AQ70" s="37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75" t="str" cm="1">
        <f t="array" ref="BC70" xml:space="preserve"> _xlfn.XLOOKUP(
  1,
  ( BASE_MAPA!$E$2:$E$359 = #REF!) *
  ( BASE_MAPA!$F$2:$F$359 &lt;= #REF!) *
  ( BASE_MAPA!$G$2:$G$359  &gt;= #REF!),
  BASE_MAPA!$D$2:$D$359,
  "-",
  0
)</f>
        <v>-</v>
      </c>
      <c r="BD70" s="75" t="str" cm="1">
        <f t="array" ref="BD70" xml:space="preserve"> _xlfn.XLOOKUP(
  1,
  ( BASE_MAPA!$E$2:$E$359 = #REF!) *
  ( BASE_MAPA!$F$2:$F$359 &lt;= #REF!) *
  ( BASE_MAPA!$G$2:$G$359  &gt;= #REF!),
  BASE_MAPA!$K$2:$K$359,
  "-",
  0
)</f>
        <v>-</v>
      </c>
      <c r="BE70" s="11" t="str">
        <f>IFERROR(_xlfn.XLOOKUP(AO70, BASE_MAPA!$E$2:$E$359, BASE_MAPA!$J$2:$J$359), "ERRO")</f>
        <v>MARCO INICIAL - ALTO ARAGUAIA</v>
      </c>
      <c r="BF70" s="37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1219</v>
      </c>
      <c r="BK70" s="21" t="s">
        <v>1532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9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16" t="str" cm="1">
        <f t="array" ref="M71" xml:space="preserve"> _xlfn.XLOOKUP(
  1,
  ( BASE_MAPA!$E$2:$E$359 = #REF!) *
  ( BASE_MAPA!$F$2:$F$359 &lt;= #REF!) *
  ( BASE_MAPA!$G$2:$G$359  &gt;= #REF!),
  BASE_MAPA!$H$2:$H$359,
  "-",
  0
)</f>
        <v>-</v>
      </c>
      <c r="N71" s="16" t="s">
        <v>1306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75" t="str" cm="1">
        <f t="array" ref="S71" xml:space="preserve"> _xlfn.XLOOKUP(
  1,
  ( BASE_MAPA!$E$2:$E$359 = #REF!) *
  ( BASE_MAPA!$F$2:$F$359 &lt;= #REF!) *
  ( BASE_MAPA!$G$2:$G$359  &gt;= #REF!),
  BASE_MAPA!$D$2:$D$359,
  "-",
  0
)</f>
        <v>-</v>
      </c>
      <c r="T71" s="75" t="str" cm="1">
        <f t="array" ref="T71" xml:space="preserve"> _xlfn.XLOOKUP(
  1,
  ( BASE_MAPA!$E$2:$E$359 = #REF!) *
  ( BASE_MAPA!$F$2:$F$359 &lt;= #REF!) *
  ( BASE_MAPA!$G$2:$G$359  &gt;= #REF!),
  BASE_MAPA!$K$2:$K$359,
  "-",
  0
)</f>
        <v>-</v>
      </c>
      <c r="U71" s="86" t="str">
        <f>IFERROR(_xlfn.XLOOKUP(J71, BASE_MAPA!$E$2:$E$359, BASE_MAPA!$J$2:$J$359), "ERRO")</f>
        <v>MARCO INICIAL - ALTO ARAGUAIA</v>
      </c>
      <c r="V71" s="211" t="s">
        <v>1307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68" t="str">
        <f>IF(BS_CONTROLE[[#This Row],[Local - Partida]]=0, "-", BS_CONTROLE[[#This Row],[Local - Partida]])</f>
        <v>TOM2</v>
      </c>
      <c r="AL71" s="368" t="str">
        <f>IF(BS_CONTROLE[[#This Row],[Local - Encerramento]]=0, "-", BS_CONTROLE[[#This Row],[Local - Encerramento]])</f>
        <v>TOM2</v>
      </c>
      <c r="AM71" s="368" t="str">
        <f>IF(BS_CONTROLE[[#This Row],[Entre - Estações]]=0, "-", BS_CONTROLE[[#This Row],[Entre - Estações]])</f>
        <v>-</v>
      </c>
      <c r="AN71" s="368" t="str">
        <f>IF(BS_CONTROLE[[#This Row],[SB]]=0, "-", BS_CONTROLE[[#This Row],[SB]])</f>
        <v>TOM1/TMTTOM/TMT1</v>
      </c>
      <c r="AO71" s="369">
        <f>IF(BS_CONTROLE[[#This Row],[SUB]]=0, "-", BS_CONTROLE[[#This Row],[SUB]])</f>
        <v>74</v>
      </c>
      <c r="AP71" s="370">
        <f>IF(BS_CONTROLE[[#This Row],[KM - Inicio]]=0, "-", BS_CONTROLE[[#This Row],[KM - Inicio]])</f>
        <v>404.08</v>
      </c>
      <c r="AQ71" s="37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75" t="str" cm="1">
        <f t="array" ref="BC71" xml:space="preserve"> _xlfn.XLOOKUP(
  1,
  ( BASE_MAPA!$E$2:$E$359 = #REF!) *
  ( BASE_MAPA!$F$2:$F$359 &lt;= #REF!) *
  ( BASE_MAPA!$G$2:$G$359  &gt;= #REF!),
  BASE_MAPA!$D$2:$D$359,
  "-",
  0
)</f>
        <v>-</v>
      </c>
      <c r="BD71" s="75" t="str" cm="1">
        <f t="array" ref="BD71" xml:space="preserve"> _xlfn.XLOOKUP(
  1,
  ( BASE_MAPA!$E$2:$E$359 = #REF!) *
  ( BASE_MAPA!$F$2:$F$359 &lt;= #REF!) *
  ( BASE_MAPA!$G$2:$G$359  &gt;= #REF!),
  BASE_MAPA!$K$2:$K$359,
  "-",
  0
)</f>
        <v>-</v>
      </c>
      <c r="BE71" s="11" t="str">
        <f>IFERROR(_xlfn.XLOOKUP(AO71, BASE_MAPA!$E$2:$E$359, BASE_MAPA!$J$2:$J$359), "ERRO")</f>
        <v>MARCO INICIAL - ALTO ARAGUAIA</v>
      </c>
      <c r="BF71" s="37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1219</v>
      </c>
      <c r="BK71" s="21" t="s">
        <v>1308</v>
      </c>
      <c r="BL71" s="20"/>
      <c r="BM71" s="18" t="s">
        <v>975</v>
      </c>
      <c r="BN71" s="18" t="s">
        <v>995</v>
      </c>
      <c r="BO71" s="173" t="s">
        <v>1106</v>
      </c>
      <c r="BP71" s="21" t="s">
        <v>1308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9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1628</v>
      </c>
      <c r="N72" s="16" t="s">
        <v>1629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75" t="str" cm="1">
        <f t="array" ref="S72" xml:space="preserve"> _xlfn.XLOOKUP(
  1,
  ( BASE_MAPA!$E$2:$E$359 = #REF!) *
  ( BASE_MAPA!$F$2:$F$359 &lt;= #REF!) *
  ( BASE_MAPA!$G$2:$G$359  &gt;= #REF!),
  BASE_MAPA!$D$2:$D$359,
  "-",
  0
)</f>
        <v>-</v>
      </c>
      <c r="T72" s="75" t="str" cm="1">
        <f t="array" ref="T72" xml:space="preserve"> _xlfn.XLOOKUP(
  1,
  ( BASE_MAPA!$E$2:$E$359 = #REF!) *
  ( BASE_MAPA!$F$2:$F$359 &lt;= #REF!) *
  ( BASE_MAPA!$G$2:$G$359  &gt;= #REF!),
  BASE_MAPA!$K$2:$K$359,
  "-",
  0
)</f>
        <v>-</v>
      </c>
      <c r="U72" s="86" t="str">
        <f>IFERROR(_xlfn.XLOOKUP(J72, BASE_MAPA!$E$2:$E$359, BASE_MAPA!$J$2:$J$359), "ERRO")</f>
        <v>ALTO ARAGUAIA - RONDONOPOLIS</v>
      </c>
      <c r="V72" s="211" t="s">
        <v>1353</v>
      </c>
      <c r="W72" s="186" t="s">
        <v>1630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68" t="str">
        <f>IF(BS_CONTROLE[[#This Row],[Local - Partida]]=0, "-", BS_CONTROLE[[#This Row],[Local - Partida]])</f>
        <v>TSF1</v>
      </c>
      <c r="AL72" s="368" t="str">
        <f>IF(BS_CONTROLE[[#This Row],[Local - Encerramento]]=0, "-", BS_CONTROLE[[#This Row],[Local - Encerramento]])</f>
        <v>TSF1</v>
      </c>
      <c r="AM72" s="368" t="str">
        <f>IF(BS_CONTROLE[[#This Row],[Entre - Estações]]=0, "-", BS_CONTROLE[[#This Row],[Entre - Estações]])</f>
        <v>TIQ-TBS</v>
      </c>
      <c r="AN72" s="368" t="str">
        <f>IF(BS_CONTROLE[[#This Row],[SB]]=0, "-", BS_CONTROLE[[#This Row],[SB]])</f>
        <v>TIQTBS</v>
      </c>
      <c r="AO72" s="369">
        <f>IF(BS_CONTROLE[[#This Row],[SUB]]=0, "-", BS_CONTROLE[[#This Row],[SUB]])</f>
        <v>98</v>
      </c>
      <c r="AP72" s="370">
        <f>IF(BS_CONTROLE[[#This Row],[KM - Inicio]]=0, "-", BS_CONTROLE[[#This Row],[KM - Inicio]])</f>
        <v>616</v>
      </c>
      <c r="AQ72" s="37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75" t="str" cm="1">
        <f t="array" ref="BC72" xml:space="preserve"> _xlfn.XLOOKUP(
  1,
  ( BASE_MAPA!$E$2:$E$359 = #REF!) *
  ( BASE_MAPA!$F$2:$F$359 &lt;= #REF!) *
  ( BASE_MAPA!$G$2:$G$359  &gt;= #REF!),
  BASE_MAPA!$D$2:$D$359,
  "-",
  0
)</f>
        <v>-</v>
      </c>
      <c r="BD72" s="75" t="str" cm="1">
        <f t="array" ref="BD72" xml:space="preserve"> _xlfn.XLOOKUP(
  1,
  ( BASE_MAPA!$E$2:$E$359 = #REF!) *
  ( BASE_MAPA!$F$2:$F$359 &lt;= #REF!) *
  ( BASE_MAPA!$G$2:$G$359  &gt;= #REF!),
  BASE_MAPA!$K$2:$K$359,
  "-",
  0
)</f>
        <v>-</v>
      </c>
      <c r="BE72" s="11" t="str">
        <f>IFERROR(_xlfn.XLOOKUP(AO72, BASE_MAPA!$E$2:$E$359, BASE_MAPA!$J$2:$J$359), "ERRO")</f>
        <v>ALTO ARAGUAIA - RONDONOPOLIS</v>
      </c>
      <c r="BF72" s="37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8" t="s">
        <v>1215</v>
      </c>
      <c r="BK72" s="238" t="s">
        <v>1305</v>
      </c>
      <c r="BL72" s="20"/>
      <c r="BM72" s="18" t="s">
        <v>986</v>
      </c>
      <c r="BN72" s="18" t="s">
        <v>986</v>
      </c>
      <c r="BO72" s="173" t="s">
        <v>986</v>
      </c>
      <c r="BP72" s="238" t="s">
        <v>1305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9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51" t="str" cm="1">
        <f t="array" ref="M73" xml:space="preserve"> _xlfn.XLOOKUP(
  1,
  ( BASE_MAPA!$E$2:$E$359 = #REF!) *
  ( BASE_MAPA!$F$2:$F$359 &lt;= #REF!) *
  ( BASE_MAPA!$G$2:$G$359  &gt;= #REF!),
  BASE_MAPA!$H$2:$H$359,
  "-",
  0
)</f>
        <v>-</v>
      </c>
      <c r="N73" s="251" t="str" cm="1">
        <f t="array" ref="N73" xml:space="preserve"> _xlfn.XLOOKUP(
  1,
  ( BASE_MAPA!$E$2:$E$359 = #REF!) *
  ( BASE_MAPA!$F$2:$F$359 &lt;= #REF!) *
  ( BASE_MAPA!$G$2:$G$359  &gt;= #REF!),
  BASE_MAPA!$I$2:$I$359,
  "-",
  0
)</f>
        <v>-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75" t="str" cm="1">
        <f t="array" ref="S73" xml:space="preserve"> _xlfn.XLOOKUP(
  1,
  ( BASE_MAPA!$E$2:$E$359 = #REF!) *
  ( BASE_MAPA!$F$2:$F$359 &lt;= #REF!) *
  ( BASE_MAPA!$G$2:$G$359  &gt;= #REF!),
  BASE_MAPA!$D$2:$D$359,
  "-",
  0
)</f>
        <v>-</v>
      </c>
      <c r="T73" s="75" t="str" cm="1">
        <f t="array" ref="T73" xml:space="preserve"> _xlfn.XLOOKUP(
  1,
  ( BASE_MAPA!$E$2:$E$359 = #REF!) *
  ( BASE_MAPA!$F$2:$F$359 &lt;= #REF!) *
  ( BASE_MAPA!$G$2:$G$359  &gt;= #REF!),
  BASE_MAPA!$K$2:$K$359,
  "-",
  0
)</f>
        <v>-</v>
      </c>
      <c r="U73" s="86" t="str">
        <f>IFERROR(_xlfn.XLOOKUP(J73, BASE_MAPA!$E$2:$E$359, BASE_MAPA!$J$2:$J$359), "ERRO")</f>
        <v>ARARAQUARA - COLOMBIA</v>
      </c>
      <c r="V73" s="211" t="s">
        <v>1221</v>
      </c>
      <c r="W73" s="186" t="s">
        <v>1218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68" t="str">
        <f>IF(BS_CONTROLE[[#This Row],[Local - Partida]]=0, "-", BS_CONTROLE[[#This Row],[Local - Partida]])</f>
        <v>ZGT1</v>
      </c>
      <c r="AL73" s="368" t="str">
        <f>IF(BS_CONTROLE[[#This Row],[Local - Encerramento]]=0, "-", BS_CONTROLE[[#This Row],[Local - Encerramento]])</f>
        <v>ZGT1</v>
      </c>
      <c r="AM73" s="368" t="str">
        <f>IF(BS_CONTROLE[[#This Row],[Entre - Estações]]=0, "-", BS_CONTROLE[[#This Row],[Entre - Estações]])</f>
        <v>-</v>
      </c>
      <c r="AN73" s="368" t="str">
        <f>IF(BS_CONTROLE[[#This Row],[SB]]=0, "-", BS_CONTROLE[[#This Row],[SB]])</f>
        <v>-</v>
      </c>
      <c r="AO73" s="369">
        <f>IF(BS_CONTROLE[[#This Row],[SUB]]=0, "-", BS_CONTROLE[[#This Row],[SUB]])</f>
        <v>72</v>
      </c>
      <c r="AP73" s="370">
        <f>IF(BS_CONTROLE[[#This Row],[KM - Inicio]]=0, "-", BS_CONTROLE[[#This Row],[KM - Inicio]])</f>
        <v>301</v>
      </c>
      <c r="AQ73" s="37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75" t="str" cm="1">
        <f t="array" ref="BC73" xml:space="preserve"> _xlfn.XLOOKUP(
  1,
  ( BASE_MAPA!$E$2:$E$359 = #REF!) *
  ( BASE_MAPA!$F$2:$F$359 &lt;= #REF!) *
  ( BASE_MAPA!$G$2:$G$359  &gt;= #REF!),
  BASE_MAPA!$D$2:$D$359,
  "-",
  0
)</f>
        <v>-</v>
      </c>
      <c r="BD73" s="75" t="str" cm="1">
        <f t="array" ref="BD73" xml:space="preserve"> _xlfn.XLOOKUP(
  1,
  ( BASE_MAPA!$E$2:$E$359 = #REF!) *
  ( BASE_MAPA!$F$2:$F$359 &lt;= #REF!) *
  ( BASE_MAPA!$G$2:$G$359  &gt;= #REF!),
  BASE_MAPA!$K$2:$K$359,
  "-",
  0
)</f>
        <v>-</v>
      </c>
      <c r="BE73" s="11" t="str">
        <f>IFERROR(_xlfn.XLOOKUP(AO73, BASE_MAPA!$E$2:$E$359, BASE_MAPA!$J$2:$J$359), "ERRO")</f>
        <v>ARARAQUARA - COLOMBIA</v>
      </c>
      <c r="BF73" s="37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1219</v>
      </c>
      <c r="BK73" s="240" t="s">
        <v>1309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9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1533</v>
      </c>
      <c r="N74" s="16" t="s">
        <v>1534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75" t="str" cm="1">
        <f t="array" ref="S74" xml:space="preserve"> _xlfn.XLOOKUP(
  1,
  ( BASE_MAPA!$E$2:$E$359 = #REF!) *
  ( BASE_MAPA!$F$2:$F$359 &lt;= #REF!) *
  ( BASE_MAPA!$G$2:$G$359  &gt;= #REF!),
  BASE_MAPA!$D$2:$D$359,
  "-",
  0
)</f>
        <v>-</v>
      </c>
      <c r="T74" s="75" t="str" cm="1">
        <f t="array" ref="T74" xml:space="preserve"> _xlfn.XLOOKUP(
  1,
  ( BASE_MAPA!$E$2:$E$359 = #REF!) *
  ( BASE_MAPA!$F$2:$F$359 &lt;= #REF!) *
  ( BASE_MAPA!$G$2:$G$359  &gt;= #REF!),
  BASE_MAPA!$K$2:$K$359,
  "-",
  0
)</f>
        <v>-</v>
      </c>
      <c r="U74" s="86" t="str">
        <f>IFERROR(_xlfn.XLOOKUP(J74, BASE_MAPA!$E$2:$E$359, BASE_MAPA!$J$2:$J$359), "ERRO")</f>
        <v>ALTO ARAGUAIA - RONDONOPOLIS</v>
      </c>
      <c r="V74" s="211" t="s">
        <v>1223</v>
      </c>
      <c r="W74" s="186" t="s">
        <v>1535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68" t="str">
        <f>IF(BS_CONTROLE[[#This Row],[Local - Partida]]=0, "-", BS_CONTROLE[[#This Row],[Local - Partida]])</f>
        <v>TIQ2</v>
      </c>
      <c r="AL74" s="368" t="str">
        <f>IF(BS_CONTROLE[[#This Row],[Local - Encerramento]]=0, "-", BS_CONTROLE[[#This Row],[Local - Encerramento]])</f>
        <v>TGR2</v>
      </c>
      <c r="AM74" s="368" t="str">
        <f>IF(BS_CONTROLE[[#This Row],[Entre - Estações]]=0, "-", BS_CONTROLE[[#This Row],[Entre - Estações]])</f>
        <v>TBE-S</v>
      </c>
      <c r="AN74" s="368" t="str">
        <f>IF(BS_CONTROLE[[#This Row],[SB]]=0, "-", BS_CONTROLE[[#This Row],[SB]])</f>
        <v>TBES</v>
      </c>
      <c r="AO74" s="369">
        <f>IF(BS_CONTROLE[[#This Row],[SUB]]=0, "-", BS_CONTROLE[[#This Row],[SUB]])</f>
        <v>98</v>
      </c>
      <c r="AP74" s="370">
        <f>IF(BS_CONTROLE[[#This Row],[KM - Inicio]]=0, "-", BS_CONTROLE[[#This Row],[KM - Inicio]])</f>
        <v>529.322</v>
      </c>
      <c r="AQ74" s="37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75" t="str" cm="1">
        <f t="array" ref="BC74" xml:space="preserve"> _xlfn.XLOOKUP(
  1,
  ( BASE_MAPA!$E$2:$E$359 = #REF!) *
  ( BASE_MAPA!$F$2:$F$359 &lt;= #REF!) *
  ( BASE_MAPA!$G$2:$G$359  &gt;= #REF!),
  BASE_MAPA!$D$2:$D$359,
  "-",
  0
)</f>
        <v>-</v>
      </c>
      <c r="BD74" s="75" t="str" cm="1">
        <f t="array" ref="BD74" xml:space="preserve"> _xlfn.XLOOKUP(
  1,
  ( BASE_MAPA!$E$2:$E$359 = #REF!) *
  ( BASE_MAPA!$F$2:$F$359 &lt;= #REF!) *
  ( BASE_MAPA!$G$2:$G$359  &gt;= #REF!),
  BASE_MAPA!$K$2:$K$359,
  "-",
  0
)</f>
        <v>-</v>
      </c>
      <c r="BE74" s="11" t="str">
        <f>IFERROR(_xlfn.XLOOKUP(AO74, BASE_MAPA!$E$2:$E$359, BASE_MAPA!$J$2:$J$359), "ERRO")</f>
        <v>ALTO ARAGUAIA - RONDONOPOLIS</v>
      </c>
      <c r="BF74" s="37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1219</v>
      </c>
      <c r="BK74" s="21" t="s">
        <v>1536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9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16" t="str" cm="1">
        <f t="array" ref="M75" xml:space="preserve"> _xlfn.XLOOKUP(
  1,
  ( BASE_MAPA!$E$2:$E$359 = #REF!) *
  ( BASE_MAPA!$F$2:$F$359 &lt;= #REF!) *
  ( BASE_MAPA!$G$2:$G$359  &gt;= #REF!),
  BASE_MAPA!$H$2:$H$359,
  "-",
  0
)</f>
        <v>-</v>
      </c>
      <c r="N75" s="16" t="str" cm="1">
        <f t="array" ref="N75" xml:space="preserve"> _xlfn.XLOOKUP(
  1,
  ( BASE_MAPA!$E$2:$E$359 = #REF!) *
  ( BASE_MAPA!$F$2:$F$359 &lt;= #REF!) *
  ( BASE_MAPA!$G$2:$G$359  &gt;= #REF!),
  BASE_MAPA!$I$2:$I$359,
  "-",
  0
)</f>
        <v>-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75" t="str" cm="1">
        <f t="array" ref="S75" xml:space="preserve"> _xlfn.XLOOKUP(
  1,
  ( BASE_MAPA!$E$2:$E$359 = #REF!) *
  ( BASE_MAPA!$F$2:$F$359 &lt;= #REF!) *
  ( BASE_MAPA!$G$2:$G$359  &gt;= #REF!),
  BASE_MAPA!$D$2:$D$359,
  "-",
  0
)</f>
        <v>-</v>
      </c>
      <c r="T75" s="75" t="str" cm="1">
        <f t="array" ref="T75" xml:space="preserve"> _xlfn.XLOOKUP(
  1,
  ( BASE_MAPA!$E$2:$E$359 = #REF!) *
  ( BASE_MAPA!$F$2:$F$359 &lt;= #REF!) *
  ( BASE_MAPA!$G$2:$G$359  &gt;= #REF!),
  BASE_MAPA!$K$2:$K$359,
  "-",
  0
)</f>
        <v>-</v>
      </c>
      <c r="U75" s="86" t="str">
        <f>IFERROR(_xlfn.XLOOKUP(J75, BASE_MAPA!$E$2:$E$359, BASE_MAPA!$J$2:$J$359), "ERRO")</f>
        <v>MARCO INICIAL - ALTO ARAGUAIA</v>
      </c>
      <c r="V75" s="211" t="s">
        <v>1310</v>
      </c>
      <c r="W75" s="186" t="s">
        <v>1231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68" t="str">
        <f>IF(BS_CONTROLE[[#This Row],[Local - Partida]]=0, "-", BS_CONTROLE[[#This Row],[Local - Partida]])</f>
        <v>TOM416</v>
      </c>
      <c r="AL75" s="368" t="str">
        <f>IF(BS_CONTROLE[[#This Row],[Local - Encerramento]]=0, "-", BS_CONTROLE[[#This Row],[Local - Encerramento]])</f>
        <v>-</v>
      </c>
      <c r="AM75" s="368" t="str">
        <f>IF(BS_CONTROLE[[#This Row],[Entre - Estações]]=0, "-", BS_CONTROLE[[#This Row],[Entre - Estações]])</f>
        <v>-</v>
      </c>
      <c r="AN75" s="368" t="str">
        <f>IF(BS_CONTROLE[[#This Row],[SB]]=0, "-", BS_CONTROLE[[#This Row],[SB]])</f>
        <v>-</v>
      </c>
      <c r="AO75" s="369">
        <f>IF(BS_CONTROLE[[#This Row],[SUB]]=0, "-", BS_CONTROLE[[#This Row],[SUB]])</f>
        <v>74</v>
      </c>
      <c r="AP75" s="370">
        <f>IF(BS_CONTROLE[[#This Row],[KM - Inicio]]=0, "-", BS_CONTROLE[[#This Row],[KM - Inicio]])</f>
        <v>407</v>
      </c>
      <c r="AQ75" s="37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75" t="str" cm="1">
        <f t="array" ref="BC75" xml:space="preserve"> _xlfn.XLOOKUP(
  1,
  ( BASE_MAPA!$E$2:$E$359 = #REF!) *
  ( BASE_MAPA!$F$2:$F$359 &lt;= #REF!) *
  ( BASE_MAPA!$G$2:$G$359  &gt;= #REF!),
  BASE_MAPA!$D$2:$D$359,
  "-",
  0
)</f>
        <v>-</v>
      </c>
      <c r="BD75" s="75" t="str" cm="1">
        <f t="array" ref="BD75" xml:space="preserve"> _xlfn.XLOOKUP(
  1,
  ( BASE_MAPA!$E$2:$E$359 = #REF!) *
  ( BASE_MAPA!$F$2:$F$359 &lt;= #REF!) *
  ( BASE_MAPA!$G$2:$G$359  &gt;= #REF!),
  BASE_MAPA!$K$2:$K$359,
  "-",
  0
)</f>
        <v>-</v>
      </c>
      <c r="BE75" s="11" t="str">
        <f>IFERROR(_xlfn.XLOOKUP(AO75, BASE_MAPA!$E$2:$E$359, BASE_MAPA!$J$2:$J$359), "ERRO")</f>
        <v>MARCO INICIAL - ALTO ARAGUAIA</v>
      </c>
      <c r="BF75" s="37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1311</v>
      </c>
      <c r="BK75" s="21" t="s">
        <v>1312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9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16" t="str" cm="1">
        <f t="array" ref="M76" xml:space="preserve"> _xlfn.XLOOKUP(
  1,
  ( BASE_MAPA!$E$2:$E$359 = #REF!) *
  ( BASE_MAPA!$F$2:$F$359 &lt;= #REF!) *
  ( BASE_MAPA!$G$2:$G$359  &gt;= #REF!),
  BASE_MAPA!$H$2:$H$359,
  "-",
  0
)</f>
        <v>-</v>
      </c>
      <c r="N76" s="16" t="str" cm="1">
        <f t="array" ref="N76" xml:space="preserve"> _xlfn.XLOOKUP(
  1,
  ( BASE_MAPA!$E$2:$E$359 = #REF!) *
  ( BASE_MAPA!$F$2:$F$359 &lt;= #REF!) *
  ( BASE_MAPA!$G$2:$G$359  &gt;= #REF!),
  BASE_MAPA!$I$2:$I$359,
  "-",
  0
)</f>
        <v>-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75" t="str" cm="1">
        <f t="array" ref="S76" xml:space="preserve"> _xlfn.XLOOKUP(
  1,
  ( BASE_MAPA!$E$2:$E$359 = #REF!) *
  ( BASE_MAPA!$F$2:$F$359 &lt;= #REF!) *
  ( BASE_MAPA!$G$2:$G$359  &gt;= #REF!),
  BASE_MAPA!$D$2:$D$359,
  "-",
  0
)</f>
        <v>-</v>
      </c>
      <c r="T76" s="75" t="str" cm="1">
        <f t="array" ref="T76" xml:space="preserve"> _xlfn.XLOOKUP(
  1,
  ( BASE_MAPA!$E$2:$E$359 = #REF!) *
  ( BASE_MAPA!$F$2:$F$359 &lt;= #REF!) *
  ( BASE_MAPA!$G$2:$G$359  &gt;= #REF!),
  BASE_MAPA!$K$2:$K$359,
  "-",
  0
)</f>
        <v>-</v>
      </c>
      <c r="U76" s="86" t="str">
        <f>IFERROR(_xlfn.XLOOKUP(J76, BASE_MAPA!$E$2:$E$359, BASE_MAPA!$J$2:$J$359), "ERRO")</f>
        <v>MARCO INICIAL - ALTO ARAGUAIA</v>
      </c>
      <c r="V76" s="211" t="s">
        <v>1313</v>
      </c>
      <c r="W76" s="186" t="s">
        <v>1231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68" t="str">
        <f>IF(BS_CONTROLE[[#This Row],[Local - Partida]]=0, "-", BS_CONTROLE[[#This Row],[Local - Partida]])</f>
        <v>TSJ135</v>
      </c>
      <c r="AL76" s="368" t="str">
        <f>IF(BS_CONTROLE[[#This Row],[Local - Encerramento]]=0, "-", BS_CONTROLE[[#This Row],[Local - Encerramento]])</f>
        <v>-</v>
      </c>
      <c r="AM76" s="368" t="str">
        <f>IF(BS_CONTROLE[[#This Row],[Entre - Estações]]=0, "-", BS_CONTROLE[[#This Row],[Entre - Estações]])</f>
        <v>-</v>
      </c>
      <c r="AN76" s="368" t="str">
        <f>IF(BS_CONTROLE[[#This Row],[SB]]=0, "-", BS_CONTROLE[[#This Row],[SB]])</f>
        <v>-</v>
      </c>
      <c r="AO76" s="369">
        <f>IF(BS_CONTROLE[[#This Row],[SUB]]=0, "-", BS_CONTROLE[[#This Row],[SUB]])</f>
        <v>74</v>
      </c>
      <c r="AP76" s="370">
        <f>IF(BS_CONTROLE[[#This Row],[KM - Inicio]]=0, "-", BS_CONTROLE[[#This Row],[KM - Inicio]])</f>
        <v>134</v>
      </c>
      <c r="AQ76" s="37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75" t="str" cm="1">
        <f t="array" ref="BC76" xml:space="preserve"> _xlfn.XLOOKUP(
  1,
  ( BASE_MAPA!$E$2:$E$359 = #REF!) *
  ( BASE_MAPA!$F$2:$F$359 &lt;= #REF!) *
  ( BASE_MAPA!$G$2:$G$359  &gt;= #REF!),
  BASE_MAPA!$D$2:$D$359,
  "-",
  0
)</f>
        <v>-</v>
      </c>
      <c r="BD76" s="75" t="str" cm="1">
        <f t="array" ref="BD76" xml:space="preserve"> _xlfn.XLOOKUP(
  1,
  ( BASE_MAPA!$E$2:$E$359 = #REF!) *
  ( BASE_MAPA!$F$2:$F$359 &lt;= #REF!) *
  ( BASE_MAPA!$G$2:$G$359  &gt;= #REF!),
  BASE_MAPA!$K$2:$K$359,
  "-",
  0
)</f>
        <v>-</v>
      </c>
      <c r="BE76" s="11" t="str">
        <f>IFERROR(_xlfn.XLOOKUP(AO76, BASE_MAPA!$E$2:$E$359, BASE_MAPA!$J$2:$J$359), "ERRO")</f>
        <v>MARCO INICIAL - ALTO ARAGUAIA</v>
      </c>
      <c r="BF76" s="37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1232</v>
      </c>
      <c r="BK76" s="21" t="s">
        <v>1314</v>
      </c>
      <c r="BL76" s="20"/>
      <c r="BM76" s="18" t="s">
        <v>975</v>
      </c>
      <c r="BN76" s="18" t="s">
        <v>995</v>
      </c>
      <c r="BO76" s="173" t="s">
        <v>1106</v>
      </c>
      <c r="BP76" s="21" t="s">
        <v>1314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9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16" t="str" cm="1">
        <f t="array" ref="M77" xml:space="preserve"> _xlfn.XLOOKUP(
  1,
  ( BASE_MAPA!$E$2:$E$359 = #REF!) *
  ( BASE_MAPA!$F$2:$F$359 &lt;= #REF!) *
  ( BASE_MAPA!$G$2:$G$359  &gt;= #REF!),
  BASE_MAPA!$H$2:$H$359,
  "-",
  0
)</f>
        <v>-</v>
      </c>
      <c r="N77" s="16" t="str" cm="1">
        <f t="array" ref="N77" xml:space="preserve"> _xlfn.XLOOKUP(
  1,
  ( BASE_MAPA!$E$2:$E$359 = #REF!) *
  ( BASE_MAPA!$F$2:$F$359 &lt;= #REF!) *
  ( BASE_MAPA!$G$2:$G$359  &gt;= #REF!),
  BASE_MAPA!$I$2:$I$359,
  "-",
  0
)</f>
        <v>-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75" t="str" cm="1">
        <f t="array" ref="S77" xml:space="preserve"> _xlfn.XLOOKUP(
  1,
  ( BASE_MAPA!$E$2:$E$359 = #REF!) *
  ( BASE_MAPA!$F$2:$F$359 &lt;= #REF!) *
  ( BASE_MAPA!$G$2:$G$359  &gt;= #REF!),
  BASE_MAPA!$D$2:$D$359,
  "-",
  0
)</f>
        <v>-</v>
      </c>
      <c r="T77" s="75" t="str" cm="1">
        <f t="array" ref="T77" xml:space="preserve"> _xlfn.XLOOKUP(
  1,
  ( BASE_MAPA!$E$2:$E$359 = #REF!) *
  ( BASE_MAPA!$F$2:$F$359 &lt;= #REF!) *
  ( BASE_MAPA!$G$2:$G$359  &gt;= #REF!),
  BASE_MAPA!$K$2:$K$359,
  "-",
  0
)</f>
        <v>-</v>
      </c>
      <c r="U77" s="86" t="str">
        <f>IFERROR(_xlfn.XLOOKUP(J77, BASE_MAPA!$E$2:$E$359, BASE_MAPA!$J$2:$J$359), "ERRO")</f>
        <v>MARCO INICIAL - ALTO ARAGUAIA</v>
      </c>
      <c r="V77" s="211" t="s">
        <v>1315</v>
      </c>
      <c r="W77" s="186" t="s">
        <v>1281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68" t="str">
        <f>IF(BS_CONTROLE[[#This Row],[Local - Partida]]=0, "-", BS_CONTROLE[[#This Row],[Local - Partida]])</f>
        <v>-</v>
      </c>
      <c r="AL77" s="368" t="str">
        <f>IF(BS_CONTROLE[[#This Row],[Local - Encerramento]]=0, "-", BS_CONTROLE[[#This Row],[Local - Encerramento]])</f>
        <v>-</v>
      </c>
      <c r="AM77" s="368" t="str">
        <f>IF(BS_CONTROLE[[#This Row],[Entre - Estações]]=0, "-", BS_CONTROLE[[#This Row],[Entre - Estações]])</f>
        <v>-</v>
      </c>
      <c r="AN77" s="368" t="str">
        <f>IF(BS_CONTROLE[[#This Row],[SB]]=0, "-", BS_CONTROLE[[#This Row],[SB]])</f>
        <v>-</v>
      </c>
      <c r="AO77" s="369">
        <f>IF(BS_CONTROLE[[#This Row],[SUB]]=0, "-", BS_CONTROLE[[#This Row],[SUB]])</f>
        <v>74</v>
      </c>
      <c r="AP77" s="370">
        <f>IF(BS_CONTROLE[[#This Row],[KM - Inicio]]=0, "-", BS_CONTROLE[[#This Row],[KM - Inicio]])</f>
        <v>11</v>
      </c>
      <c r="AQ77" s="370" t="str">
        <f>IF(BS_CONTROLE[[#This Row],[KM - Fim]]=0, "-", BS_CONTROLE[[#This Row],[KM - Fim]])</f>
        <v>-</v>
      </c>
      <c r="AR77" s="43" t="s">
        <v>1316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75" t="str" cm="1">
        <f t="array" ref="BC77" xml:space="preserve"> _xlfn.XLOOKUP(
  1,
  ( BASE_MAPA!$E$2:$E$359 = #REF!) *
  ( BASE_MAPA!$F$2:$F$359 &lt;= #REF!) *
  ( BASE_MAPA!$G$2:$G$359  &gt;= #REF!),
  BASE_MAPA!$D$2:$D$359,
  "-",
  0
)</f>
        <v>-</v>
      </c>
      <c r="BD77" s="75" t="str" cm="1">
        <f t="array" ref="BD77" xml:space="preserve"> _xlfn.XLOOKUP(
  1,
  ( BASE_MAPA!$E$2:$E$359 = #REF!) *
  ( BASE_MAPA!$F$2:$F$359 &lt;= #REF!) *
  ( BASE_MAPA!$G$2:$G$359  &gt;= #REF!),
  BASE_MAPA!$K$2:$K$359,
  "-",
  0
)</f>
        <v>-</v>
      </c>
      <c r="BE77" s="11" t="str">
        <f>IFERROR(_xlfn.XLOOKUP(AO77, BASE_MAPA!$E$2:$E$359, BASE_MAPA!$J$2:$J$359), "ERRO")</f>
        <v>MARCO INICIAL - ALTO ARAGUAIA</v>
      </c>
      <c r="BF77" s="37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1232</v>
      </c>
      <c r="BK77" s="21" t="s">
        <v>1317</v>
      </c>
      <c r="BL77" s="20"/>
      <c r="BM77" s="18" t="s">
        <v>986</v>
      </c>
      <c r="BN77" s="18" t="s">
        <v>986</v>
      </c>
      <c r="BO77" s="173" t="s">
        <v>986</v>
      </c>
      <c r="BP77" s="21" t="s">
        <v>1317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9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16" t="str" cm="1">
        <f t="array" ref="M78" xml:space="preserve"> _xlfn.XLOOKUP(
  1,
  ( BASE_MAPA!$E$2:$E$359 = #REF!) *
  ( BASE_MAPA!$F$2:$F$359 &lt;= #REF!) *
  ( BASE_MAPA!$G$2:$G$359  &gt;= #REF!),
  BASE_MAPA!$H$2:$H$359,
  "-",
  0
)</f>
        <v>-</v>
      </c>
      <c r="N78" s="16" t="str" cm="1">
        <f t="array" ref="N78" xml:space="preserve"> _xlfn.XLOOKUP(
  1,
  ( BASE_MAPA!$E$2:$E$359 = #REF!) *
  ( BASE_MAPA!$F$2:$F$359 &lt;= #REF!) *
  ( BASE_MAPA!$G$2:$G$359  &gt;= #REF!),
  BASE_MAPA!$I$2:$I$359,
  "-",
  0
)</f>
        <v>-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75" t="str" cm="1">
        <f t="array" ref="S78" xml:space="preserve"> _xlfn.XLOOKUP(
  1,
  ( BASE_MAPA!$E$2:$E$359 = #REF!) *
  ( BASE_MAPA!$F$2:$F$359 &lt;= #REF!) *
  ( BASE_MAPA!$G$2:$G$359  &gt;= #REF!),
  BASE_MAPA!$D$2:$D$359,
  "-",
  0
)</f>
        <v>-</v>
      </c>
      <c r="T78" s="75" t="str" cm="1">
        <f t="array" ref="T78" xml:space="preserve"> _xlfn.XLOOKUP(
  1,
  ( BASE_MAPA!$E$2:$E$359 = #REF!) *
  ( BASE_MAPA!$F$2:$F$359 &lt;= #REF!) *
  ( BASE_MAPA!$G$2:$G$359  &gt;= #REF!),
  BASE_MAPA!$K$2:$K$359,
  "-",
  0
)</f>
        <v>-</v>
      </c>
      <c r="U78" s="86" t="str">
        <f>IFERROR(_xlfn.XLOOKUP(J78, BASE_MAPA!$E$2:$E$359, BASE_MAPA!$J$2:$J$359), "ERRO")</f>
        <v>PORTO NACIONAL - OURO VERDE</v>
      </c>
      <c r="V78" s="211" t="s">
        <v>1302</v>
      </c>
      <c r="W78" s="186" t="s">
        <v>1287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68" t="str">
        <f>IF(BS_CONTROLE[[#This Row],[Local - Partida]]=0, "-", BS_CONTROLE[[#This Row],[Local - Partida]])</f>
        <v>POV</v>
      </c>
      <c r="AL78" s="368" t="str">
        <f>IF(BS_CONTROLE[[#This Row],[Local - Encerramento]]=0, "-", BS_CONTROLE[[#This Row],[Local - Encerramento]])</f>
        <v>PJA</v>
      </c>
      <c r="AM78" s="368" t="str">
        <f>IF(BS_CONTROLE[[#This Row],[Entre - Estações]]=0, "-", BS_CONTROLE[[#This Row],[Entre - Estações]])</f>
        <v>-</v>
      </c>
      <c r="AN78" s="368" t="str">
        <f>IF(BS_CONTROLE[[#This Row],[SB]]=0, "-", BS_CONTROLE[[#This Row],[SB]])</f>
        <v>-</v>
      </c>
      <c r="AO78" s="369">
        <f>IF(BS_CONTROLE[[#This Row],[SUB]]=0, "-", BS_CONTROLE[[#This Row],[SUB]])</f>
        <v>101</v>
      </c>
      <c r="AP78" s="370">
        <f>IF(BS_CONTROLE[[#This Row],[KM - Inicio]]=0, "-", BS_CONTROLE[[#This Row],[KM - Inicio]])</f>
        <v>1496</v>
      </c>
      <c r="AQ78" s="37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75" t="str" cm="1">
        <f t="array" ref="BC78" xml:space="preserve"> _xlfn.XLOOKUP(
  1,
  ( BASE_MAPA!$E$2:$E$359 = #REF!) *
  ( BASE_MAPA!$F$2:$F$359 &lt;= #REF!) *
  ( BASE_MAPA!$G$2:$G$359  &gt;= #REF!),
  BASE_MAPA!$D$2:$D$359,
  "-",
  0
)</f>
        <v>-</v>
      </c>
      <c r="BD78" s="75" t="str" cm="1">
        <f t="array" ref="BD78" xml:space="preserve"> _xlfn.XLOOKUP(
  1,
  ( BASE_MAPA!$E$2:$E$359 = #REF!) *
  ( BASE_MAPA!$F$2:$F$359 &lt;= #REF!) *
  ( BASE_MAPA!$G$2:$G$359  &gt;= #REF!),
  BASE_MAPA!$K$2:$K$359,
  "-",
  0
)</f>
        <v>-</v>
      </c>
      <c r="BE78" s="11" t="str">
        <f>IFERROR(_xlfn.XLOOKUP(AO78, BASE_MAPA!$E$2:$E$359, BASE_MAPA!$J$2:$J$359), "ERRO")</f>
        <v>PORTO NACIONAL - OURO VERDE</v>
      </c>
      <c r="BF78" s="37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1219</v>
      </c>
      <c r="BK78" s="21" t="s">
        <v>1318</v>
      </c>
      <c r="BL78" s="20"/>
      <c r="BM78" s="18" t="s">
        <v>976</v>
      </c>
      <c r="BN78" s="18" t="s">
        <v>996</v>
      </c>
      <c r="BO78" s="173" t="s">
        <v>1067</v>
      </c>
      <c r="BP78" s="21" t="s">
        <v>1318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9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1604</v>
      </c>
      <c r="N79" s="16" t="s">
        <v>1605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75" t="str" cm="1">
        <f t="array" ref="S79" xml:space="preserve"> _xlfn.XLOOKUP(
  1,
  ( BASE_MAPA!$E$2:$E$359 = #REF!) *
  ( BASE_MAPA!$F$2:$F$359 &lt;= #REF!) *
  ( BASE_MAPA!$G$2:$G$359  &gt;= #REF!),
  BASE_MAPA!$D$2:$D$359,
  "-",
  0
)</f>
        <v>-</v>
      </c>
      <c r="T79" s="75" t="str" cm="1">
        <f t="array" ref="T79" xml:space="preserve"> _xlfn.XLOOKUP(
  1,
  ( BASE_MAPA!$E$2:$E$359 = #REF!) *
  ( BASE_MAPA!$F$2:$F$359 &lt;= #REF!) *
  ( BASE_MAPA!$G$2:$G$359  &gt;= #REF!),
  BASE_MAPA!$K$2:$K$359,
  "-",
  0
)</f>
        <v>-</v>
      </c>
      <c r="U79" s="86" t="str">
        <f>IFERROR(_xlfn.XLOOKUP(J79, BASE_MAPA!$E$2:$E$359, BASE_MAPA!$J$2:$J$359), "ERRO")</f>
        <v>MARCO INICIAL - ALTO ARAGUAIA</v>
      </c>
      <c r="V79" s="211" t="s">
        <v>1255</v>
      </c>
      <c r="W79" s="186" t="s">
        <v>1610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68" t="str">
        <f>IF(BS_CONTROLE[[#This Row],[Local - Partida]]=0, "-", BS_CONTROLE[[#This Row],[Local - Partida]])</f>
        <v>TGR2</v>
      </c>
      <c r="AL79" s="368" t="str">
        <f>IF(BS_CONTROLE[[#This Row],[Local - Encerramento]]=0, "-", BS_CONTROLE[[#This Row],[Local - Encerramento]])</f>
        <v>TOM2</v>
      </c>
      <c r="AM79" s="368" t="str">
        <f>IF(BS_CONTROLE[[#This Row],[Entre - Estações]]=0, "-", BS_CONTROLE[[#This Row],[Entre - Estações]])</f>
        <v>TGR-TOM</v>
      </c>
      <c r="AN79" s="368" t="str">
        <f>IF(BS_CONTROLE[[#This Row],[SB]]=0, "-", BS_CONTROLE[[#This Row],[SB]])</f>
        <v>TGRTOM</v>
      </c>
      <c r="AO79" s="369">
        <f>IF(BS_CONTROLE[[#This Row],[SUB]]=0, "-", BS_CONTROLE[[#This Row],[SUB]])</f>
        <v>74</v>
      </c>
      <c r="AP79" s="370">
        <f>IF(BS_CONTROLE[[#This Row],[KM - Inicio]]=0, "-", BS_CONTROLE[[#This Row],[KM - Inicio]])</f>
        <v>501</v>
      </c>
      <c r="AQ79" s="37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75" t="str" cm="1">
        <f t="array" ref="BC79" xml:space="preserve"> _xlfn.XLOOKUP(
  1,
  ( BASE_MAPA!$E$2:$E$359 = #REF!) *
  ( BASE_MAPA!$F$2:$F$359 &lt;= #REF!) *
  ( BASE_MAPA!$G$2:$G$359  &gt;= #REF!),
  BASE_MAPA!$D$2:$D$359,
  "-",
  0
)</f>
        <v>-</v>
      </c>
      <c r="BD79" s="75" t="str" cm="1">
        <f t="array" ref="BD79" xml:space="preserve"> _xlfn.XLOOKUP(
  1,
  ( BASE_MAPA!$E$2:$E$359 = #REF!) *
  ( BASE_MAPA!$F$2:$F$359 &lt;= #REF!) *
  ( BASE_MAPA!$G$2:$G$359  &gt;= #REF!),
  BASE_MAPA!$K$2:$K$359,
  "-",
  0
)</f>
        <v>-</v>
      </c>
      <c r="BE79" s="11" t="str">
        <f>IFERROR(_xlfn.XLOOKUP(AO79, BASE_MAPA!$E$2:$E$359, BASE_MAPA!$J$2:$J$359), "ERRO")</f>
        <v>MARCO INICIAL - ALTO ARAGUAIA</v>
      </c>
      <c r="BF79" s="37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1219</v>
      </c>
      <c r="BK79" s="21" t="s">
        <v>1611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9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1506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1507</v>
      </c>
      <c r="N80" s="235" t="s">
        <v>1508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75" t="str" cm="1">
        <f t="array" ref="S80" xml:space="preserve"> _xlfn.XLOOKUP(
  1,
  ( BASE_MAPA!$E$2:$E$359 = #REF!) *
  ( BASE_MAPA!$F$2:$F$359 &lt;= #REF!) *
  ( BASE_MAPA!$G$2:$G$359  &gt;= #REF!),
  BASE_MAPA!$D$2:$D$359,
  "-",
  0
)</f>
        <v>-</v>
      </c>
      <c r="T80" s="75" t="str" cm="1">
        <f t="array" ref="T80" xml:space="preserve"> _xlfn.XLOOKUP(
  1,
  ( BASE_MAPA!$E$2:$E$359 = #REF!) *
  ( BASE_MAPA!$F$2:$F$359 &lt;= #REF!) *
  ( BASE_MAPA!$G$2:$G$359  &gt;= #REF!),
  BASE_MAPA!$K$2:$K$359,
  "-",
  0
)</f>
        <v>-</v>
      </c>
      <c r="U80" s="86" t="str">
        <f>IFERROR(_xlfn.XLOOKUP(J80, BASE_MAPA!$E$2:$E$359, BASE_MAPA!$J$2:$J$359), "ERRO")</f>
        <v>ALTO ARAGUAIA - RONDONOPOLIS</v>
      </c>
      <c r="V80" s="211" t="s">
        <v>1509</v>
      </c>
      <c r="W80" s="186" t="s">
        <v>1489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68" t="str">
        <f>IF(BS_CONTROLE[[#This Row],[Local - Partida]]=0, "-", BS_CONTROLE[[#This Row],[Local - Partida]])</f>
        <v>752RVD</v>
      </c>
      <c r="AL80" s="368" t="str">
        <f>IF(BS_CONTROLE[[#This Row],[Local - Encerramento]]=0, "-", BS_CONTROLE[[#This Row],[Local - Encerramento]])</f>
        <v>TGR2</v>
      </c>
      <c r="AM80" s="368" t="str">
        <f>IF(BS_CONTROLE[[#This Row],[Entre - Estações]]=0, "-", BS_CONTROLE[[#This Row],[Entre - Estações]])</f>
        <v>RVD-TAG</v>
      </c>
      <c r="AN80" s="368" t="str">
        <f>IF(BS_CONTROLE[[#This Row],[SB]]=0, "-", BS_CONTROLE[[#This Row],[SB]])</f>
        <v>RVDTAG</v>
      </c>
      <c r="AO80" s="369">
        <f>IF(BS_CONTROLE[[#This Row],[SUB]]=0, "-", BS_CONTROLE[[#This Row],[SUB]])</f>
        <v>98</v>
      </c>
      <c r="AP80" s="370">
        <f>IF(BS_CONTROLE[[#This Row],[KM - Inicio]]=0, "-", BS_CONTROLE[[#This Row],[KM - Inicio]])</f>
        <v>752.38</v>
      </c>
      <c r="AQ80" s="37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75" t="str" cm="1">
        <f t="array" ref="BC80" xml:space="preserve"> _xlfn.XLOOKUP(
  1,
  ( BASE_MAPA!$E$2:$E$359 = #REF!) *
  ( BASE_MAPA!$F$2:$F$359 &lt;= #REF!) *
  ( BASE_MAPA!$G$2:$G$359  &gt;= #REF!),
  BASE_MAPA!$D$2:$D$359,
  "-",
  0
)</f>
        <v>-</v>
      </c>
      <c r="BD80" s="75" t="str" cm="1">
        <f t="array" ref="BD80" xml:space="preserve"> _xlfn.XLOOKUP(
  1,
  ( BASE_MAPA!$E$2:$E$359 = #REF!) *
  ( BASE_MAPA!$F$2:$F$359 &lt;= #REF!) *
  ( BASE_MAPA!$G$2:$G$359  &gt;= #REF!),
  BASE_MAPA!$K$2:$K$359,
  "-",
  0
)</f>
        <v>-</v>
      </c>
      <c r="BE80" s="11" t="str">
        <f>IFERROR(_xlfn.XLOOKUP(AO80, BASE_MAPA!$E$2:$E$359, BASE_MAPA!$J$2:$J$359), "ERRO")</f>
        <v>ALTO ARAGUAIA - RONDONOPOLIS</v>
      </c>
      <c r="BF80" s="37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1512</v>
      </c>
      <c r="BK80" s="187" t="s">
        <v>1510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9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1547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75" t="str" cm="1">
        <f t="array" ref="S81" xml:space="preserve"> _xlfn.XLOOKUP(
  1,
  ( BASE_MAPA!$E$2:$E$359 = #REF!) *
  ( BASE_MAPA!$F$2:$F$359 &lt;= #REF!) *
  ( BASE_MAPA!$G$2:$G$359  &gt;= #REF!),
  BASE_MAPA!$D$2:$D$359,
  "-",
  0
)</f>
        <v>-</v>
      </c>
      <c r="T81" s="75" t="str" cm="1">
        <f t="array" ref="T81" xml:space="preserve"> _xlfn.XLOOKUP(
  1,
  ( BASE_MAPA!$E$2:$E$359 = #REF!) *
  ( BASE_MAPA!$F$2:$F$359 &lt;= #REF!) *
  ( BASE_MAPA!$G$2:$G$359  &gt;= #REF!),
  BASE_MAPA!$K$2:$K$359,
  "-",
  0
)</f>
        <v>-</v>
      </c>
      <c r="U81" s="86" t="str">
        <f>IFERROR(_xlfn.XLOOKUP(J81, BASE_MAPA!$E$2:$E$359, BASE_MAPA!$J$2:$J$359), "ERRO")</f>
        <v>MARCO INICIAL - ALTO ARAGUAIA</v>
      </c>
      <c r="V81" s="211" t="s">
        <v>1548</v>
      </c>
      <c r="W81" s="186" t="s">
        <v>1549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68" t="str">
        <f>IF(BS_CONTROLE[[#This Row],[Local - Partida]]=0, "-", BS_CONTROLE[[#This Row],[Local - Partida]])</f>
        <v>TCS</v>
      </c>
      <c r="AL81" s="368" t="str">
        <f>IF(BS_CONTROLE[[#This Row],[Local - Encerramento]]=0, "-", BS_CONTROLE[[#This Row],[Local - Encerramento]])</f>
        <v>TGR</v>
      </c>
      <c r="AM81" s="368" t="str">
        <f>IF(BS_CONTROLE[[#This Row],[Entre - Estações]]=0, "-", BS_CONTROLE[[#This Row],[Entre - Estações]])</f>
        <v>TCS-TGR</v>
      </c>
      <c r="AN81" s="368" t="str">
        <f>IF(BS_CONTROLE[[#This Row],[SB]]=0, "-", BS_CONTROLE[[#This Row],[SB]])</f>
        <v>TCSTGR</v>
      </c>
      <c r="AO81" s="369">
        <f>IF(BS_CONTROLE[[#This Row],[SUB]]=0, "-", BS_CONTROLE[[#This Row],[SUB]])</f>
        <v>74</v>
      </c>
      <c r="AP81" s="370">
        <f>IF(BS_CONTROLE[[#This Row],[KM - Inicio]]=0, "-", BS_CONTROLE[[#This Row],[KM - Inicio]])</f>
        <v>290</v>
      </c>
      <c r="AQ81" s="37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75" t="str" cm="1">
        <f t="array" ref="BC81" xml:space="preserve"> _xlfn.XLOOKUP(
  1,
  ( BASE_MAPA!$E$2:$E$359 = #REF!) *
  ( BASE_MAPA!$F$2:$F$359 &lt;= #REF!) *
  ( BASE_MAPA!$G$2:$G$359  &gt;= #REF!),
  BASE_MAPA!$D$2:$D$359,
  "-",
  0
)</f>
        <v>-</v>
      </c>
      <c r="BD81" s="75" t="str" cm="1">
        <f t="array" ref="BD81" xml:space="preserve"> _xlfn.XLOOKUP(
  1,
  ( BASE_MAPA!$E$2:$E$359 = #REF!) *
  ( BASE_MAPA!$F$2:$F$359 &lt;= #REF!) *
  ( BASE_MAPA!$G$2:$G$359  &gt;= #REF!),
  BASE_MAPA!$K$2:$K$359,
  "-",
  0
)</f>
        <v>-</v>
      </c>
      <c r="BE81" s="11" t="str">
        <f>IFERROR(_xlfn.XLOOKUP(AO81, BASE_MAPA!$E$2:$E$359, BASE_MAPA!$J$2:$J$359), "ERRO")</f>
        <v>MARCO INICIAL - ALTO ARAGUAIA</v>
      </c>
      <c r="BF81" s="37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1219</v>
      </c>
      <c r="BK81" s="21" t="s">
        <v>1550</v>
      </c>
      <c r="BL81" s="20"/>
      <c r="BM81" s="18" t="s">
        <v>986</v>
      </c>
      <c r="BN81" s="18" t="s">
        <v>986</v>
      </c>
      <c r="BO81" s="173" t="s">
        <v>986</v>
      </c>
      <c r="BP81" s="21" t="s">
        <v>1550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9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1674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75" t="str" cm="1">
        <f t="array" ref="S82" xml:space="preserve"> _xlfn.XLOOKUP(
  1,
  ( BASE_MAPA!$E$2:$E$359 = #REF!) *
  ( BASE_MAPA!$F$2:$F$359 &lt;= #REF!) *
  ( BASE_MAPA!$G$2:$G$359  &gt;= #REF!),
  BASE_MAPA!$D$2:$D$359,
  "-",
  0
)</f>
        <v>-</v>
      </c>
      <c r="T82" s="75" t="str" cm="1">
        <f t="array" ref="T82" xml:space="preserve"> _xlfn.XLOOKUP(
  1,
  ( BASE_MAPA!$E$2:$E$359 = #REF!) *
  ( BASE_MAPA!$F$2:$F$359 &lt;= #REF!) *
  ( BASE_MAPA!$G$2:$G$359  &gt;= #REF!),
  BASE_MAPA!$K$2:$K$359,
  "-",
  0
)</f>
        <v>-</v>
      </c>
      <c r="U82" s="86" t="str">
        <f>IFERROR(_xlfn.XLOOKUP(J82, BASE_MAPA!$E$2:$E$359, BASE_MAPA!$J$2:$J$359), "ERRO")</f>
        <v>MARCO INICIAL - ALTO ARAGUAIA</v>
      </c>
      <c r="V82" s="211" t="s">
        <v>1307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68" t="str">
        <f>IF(BS_CONTROLE[[#This Row],[Local - Partida]]=0, "-", BS_CONTROLE[[#This Row],[Local - Partida]])</f>
        <v>TOM2</v>
      </c>
      <c r="AL82" s="368" t="str">
        <f>IF(BS_CONTROLE[[#This Row],[Local - Encerramento]]=0, "-", BS_CONTROLE[[#This Row],[Local - Encerramento]])</f>
        <v>TOM2</v>
      </c>
      <c r="AM82" s="368" t="str">
        <f>IF(BS_CONTROLE[[#This Row],[Entre - Estações]]=0, "-", BS_CONTROLE[[#This Row],[Entre - Estações]])</f>
        <v>TOM-TMT</v>
      </c>
      <c r="AN82" s="368" t="str">
        <f>IF(BS_CONTROLE[[#This Row],[SB]]=0, "-", BS_CONTROLE[[#This Row],[SB]])</f>
        <v>TMTTOM</v>
      </c>
      <c r="AO82" s="369">
        <f>IF(BS_CONTROLE[[#This Row],[SUB]]=0, "-", BS_CONTROLE[[#This Row],[SUB]])</f>
        <v>74</v>
      </c>
      <c r="AP82" s="370">
        <f>IF(BS_CONTROLE[[#This Row],[KM - Inicio]]=0, "-", BS_CONTROLE[[#This Row],[KM - Inicio]])</f>
        <v>404.08</v>
      </c>
      <c r="AQ82" s="37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75" t="str" cm="1">
        <f t="array" ref="BC82" xml:space="preserve"> _xlfn.XLOOKUP(
  1,
  ( BASE_MAPA!$E$2:$E$359 = #REF!) *
  ( BASE_MAPA!$F$2:$F$359 &lt;= #REF!) *
  ( BASE_MAPA!$G$2:$G$359  &gt;= #REF!),
  BASE_MAPA!$D$2:$D$359,
  "-",
  0
)</f>
        <v>-</v>
      </c>
      <c r="BD82" s="75" t="str" cm="1">
        <f t="array" ref="BD82" xml:space="preserve"> _xlfn.XLOOKUP(
  1,
  ( BASE_MAPA!$E$2:$E$359 = #REF!) *
  ( BASE_MAPA!$F$2:$F$359 &lt;= #REF!) *
  ( BASE_MAPA!$G$2:$G$359  &gt;= #REF!),
  BASE_MAPA!$K$2:$K$359,
  "-",
  0
)</f>
        <v>-</v>
      </c>
      <c r="BE82" s="11" t="str">
        <f>IFERROR(_xlfn.XLOOKUP(AO82, BASE_MAPA!$E$2:$E$359, BASE_MAPA!$J$2:$J$359), "ERRO")</f>
        <v>MARCO INICIAL - ALTO ARAGUAIA</v>
      </c>
      <c r="BF82" s="37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1219</v>
      </c>
      <c r="BK82" s="21" t="s">
        <v>1675</v>
      </c>
      <c r="BL82" s="20"/>
      <c r="BM82" s="18" t="s">
        <v>972</v>
      </c>
      <c r="BN82" s="18" t="s">
        <v>992</v>
      </c>
      <c r="BO82" s="173" t="s">
        <v>1111</v>
      </c>
      <c r="BP82" s="21" t="s">
        <v>1675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9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1628</v>
      </c>
      <c r="N83" s="16" t="s">
        <v>1629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75" t="str" cm="1">
        <f t="array" ref="S83" xml:space="preserve"> _xlfn.XLOOKUP(
  1,
  ( BASE_MAPA!$E$2:$E$359 = #REF!) *
  ( BASE_MAPA!$F$2:$F$359 &lt;= #REF!) *
  ( BASE_MAPA!$G$2:$G$359  &gt;= #REF!),
  BASE_MAPA!$D$2:$D$359,
  "-",
  0
)</f>
        <v>-</v>
      </c>
      <c r="T83" s="75" t="str" cm="1">
        <f t="array" ref="T83" xml:space="preserve"> _xlfn.XLOOKUP(
  1,
  ( BASE_MAPA!$E$2:$E$359 = #REF!) *
  ( BASE_MAPA!$F$2:$F$359 &lt;= #REF!) *
  ( BASE_MAPA!$G$2:$G$359  &gt;= #REF!),
  BASE_MAPA!$K$2:$K$359,
  "-",
  0
)</f>
        <v>-</v>
      </c>
      <c r="U83" s="86" t="str">
        <f>IFERROR(_xlfn.XLOOKUP(J83, BASE_MAPA!$E$2:$E$359, BASE_MAPA!$J$2:$J$359), "ERRO")</f>
        <v>ALTO ARAGUAIA - RONDONOPOLIS</v>
      </c>
      <c r="V83" s="211" t="s">
        <v>1353</v>
      </c>
      <c r="W83" s="186" t="s">
        <v>1630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68" t="str">
        <f>IF(BS_CONTROLE[[#This Row],[Local - Partida]]=0, "-", BS_CONTROLE[[#This Row],[Local - Partida]])</f>
        <v>TSF1</v>
      </c>
      <c r="AL83" s="368" t="str">
        <f>IF(BS_CONTROLE[[#This Row],[Local - Encerramento]]=0, "-", BS_CONTROLE[[#This Row],[Local - Encerramento]])</f>
        <v>TSF1</v>
      </c>
      <c r="AM83" s="368" t="str">
        <f>IF(BS_CONTROLE[[#This Row],[Entre - Estações]]=0, "-", BS_CONTROLE[[#This Row],[Entre - Estações]])</f>
        <v>TIQ-TBS</v>
      </c>
      <c r="AN83" s="368" t="str">
        <f>IF(BS_CONTROLE[[#This Row],[SB]]=0, "-", BS_CONTROLE[[#This Row],[SB]])</f>
        <v>TIQTBS</v>
      </c>
      <c r="AO83" s="369">
        <f>IF(BS_CONTROLE[[#This Row],[SUB]]=0, "-", BS_CONTROLE[[#This Row],[SUB]])</f>
        <v>98</v>
      </c>
      <c r="AP83" s="370">
        <f>IF(BS_CONTROLE[[#This Row],[KM - Inicio]]=0, "-", BS_CONTROLE[[#This Row],[KM - Inicio]])</f>
        <v>616</v>
      </c>
      <c r="AQ83" s="37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75" t="str" cm="1">
        <f t="array" ref="BC83" xml:space="preserve"> _xlfn.XLOOKUP(
  1,
  ( BASE_MAPA!$E$2:$E$359 = #REF!) *
  ( BASE_MAPA!$F$2:$F$359 &lt;= #REF!) *
  ( BASE_MAPA!$G$2:$G$359  &gt;= #REF!),
  BASE_MAPA!$D$2:$D$359,
  "-",
  0
)</f>
        <v>-</v>
      </c>
      <c r="BD83" s="75" t="str" cm="1">
        <f t="array" ref="BD83" xml:space="preserve"> _xlfn.XLOOKUP(
  1,
  ( BASE_MAPA!$E$2:$E$359 = #REF!) *
  ( BASE_MAPA!$F$2:$F$359 &lt;= #REF!) *
  ( BASE_MAPA!$G$2:$G$359  &gt;= #REF!),
  BASE_MAPA!$K$2:$K$359,
  "-",
  0
)</f>
        <v>-</v>
      </c>
      <c r="BE83" s="11" t="str">
        <f>IFERROR(_xlfn.XLOOKUP(AO83, BASE_MAPA!$E$2:$E$359, BASE_MAPA!$J$2:$J$359), "ERRO")</f>
        <v>ALTO ARAGUAIA - RONDONOPOLIS</v>
      </c>
      <c r="BF83" s="37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8" t="s">
        <v>1215</v>
      </c>
      <c r="BK83" s="238" t="s">
        <v>1631</v>
      </c>
      <c r="BL83" s="20"/>
      <c r="BM83" s="18" t="s">
        <v>986</v>
      </c>
      <c r="BN83" s="18" t="s">
        <v>986</v>
      </c>
      <c r="BO83" s="173" t="s">
        <v>986</v>
      </c>
      <c r="BP83" s="238" t="s">
        <v>1631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9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16" t="str" cm="1">
        <f t="array" ref="M84" xml:space="preserve"> _xlfn.XLOOKUP(
  1,
  ( BASE_MAPA!$E$2:$E$359 = #REF!) *
  ( BASE_MAPA!$F$2:$F$359 &lt;= #REF!) *
  ( BASE_MAPA!$G$2:$G$359  &gt;= #REF!),
  BASE_MAPA!$H$2:$H$359,
  "-",
  0
)</f>
        <v>-</v>
      </c>
      <c r="N84" s="16" t="str" cm="1">
        <f t="array" ref="N84" xml:space="preserve"> _xlfn.XLOOKUP(
  1,
  ( BASE_MAPA!$E$2:$E$359 = #REF!) *
  ( BASE_MAPA!$F$2:$F$359 &lt;= #REF!) *
  ( BASE_MAPA!$G$2:$G$359  &gt;= #REF!),
  BASE_MAPA!$I$2:$I$359,
  "-",
  0
)</f>
        <v>-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75" t="str" cm="1">
        <f t="array" ref="S84" xml:space="preserve"> _xlfn.XLOOKUP(
  1,
  ( BASE_MAPA!$E$2:$E$359 = #REF!) *
  ( BASE_MAPA!$F$2:$F$359 &lt;= #REF!) *
  ( BASE_MAPA!$G$2:$G$359  &gt;= #REF!),
  BASE_MAPA!$D$2:$D$359,
  "-",
  0
)</f>
        <v>-</v>
      </c>
      <c r="T84" s="75" t="str" cm="1">
        <f t="array" ref="T84" xml:space="preserve"> _xlfn.XLOOKUP(
  1,
  ( BASE_MAPA!$E$2:$E$359 = #REF!) *
  ( BASE_MAPA!$F$2:$F$359 &lt;= #REF!) *
  ( BASE_MAPA!$G$2:$G$359  &gt;= #REF!),
  BASE_MAPA!$K$2:$K$359,
  "-",
  0
)</f>
        <v>-</v>
      </c>
      <c r="U84" s="86" t="str">
        <f>IFERROR(_xlfn.XLOOKUP(J84, BASE_MAPA!$E$2:$E$359, BASE_MAPA!$J$2:$J$359), "ERRO")</f>
        <v>OURO VERDE - LIGAÇÃO</v>
      </c>
      <c r="V84" s="211" t="s">
        <v>1319</v>
      </c>
      <c r="W84" s="186" t="s">
        <v>1320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68" t="str">
        <f>IF(BS_CONTROLE[[#This Row],[Local - Partida]]=0, "-", BS_CONTROLE[[#This Row],[Local - Partida]])</f>
        <v>PAM</v>
      </c>
      <c r="AL84" s="368" t="str">
        <f>IF(BS_CONTROLE[[#This Row],[Local - Encerramento]]=0, "-", BS_CONTROLE[[#This Row],[Local - Encerramento]])</f>
        <v>POA</v>
      </c>
      <c r="AM84" s="368" t="str">
        <f>IF(BS_CONTROLE[[#This Row],[Entre - Estações]]=0, "-", BS_CONTROLE[[#This Row],[Entre - Estações]])</f>
        <v>-</v>
      </c>
      <c r="AN84" s="368" t="str">
        <f>IF(BS_CONTROLE[[#This Row],[SB]]=0, "-", BS_CONTROLE[[#This Row],[SB]])</f>
        <v>-</v>
      </c>
      <c r="AO84" s="369">
        <f>IF(BS_CONTROLE[[#This Row],[SUB]]=0, "-", BS_CONTROLE[[#This Row],[SUB]])</f>
        <v>103</v>
      </c>
      <c r="AP84" s="370">
        <f>IF(BS_CONTROLE[[#This Row],[KM - Inicio]]=0, "-", BS_CONTROLE[[#This Row],[KM - Inicio]])</f>
        <v>1887</v>
      </c>
      <c r="AQ84" s="37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75" t="str" cm="1">
        <f t="array" ref="BC84" xml:space="preserve"> _xlfn.XLOOKUP(
  1,
  ( BASE_MAPA!$E$2:$E$359 = #REF!) *
  ( BASE_MAPA!$F$2:$F$359 &lt;= #REF!) *
  ( BASE_MAPA!$G$2:$G$359  &gt;= #REF!),
  BASE_MAPA!$D$2:$D$359,
  "-",
  0
)</f>
        <v>-</v>
      </c>
      <c r="BD84" s="75" t="str" cm="1">
        <f t="array" ref="BD84" xml:space="preserve"> _xlfn.XLOOKUP(
  1,
  ( BASE_MAPA!$E$2:$E$359 = #REF!) *
  ( BASE_MAPA!$F$2:$F$359 &lt;= #REF!) *
  ( BASE_MAPA!$G$2:$G$359  &gt;= #REF!),
  BASE_MAPA!$K$2:$K$359,
  "-",
  0
)</f>
        <v>-</v>
      </c>
      <c r="BE84" s="11" t="str">
        <f>IFERROR(_xlfn.XLOOKUP(AO84, BASE_MAPA!$E$2:$E$359, BASE_MAPA!$J$2:$J$359), "ERRO")</f>
        <v>OURO VERDE - LIGAÇÃO</v>
      </c>
      <c r="BF84" s="37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1321</v>
      </c>
      <c r="BK84" s="21" t="s">
        <v>1322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9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1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16" t="str" cm="1">
        <f t="array" ref="M85" xml:space="preserve"> _xlfn.XLOOKUP(
  1,
  ( BASE_MAPA!$E$2:$E$359 = #REF!) *
  ( BASE_MAPA!$F$2:$F$359 &lt;= #REF!) *
  ( BASE_MAPA!$G$2:$G$359  &gt;= #REF!),
  BASE_MAPA!$H$2:$H$359,
  "-",
  0
)</f>
        <v>-</v>
      </c>
      <c r="N85" s="16" t="str" cm="1">
        <f t="array" ref="N85" xml:space="preserve"> _xlfn.XLOOKUP(
  1,
  ( BASE_MAPA!$E$2:$E$359 = #REF!) *
  ( BASE_MAPA!$F$2:$F$359 &lt;= #REF!) *
  ( BASE_MAPA!$G$2:$G$359  &gt;= #REF!),
  BASE_MAPA!$I$2:$I$359,
  "-",
  0
)</f>
        <v>-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75" t="str" cm="1">
        <f t="array" ref="S85" xml:space="preserve"> _xlfn.XLOOKUP(
  1,
  ( BASE_MAPA!$E$2:$E$359 = #REF!) *
  ( BASE_MAPA!$F$2:$F$359 &lt;= #REF!) *
  ( BASE_MAPA!$G$2:$G$359  &gt;= #REF!),
  BASE_MAPA!$D$2:$D$359,
  "-",
  0
)</f>
        <v>-</v>
      </c>
      <c r="T85" s="75" t="str" cm="1">
        <f t="array" ref="T85" xml:space="preserve"> _xlfn.XLOOKUP(
  1,
  ( BASE_MAPA!$E$2:$E$359 = #REF!) *
  ( BASE_MAPA!$F$2:$F$359 &lt;= #REF!) *
  ( BASE_MAPA!$G$2:$G$359  &gt;= #REF!),
  BASE_MAPA!$K$2:$K$359,
  "-",
  0
)</f>
        <v>-</v>
      </c>
      <c r="U85" s="86" t="str">
        <f>IFERROR(_xlfn.XLOOKUP(J85, BASE_MAPA!$E$2:$E$359, BASE_MAPA!$J$2:$J$359), "ERRO")</f>
        <v>MARCO INICIAL - ALTO ARAGUAIA</v>
      </c>
      <c r="V85" s="211" t="s">
        <v>1310</v>
      </c>
      <c r="W85" s="186" t="s">
        <v>1231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68" t="str">
        <f>IF(BS_CONTROLE[[#This Row],[Local - Partida]]=0, "-", BS_CONTROLE[[#This Row],[Local - Partida]])</f>
        <v>TOM416</v>
      </c>
      <c r="AL85" s="368" t="str">
        <f>IF(BS_CONTROLE[[#This Row],[Local - Encerramento]]=0, "-", BS_CONTROLE[[#This Row],[Local - Encerramento]])</f>
        <v>-</v>
      </c>
      <c r="AM85" s="368" t="str">
        <f>IF(BS_CONTROLE[[#This Row],[Entre - Estações]]=0, "-", BS_CONTROLE[[#This Row],[Entre - Estações]])</f>
        <v>-</v>
      </c>
      <c r="AN85" s="368" t="str">
        <f>IF(BS_CONTROLE[[#This Row],[SB]]=0, "-", BS_CONTROLE[[#This Row],[SB]])</f>
        <v>-</v>
      </c>
      <c r="AO85" s="369">
        <f>IF(BS_CONTROLE[[#This Row],[SUB]]=0, "-", BS_CONTROLE[[#This Row],[SUB]])</f>
        <v>74</v>
      </c>
      <c r="AP85" s="370">
        <f>IF(BS_CONTROLE[[#This Row],[KM - Inicio]]=0, "-", BS_CONTROLE[[#This Row],[KM - Inicio]])</f>
        <v>407</v>
      </c>
      <c r="AQ85" s="37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75" t="str" cm="1">
        <f t="array" ref="BC85" xml:space="preserve"> _xlfn.XLOOKUP(
  1,
  ( BASE_MAPA!$E$2:$E$359 = #REF!) *
  ( BASE_MAPA!$F$2:$F$359 &lt;= #REF!) *
  ( BASE_MAPA!$G$2:$G$359  &gt;= #REF!),
  BASE_MAPA!$D$2:$D$359,
  "-",
  0
)</f>
        <v>-</v>
      </c>
      <c r="BD85" s="75" t="str" cm="1">
        <f t="array" ref="BD85" xml:space="preserve"> _xlfn.XLOOKUP(
  1,
  ( BASE_MAPA!$E$2:$E$359 = #REF!) *
  ( BASE_MAPA!$F$2:$F$359 &lt;= #REF!) *
  ( BASE_MAPA!$G$2:$G$359  &gt;= #REF!),
  BASE_MAPA!$K$2:$K$359,
  "-",
  0
)</f>
        <v>-</v>
      </c>
      <c r="BE85" s="11" t="str">
        <f>IFERROR(_xlfn.XLOOKUP(AO85, BASE_MAPA!$E$2:$E$359, BASE_MAPA!$J$2:$J$359), "ERRO")</f>
        <v>MARCO INICIAL - ALTO ARAGUAIA</v>
      </c>
      <c r="BF85" s="37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1323</v>
      </c>
      <c r="BK85" s="21" t="s">
        <v>1324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9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16" t="str" cm="1">
        <f t="array" ref="M86" xml:space="preserve"> _xlfn.XLOOKUP(
  1,
  ( BASE_MAPA!$E$2:$E$359 = #REF!) *
  ( BASE_MAPA!$F$2:$F$359 &lt;= #REF!) *
  ( BASE_MAPA!$G$2:$G$359  &gt;= #REF!),
  BASE_MAPA!$H$2:$H$359,
  "-",
  0
)</f>
        <v>-</v>
      </c>
      <c r="N86" s="16" t="str" cm="1">
        <f t="array" ref="N86" xml:space="preserve"> _xlfn.XLOOKUP(
  1,
  ( BASE_MAPA!$E$2:$E$359 = #REF!) *
  ( BASE_MAPA!$F$2:$F$359 &lt;= #REF!) *
  ( BASE_MAPA!$G$2:$G$359  &gt;= #REF!),
  BASE_MAPA!$I$2:$I$359,
  "-",
  0
)</f>
        <v>-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75" t="str" cm="1">
        <f t="array" ref="S86" xml:space="preserve"> _xlfn.XLOOKUP(
  1,
  ( BASE_MAPA!$E$2:$E$359 = #REF!) *
  ( BASE_MAPA!$F$2:$F$359 &lt;= #REF!) *
  ( BASE_MAPA!$G$2:$G$359  &gt;= #REF!),
  BASE_MAPA!$D$2:$D$359,
  "-",
  0
)</f>
        <v>-</v>
      </c>
      <c r="T86" s="75" t="str" cm="1">
        <f t="array" ref="T86" xml:space="preserve"> _xlfn.XLOOKUP(
  1,
  ( BASE_MAPA!$E$2:$E$359 = #REF!) *
  ( BASE_MAPA!$F$2:$F$359 &lt;= #REF!) *
  ( BASE_MAPA!$G$2:$G$359  &gt;= #REF!),
  BASE_MAPA!$K$2:$K$359,
  "-",
  0
)</f>
        <v>-</v>
      </c>
      <c r="U86" s="86" t="str">
        <f>IFERROR(_xlfn.XLOOKUP(J86, BASE_MAPA!$E$2:$E$359, BASE_MAPA!$J$2:$J$359), "ERRO")</f>
        <v>MARCO INICIAL - ALTO ARAGUAIA</v>
      </c>
      <c r="V86" s="211" t="s">
        <v>1313</v>
      </c>
      <c r="W86" s="186" t="s">
        <v>1231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68" t="str">
        <f>IF(BS_CONTROLE[[#This Row],[Local - Partida]]=0, "-", BS_CONTROLE[[#This Row],[Local - Partida]])</f>
        <v>TSJ135</v>
      </c>
      <c r="AL86" s="368" t="str">
        <f>IF(BS_CONTROLE[[#This Row],[Local - Encerramento]]=0, "-", BS_CONTROLE[[#This Row],[Local - Encerramento]])</f>
        <v>-</v>
      </c>
      <c r="AM86" s="368" t="str">
        <f>IF(BS_CONTROLE[[#This Row],[Entre - Estações]]=0, "-", BS_CONTROLE[[#This Row],[Entre - Estações]])</f>
        <v>-</v>
      </c>
      <c r="AN86" s="368" t="str">
        <f>IF(BS_CONTROLE[[#This Row],[SB]]=0, "-", BS_CONTROLE[[#This Row],[SB]])</f>
        <v>-</v>
      </c>
      <c r="AO86" s="369">
        <f>IF(BS_CONTROLE[[#This Row],[SUB]]=0, "-", BS_CONTROLE[[#This Row],[SUB]])</f>
        <v>74</v>
      </c>
      <c r="AP86" s="370">
        <f>IF(BS_CONTROLE[[#This Row],[KM - Inicio]]=0, "-", BS_CONTROLE[[#This Row],[KM - Inicio]])</f>
        <v>134</v>
      </c>
      <c r="AQ86" s="37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75" t="str" cm="1">
        <f t="array" ref="BC86" xml:space="preserve"> _xlfn.XLOOKUP(
  1,
  ( BASE_MAPA!$E$2:$E$359 = #REF!) *
  ( BASE_MAPA!$F$2:$F$359 &lt;= #REF!) *
  ( BASE_MAPA!$G$2:$G$359  &gt;= #REF!),
  BASE_MAPA!$D$2:$D$359,
  "-",
  0
)</f>
        <v>-</v>
      </c>
      <c r="BD86" s="75" t="str" cm="1">
        <f t="array" ref="BD86" xml:space="preserve"> _xlfn.XLOOKUP(
  1,
  ( BASE_MAPA!$E$2:$E$359 = #REF!) *
  ( BASE_MAPA!$F$2:$F$359 &lt;= #REF!) *
  ( BASE_MAPA!$G$2:$G$359  &gt;= #REF!),
  BASE_MAPA!$K$2:$K$359,
  "-",
  0
)</f>
        <v>-</v>
      </c>
      <c r="BE86" s="11" t="str">
        <f>IFERROR(_xlfn.XLOOKUP(AO86, BASE_MAPA!$E$2:$E$359, BASE_MAPA!$J$2:$J$359), "ERRO")</f>
        <v>MARCO INICIAL - ALTO ARAGUAIA</v>
      </c>
      <c r="BF86" s="37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1232</v>
      </c>
      <c r="BK86" s="21" t="s">
        <v>1325</v>
      </c>
      <c r="BL86" s="20"/>
      <c r="BM86" s="18" t="s">
        <v>986</v>
      </c>
      <c r="BN86" s="18" t="s">
        <v>986</v>
      </c>
      <c r="BO86" s="173" t="s">
        <v>986</v>
      </c>
      <c r="BP86" s="21" t="s">
        <v>1325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9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1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16" t="str" cm="1">
        <f t="array" ref="M87" xml:space="preserve"> _xlfn.XLOOKUP(
  1,
  ( BASE_MAPA!$E$2:$E$359 = #REF!) *
  ( BASE_MAPA!$F$2:$F$359 &lt;= #REF!) *
  ( BASE_MAPA!$G$2:$G$359  &gt;= #REF!),
  BASE_MAPA!$H$2:$H$359,
  "-",
  0
)</f>
        <v>-</v>
      </c>
      <c r="N87" s="16" t="str" cm="1">
        <f t="array" ref="N87" xml:space="preserve"> _xlfn.XLOOKUP(
  1,
  ( BASE_MAPA!$E$2:$E$359 = #REF!) *
  ( BASE_MAPA!$F$2:$F$359 &lt;= #REF!) *
  ( BASE_MAPA!$G$2:$G$359  &gt;= #REF!),
  BASE_MAPA!$I$2:$I$359,
  "-",
  0
)</f>
        <v>-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75" t="str" cm="1">
        <f t="array" ref="S87" xml:space="preserve"> _xlfn.XLOOKUP(
  1,
  ( BASE_MAPA!$E$2:$E$359 = #REF!) *
  ( BASE_MAPA!$F$2:$F$359 &lt;= #REF!) *
  ( BASE_MAPA!$G$2:$G$359  &gt;= #REF!),
  BASE_MAPA!$D$2:$D$359,
  "-",
  0
)</f>
        <v>-</v>
      </c>
      <c r="T87" s="75" t="str" cm="1">
        <f t="array" ref="T87" xml:space="preserve"> _xlfn.XLOOKUP(
  1,
  ( BASE_MAPA!$E$2:$E$359 = #REF!) *
  ( BASE_MAPA!$F$2:$F$359 &lt;= #REF!) *
  ( BASE_MAPA!$G$2:$G$359  &gt;= #REF!),
  BASE_MAPA!$K$2:$K$359,
  "-",
  0
)</f>
        <v>-</v>
      </c>
      <c r="U87" s="86" t="str">
        <f>IFERROR(_xlfn.XLOOKUP(J87, BASE_MAPA!$E$2:$E$359, BASE_MAPA!$J$2:$J$359), "ERRO")</f>
        <v>MARCO INICIAL - ALTO ARAGUAIA</v>
      </c>
      <c r="V87" s="211" t="s">
        <v>1315</v>
      </c>
      <c r="W87" s="186" t="s">
        <v>1281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68" t="str">
        <f>IF(BS_CONTROLE[[#This Row],[Local - Partida]]=0, "-", BS_CONTROLE[[#This Row],[Local - Partida]])</f>
        <v>-</v>
      </c>
      <c r="AL87" s="368" t="str">
        <f>IF(BS_CONTROLE[[#This Row],[Local - Encerramento]]=0, "-", BS_CONTROLE[[#This Row],[Local - Encerramento]])</f>
        <v>-</v>
      </c>
      <c r="AM87" s="368" t="str">
        <f>IF(BS_CONTROLE[[#This Row],[Entre - Estações]]=0, "-", BS_CONTROLE[[#This Row],[Entre - Estações]])</f>
        <v>-</v>
      </c>
      <c r="AN87" s="368" t="str">
        <f>IF(BS_CONTROLE[[#This Row],[SB]]=0, "-", BS_CONTROLE[[#This Row],[SB]])</f>
        <v>-</v>
      </c>
      <c r="AO87" s="369">
        <f>IF(BS_CONTROLE[[#This Row],[SUB]]=0, "-", BS_CONTROLE[[#This Row],[SUB]])</f>
        <v>74</v>
      </c>
      <c r="AP87" s="370">
        <f>IF(BS_CONTROLE[[#This Row],[KM - Inicio]]=0, "-", BS_CONTROLE[[#This Row],[KM - Inicio]])</f>
        <v>11</v>
      </c>
      <c r="AQ87" s="37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75" t="str" cm="1">
        <f t="array" ref="BC87" xml:space="preserve"> _xlfn.XLOOKUP(
  1,
  ( BASE_MAPA!$E$2:$E$359 = #REF!) *
  ( BASE_MAPA!$F$2:$F$359 &lt;= #REF!) *
  ( BASE_MAPA!$G$2:$G$359  &gt;= #REF!),
  BASE_MAPA!$D$2:$D$359,
  "-",
  0
)</f>
        <v>-</v>
      </c>
      <c r="BD87" s="75" t="str" cm="1">
        <f t="array" ref="BD87" xml:space="preserve"> _xlfn.XLOOKUP(
  1,
  ( BASE_MAPA!$E$2:$E$359 = #REF!) *
  ( BASE_MAPA!$F$2:$F$359 &lt;= #REF!) *
  ( BASE_MAPA!$G$2:$G$359  &gt;= #REF!),
  BASE_MAPA!$K$2:$K$359,
  "-",
  0
)</f>
        <v>-</v>
      </c>
      <c r="BE87" s="11" t="str">
        <f>IFERROR(_xlfn.XLOOKUP(AO87, BASE_MAPA!$E$2:$E$359, BASE_MAPA!$J$2:$J$359), "ERRO")</f>
        <v>MARCO INICIAL - ALTO ARAGUAIA</v>
      </c>
      <c r="BF87" s="37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1326</v>
      </c>
      <c r="BK87" s="21" t="s">
        <v>1326</v>
      </c>
      <c r="BL87" s="20"/>
      <c r="BM87" s="18" t="s">
        <v>976</v>
      </c>
      <c r="BN87" s="18" t="s">
        <v>1005</v>
      </c>
      <c r="BO87" s="173" t="s">
        <v>1057</v>
      </c>
      <c r="BP87" s="21" t="s">
        <v>1326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9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16" t="str" cm="1">
        <f t="array" ref="M88" xml:space="preserve"> _xlfn.XLOOKUP(
  1,
  ( BASE_MAPA!$E$2:$E$359 = #REF!) *
  ( BASE_MAPA!$F$2:$F$359 &lt;= #REF!) *
  ( BASE_MAPA!$G$2:$G$359  &gt;= #REF!),
  BASE_MAPA!$H$2:$H$359,
  "-",
  0
)</f>
        <v>-</v>
      </c>
      <c r="N88" s="16" t="str" cm="1">
        <f t="array" ref="N88" xml:space="preserve"> _xlfn.XLOOKUP(
  1,
  ( BASE_MAPA!$E$2:$E$359 = #REF!) *
  ( BASE_MAPA!$F$2:$F$359 &lt;= #REF!) *
  ( BASE_MAPA!$G$2:$G$359  &gt;= #REF!),
  BASE_MAPA!$I$2:$I$359,
  "-",
  0
)</f>
        <v>-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75" t="str" cm="1">
        <f t="array" ref="S88" xml:space="preserve"> _xlfn.XLOOKUP(
  1,
  ( BASE_MAPA!$E$2:$E$359 = #REF!) *
  ( BASE_MAPA!$F$2:$F$359 &lt;= #REF!) *
  ( BASE_MAPA!$G$2:$G$359  &gt;= #REF!),
  BASE_MAPA!$D$2:$D$359,
  "-",
  0
)</f>
        <v>-</v>
      </c>
      <c r="T88" s="75" t="str" cm="1">
        <f t="array" ref="T88" xml:space="preserve"> _xlfn.XLOOKUP(
  1,
  ( BASE_MAPA!$E$2:$E$359 = #REF!) *
  ( BASE_MAPA!$F$2:$F$359 &lt;= #REF!) *
  ( BASE_MAPA!$G$2:$G$359  &gt;= #REF!),
  BASE_MAPA!$K$2:$K$359,
  "-",
  0
)</f>
        <v>-</v>
      </c>
      <c r="U88" s="86" t="str">
        <f>IFERROR(_xlfn.XLOOKUP(J88, BASE_MAPA!$E$2:$E$359, BASE_MAPA!$J$2:$J$359), "ERRO")</f>
        <v>PORTO NACIONAL - OURO VERDE</v>
      </c>
      <c r="V88" s="211" t="s">
        <v>1302</v>
      </c>
      <c r="W88" s="186" t="s">
        <v>1287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68" t="str">
        <f>IF(BS_CONTROLE[[#This Row],[Local - Partida]]=0, "-", BS_CONTROLE[[#This Row],[Local - Partida]])</f>
        <v>POV</v>
      </c>
      <c r="AL88" s="368" t="str">
        <f>IF(BS_CONTROLE[[#This Row],[Local - Encerramento]]=0, "-", BS_CONTROLE[[#This Row],[Local - Encerramento]])</f>
        <v>PJA</v>
      </c>
      <c r="AM88" s="368" t="str">
        <f>IF(BS_CONTROLE[[#This Row],[Entre - Estações]]=0, "-", BS_CONTROLE[[#This Row],[Entre - Estações]])</f>
        <v>-</v>
      </c>
      <c r="AN88" s="368" t="str">
        <f>IF(BS_CONTROLE[[#This Row],[SB]]=0, "-", BS_CONTROLE[[#This Row],[SB]])</f>
        <v>-</v>
      </c>
      <c r="AO88" s="369">
        <f>IF(BS_CONTROLE[[#This Row],[SUB]]=0, "-", BS_CONTROLE[[#This Row],[SUB]])</f>
        <v>101</v>
      </c>
      <c r="AP88" s="370">
        <f>IF(BS_CONTROLE[[#This Row],[KM - Inicio]]=0, "-", BS_CONTROLE[[#This Row],[KM - Inicio]])</f>
        <v>1496</v>
      </c>
      <c r="AQ88" s="37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75" t="str" cm="1">
        <f t="array" ref="BC88" xml:space="preserve"> _xlfn.XLOOKUP(
  1,
  ( BASE_MAPA!$E$2:$E$359 = #REF!) *
  ( BASE_MAPA!$F$2:$F$359 &lt;= #REF!) *
  ( BASE_MAPA!$G$2:$G$359  &gt;= #REF!),
  BASE_MAPA!$D$2:$D$359,
  "-",
  0
)</f>
        <v>-</v>
      </c>
      <c r="BD88" s="75" t="str" cm="1">
        <f t="array" ref="BD88" xml:space="preserve"> _xlfn.XLOOKUP(
  1,
  ( BASE_MAPA!$E$2:$E$359 = #REF!) *
  ( BASE_MAPA!$F$2:$F$359 &lt;= #REF!) *
  ( BASE_MAPA!$G$2:$G$359  &gt;= #REF!),
  BASE_MAPA!$K$2:$K$359,
  "-",
  0
)</f>
        <v>-</v>
      </c>
      <c r="BE88" s="11" t="str">
        <f>IFERROR(_xlfn.XLOOKUP(AO88, BASE_MAPA!$E$2:$E$359, BASE_MAPA!$J$2:$J$359), "ERRO")</f>
        <v>PORTO NACIONAL - OURO VERDE</v>
      </c>
      <c r="BF88" s="37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1219</v>
      </c>
      <c r="BK88" s="21" t="s">
        <v>1327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9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16" t="str" cm="1">
        <f t="array" ref="M89" xml:space="preserve"> _xlfn.XLOOKUP(
  1,
  ( BASE_MAPA!$E$2:$E$359 = #REF!) *
  ( BASE_MAPA!$F$2:$F$359 &lt;= #REF!) *
  ( BASE_MAPA!$G$2:$G$359  &gt;= #REF!),
  BASE_MAPA!$H$2:$H$359,
  "-",
  0
)</f>
        <v>-</v>
      </c>
      <c r="N89" s="16" t="str" cm="1">
        <f t="array" ref="N89" xml:space="preserve"> _xlfn.XLOOKUP(
  1,
  ( BASE_MAPA!$E$2:$E$359 = #REF!) *
  ( BASE_MAPA!$F$2:$F$359 &lt;= #REF!) *
  ( BASE_MAPA!$G$2:$G$359  &gt;= #REF!),
  BASE_MAPA!$I$2:$I$359,
  "-",
  0
)</f>
        <v>-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75" t="str" cm="1">
        <f t="array" ref="S89" xml:space="preserve"> _xlfn.XLOOKUP(
  1,
  ( BASE_MAPA!$E$2:$E$359 = #REF!) *
  ( BASE_MAPA!$F$2:$F$359 &lt;= #REF!) *
  ( BASE_MAPA!$G$2:$G$359  &gt;= #REF!),
  BASE_MAPA!$D$2:$D$359,
  "-",
  0
)</f>
        <v>-</v>
      </c>
      <c r="T89" s="75" t="str" cm="1">
        <f t="array" ref="T89" xml:space="preserve"> _xlfn.XLOOKUP(
  1,
  ( BASE_MAPA!$E$2:$E$359 = #REF!) *
  ( BASE_MAPA!$F$2:$F$359 &lt;= #REF!) *
  ( BASE_MAPA!$G$2:$G$359  &gt;= #REF!),
  BASE_MAPA!$K$2:$K$359,
  "-",
  0
)</f>
        <v>-</v>
      </c>
      <c r="U89" s="86" t="str">
        <f>IFERROR(_xlfn.XLOOKUP(J89, BASE_MAPA!$E$2:$E$359, BASE_MAPA!$J$2:$J$359), "ERRO")</f>
        <v>ITIRAPINA - BAURU</v>
      </c>
      <c r="V89" s="211" t="s">
        <v>1328</v>
      </c>
      <c r="W89" s="186" t="s">
        <v>1329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68" t="str">
        <f>IF(BS_CONTROLE[[#This Row],[Local - Partida]]=0, "-", BS_CONTROLE[[#This Row],[Local - Partida]])</f>
        <v>ZTEZVT</v>
      </c>
      <c r="AL89" s="368" t="str">
        <f>IF(BS_CONTROLE[[#This Row],[Local - Encerramento]]=0, "-", BS_CONTROLE[[#This Row],[Local - Encerramento]])</f>
        <v>ZTEZVT</v>
      </c>
      <c r="AM89" s="368" t="str">
        <f>IF(BS_CONTROLE[[#This Row],[Entre - Estações]]=0, "-", BS_CONTROLE[[#This Row],[Entre - Estações]])</f>
        <v>-</v>
      </c>
      <c r="AN89" s="368" t="str">
        <f>IF(BS_CONTROLE[[#This Row],[SB]]=0, "-", BS_CONTROLE[[#This Row],[SB]])</f>
        <v>-</v>
      </c>
      <c r="AO89" s="369">
        <f>IF(BS_CONTROLE[[#This Row],[SUB]]=0, "-", BS_CONTROLE[[#This Row],[SUB]])</f>
        <v>78</v>
      </c>
      <c r="AP89" s="370">
        <f>IF(BS_CONTROLE[[#This Row],[KM - Inicio]]=0, "-", BS_CONTROLE[[#This Row],[KM - Inicio]])</f>
        <v>235</v>
      </c>
      <c r="AQ89" s="37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75" t="str" cm="1">
        <f t="array" ref="BC89" xml:space="preserve"> _xlfn.XLOOKUP(
  1,
  ( BASE_MAPA!$E$2:$E$359 = #REF!) *
  ( BASE_MAPA!$F$2:$F$359 &lt;= #REF!) *
  ( BASE_MAPA!$G$2:$G$359  &gt;= #REF!),
  BASE_MAPA!$D$2:$D$359,
  "-",
  0
)</f>
        <v>-</v>
      </c>
      <c r="BD89" s="75" t="str" cm="1">
        <f t="array" ref="BD89" xml:space="preserve"> _xlfn.XLOOKUP(
  1,
  ( BASE_MAPA!$E$2:$E$359 = #REF!) *
  ( BASE_MAPA!$F$2:$F$359 &lt;= #REF!) *
  ( BASE_MAPA!$G$2:$G$359  &gt;= #REF!),
  BASE_MAPA!$K$2:$K$359,
  "-",
  0
)</f>
        <v>-</v>
      </c>
      <c r="BE89" s="11" t="str">
        <f>IFERROR(_xlfn.XLOOKUP(AO89, BASE_MAPA!$E$2:$E$359, BASE_MAPA!$J$2:$J$359), "ERRO")</f>
        <v>ITIRAPINA - BAURU</v>
      </c>
      <c r="BF89" s="37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1219</v>
      </c>
      <c r="BK89" s="21" t="s">
        <v>1330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9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1583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1584</v>
      </c>
      <c r="N90" s="16" t="s">
        <v>1515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75" t="str" cm="1">
        <f t="array" ref="S90" xml:space="preserve"> _xlfn.XLOOKUP(
  1,
  ( BASE_MAPA!$E$2:$E$359 = #REF!) *
  ( BASE_MAPA!$F$2:$F$359 &lt;= #REF!) *
  ( BASE_MAPA!$G$2:$G$359  &gt;= #REF!),
  BASE_MAPA!$D$2:$D$359,
  "-",
  0
)</f>
        <v>-</v>
      </c>
      <c r="T90" s="75" t="str" cm="1">
        <f t="array" ref="T90" xml:space="preserve"> _xlfn.XLOOKUP(
  1,
  ( BASE_MAPA!$E$2:$E$359 = #REF!) *
  ( BASE_MAPA!$F$2:$F$359 &lt;= #REF!) *
  ( BASE_MAPA!$G$2:$G$359  &gt;= #REF!),
  BASE_MAPA!$K$2:$K$359,
  "-",
  0
)</f>
        <v>-</v>
      </c>
      <c r="U90" s="86" t="str">
        <f>IFERROR(_xlfn.XLOOKUP(J90, BASE_MAPA!$E$2:$E$359, BASE_MAPA!$J$2:$J$359), "ERRO")</f>
        <v>ALTO ARAGUAIA - RONDONOPOLIS</v>
      </c>
      <c r="V90" s="211" t="s">
        <v>1509</v>
      </c>
      <c r="W90" s="186" t="s">
        <v>1585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68" t="str">
        <f>IF(BS_CONTROLE[[#This Row],[Local - Partida]]=0, "-", BS_CONTROLE[[#This Row],[Local - Partida]])</f>
        <v>TAG2</v>
      </c>
      <c r="AL90" s="368" t="str">
        <f>IF(BS_CONTROLE[[#This Row],[Local - Encerramento]]=0, "-", BS_CONTROLE[[#This Row],[Local - Encerramento]])</f>
        <v>TRO</v>
      </c>
      <c r="AM90" s="368" t="str">
        <f>IF(BS_CONTROLE[[#This Row],[Entre - Estações]]=0, "-", BS_CONTROLE[[#This Row],[Entre - Estações]])</f>
        <v>TGA-TRO</v>
      </c>
      <c r="AN90" s="368" t="str">
        <f>IF(BS_CONTROLE[[#This Row],[SB]]=0, "-", BS_CONTROLE[[#This Row],[SB]])</f>
        <v>TAGTRO</v>
      </c>
      <c r="AO90" s="369">
        <f>IF(BS_CONTROLE[[#This Row],[SUB]]=0, "-", BS_CONTROLE[[#This Row],[SUB]])</f>
        <v>98</v>
      </c>
      <c r="AP90" s="370">
        <f>IF(BS_CONTROLE[[#This Row],[KM - Inicio]]=0, "-", BS_CONTROLE[[#This Row],[KM - Inicio]])</f>
        <v>502</v>
      </c>
      <c r="AQ90" s="37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75" t="str" cm="1">
        <f t="array" ref="BC90" xml:space="preserve"> _xlfn.XLOOKUP(
  1,
  ( BASE_MAPA!$E$2:$E$359 = #REF!) *
  ( BASE_MAPA!$F$2:$F$359 &lt;= #REF!) *
  ( BASE_MAPA!$G$2:$G$359  &gt;= #REF!),
  BASE_MAPA!$D$2:$D$359,
  "-",
  0
)</f>
        <v>-</v>
      </c>
      <c r="BD90" s="75" t="str" cm="1">
        <f t="array" ref="BD90" xml:space="preserve"> _xlfn.XLOOKUP(
  1,
  ( BASE_MAPA!$E$2:$E$359 = #REF!) *
  ( BASE_MAPA!$F$2:$F$359 &lt;= #REF!) *
  ( BASE_MAPA!$G$2:$G$359  &gt;= #REF!),
  BASE_MAPA!$K$2:$K$359,
  "-",
  0
)</f>
        <v>-</v>
      </c>
      <c r="BE90" s="11" t="str">
        <f>IFERROR(_xlfn.XLOOKUP(AO90, BASE_MAPA!$E$2:$E$359, BASE_MAPA!$J$2:$J$359), "ERRO")</f>
        <v>ALTO ARAGUAIA - RONDONOPOLIS</v>
      </c>
      <c r="BF90" s="37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1512</v>
      </c>
      <c r="BK90" s="187" t="s">
        <v>1587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9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251" t="s">
        <v>18</v>
      </c>
      <c r="N91" s="251" t="s">
        <v>1612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75" t="str" cm="1">
        <f t="array" ref="S91" xml:space="preserve"> _xlfn.XLOOKUP(
  1,
  ( BASE_MAPA!$E$2:$E$359 = #REF!) *
  ( BASE_MAPA!$F$2:$F$359 &lt;= #REF!) *
  ( BASE_MAPA!$G$2:$G$359  &gt;= #REF!),
  BASE_MAPA!$D$2:$D$359,
  "-",
  0
)</f>
        <v>-</v>
      </c>
      <c r="T91" s="75" t="str" cm="1">
        <f t="array" ref="T91" xml:space="preserve"> _xlfn.XLOOKUP(
  1,
  ( BASE_MAPA!$E$2:$E$359 = #REF!) *
  ( BASE_MAPA!$F$2:$F$359 &lt;= #REF!) *
  ( BASE_MAPA!$G$2:$G$359  &gt;= #REF!),
  BASE_MAPA!$K$2:$K$359,
  "-",
  0
)</f>
        <v>-</v>
      </c>
      <c r="U91" s="86" t="str">
        <f>IFERROR(_xlfn.XLOOKUP(J91, BASE_MAPA!$E$2:$E$359, BASE_MAPA!$J$2:$J$359), "ERRO")</f>
        <v>MARCO INICIAL - ALTO ARAGUAIA</v>
      </c>
      <c r="V91" s="211" t="s">
        <v>1548</v>
      </c>
      <c r="W91" s="186" t="s">
        <v>1549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68" t="str">
        <f>IF(BS_CONTROLE[[#This Row],[Local - Partida]]=0, "-", BS_CONTROLE[[#This Row],[Local - Partida]])</f>
        <v>TGR2</v>
      </c>
      <c r="AL91" s="368" t="str">
        <f>IF(BS_CONTROLE[[#This Row],[Local - Encerramento]]=0, "-", BS_CONTROLE[[#This Row],[Local - Encerramento]])</f>
        <v>TRO</v>
      </c>
      <c r="AM91" s="368" t="str">
        <f>IF(BS_CONTROLE[[#This Row],[Entre - Estações]]=0, "-", BS_CONTROLE[[#This Row],[Entre - Estações]])</f>
        <v>TGR-TRO</v>
      </c>
      <c r="AN91" s="368" t="str">
        <f>IF(BS_CONTROLE[[#This Row],[SB]]=0, "-", BS_CONTROLE[[#This Row],[SB]])</f>
        <v>TGRTRO</v>
      </c>
      <c r="AO91" s="369">
        <f>IF(BS_CONTROLE[[#This Row],[SUB]]=0, "-", BS_CONTROLE[[#This Row],[SUB]])</f>
        <v>74</v>
      </c>
      <c r="AP91" s="370">
        <f>IF(BS_CONTROLE[[#This Row],[KM - Inicio]]=0, "-", BS_CONTROLE[[#This Row],[KM - Inicio]])</f>
        <v>500</v>
      </c>
      <c r="AQ91" s="37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75" t="str" cm="1">
        <f t="array" ref="BC91" xml:space="preserve"> _xlfn.XLOOKUP(
  1,
  ( BASE_MAPA!$E$2:$E$359 = #REF!) *
  ( BASE_MAPA!$F$2:$F$359 &lt;= #REF!) *
  ( BASE_MAPA!$G$2:$G$359  &gt;= #REF!),
  BASE_MAPA!$D$2:$D$359,
  "-",
  0
)</f>
        <v>-</v>
      </c>
      <c r="BD91" s="75" t="str" cm="1">
        <f t="array" ref="BD91" xml:space="preserve"> _xlfn.XLOOKUP(
  1,
  ( BASE_MAPA!$E$2:$E$359 = #REF!) *
  ( BASE_MAPA!$F$2:$F$359 &lt;= #REF!) *
  ( BASE_MAPA!$G$2:$G$359  &gt;= #REF!),
  BASE_MAPA!$K$2:$K$359,
  "-",
  0
)</f>
        <v>-</v>
      </c>
      <c r="BE91" s="11" t="str">
        <f>IFERROR(_xlfn.XLOOKUP(AO91, BASE_MAPA!$E$2:$E$359, BASE_MAPA!$J$2:$J$359), "ERRO")</f>
        <v>MARCO INICIAL - ALTO ARAGUAIA</v>
      </c>
      <c r="BF91" s="37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1219</v>
      </c>
      <c r="BK91" s="240" t="s">
        <v>1613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9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16" t="str" cm="1">
        <f t="array" ref="M92" xml:space="preserve"> _xlfn.XLOOKUP(
  1,
  ( BASE_MAPA!$E$2:$E$359 = #REF!) *
  ( BASE_MAPA!$F$2:$F$359 &lt;= #REF!) *
  ( BASE_MAPA!$G$2:$G$359  &gt;= #REF!),
  BASE_MAPA!$H$2:$H$359,
  "-",
  0
)</f>
        <v>-</v>
      </c>
      <c r="N92" s="16" t="str" cm="1">
        <f t="array" ref="N92" xml:space="preserve"> _xlfn.XLOOKUP(
  1,
  ( BASE_MAPA!$E$2:$E$359 = #REF!) *
  ( BASE_MAPA!$F$2:$F$359 &lt;= #REF!) *
  ( BASE_MAPA!$G$2:$G$359  &gt;= #REF!),
  BASE_MAPA!$I$2:$I$359,
  "-",
  0
)</f>
        <v>-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75" t="str" cm="1">
        <f t="array" ref="S92" xml:space="preserve"> _xlfn.XLOOKUP(
  1,
  ( BASE_MAPA!$E$2:$E$359 = #REF!) *
  ( BASE_MAPA!$F$2:$F$359 &lt;= #REF!) *
  ( BASE_MAPA!$G$2:$G$359  &gt;= #REF!),
  BASE_MAPA!$D$2:$D$359,
  "-",
  0
)</f>
        <v>-</v>
      </c>
      <c r="T92" s="75" t="str" cm="1">
        <f t="array" ref="T92" xml:space="preserve"> _xlfn.XLOOKUP(
  1,
  ( BASE_MAPA!$E$2:$E$359 = #REF!) *
  ( BASE_MAPA!$F$2:$F$359 &lt;= #REF!) *
  ( BASE_MAPA!$G$2:$G$359  &gt;= #REF!),
  BASE_MAPA!$K$2:$K$359,
  "-",
  0
)</f>
        <v>-</v>
      </c>
      <c r="U92" s="86" t="str">
        <f>IFERROR(_xlfn.XLOOKUP(J92, BASE_MAPA!$E$2:$E$359, BASE_MAPA!$J$2:$J$359), "ERRO")</f>
        <v>MARCO INICIAL - ALTO ARAGUAIA</v>
      </c>
      <c r="V92" s="211" t="s">
        <v>1248</v>
      </c>
      <c r="W92" s="186" t="s">
        <v>1331</v>
      </c>
      <c r="X92" s="237" t="s">
        <v>956</v>
      </c>
      <c r="Y92" s="166" t="s">
        <v>959</v>
      </c>
      <c r="Z92" s="166" t="s">
        <v>952</v>
      </c>
      <c r="AA92" s="89" t="s">
        <v>1250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68" t="str">
        <f>IF(BS_CONTROLE[[#This Row],[Local - Partida]]=0, "-", BS_CONTROLE[[#This Row],[Local - Partida]])</f>
        <v>TCS1</v>
      </c>
      <c r="AL92" s="368" t="str">
        <f>IF(BS_CONTROLE[[#This Row],[Local - Encerramento]]=0, "-", BS_CONTROLE[[#This Row],[Local - Encerramento]])</f>
        <v>TCS2</v>
      </c>
      <c r="AM92" s="368" t="str">
        <f>IF(BS_CONTROLE[[#This Row],[Entre - Estações]]=0, "-", BS_CONTROLE[[#This Row],[Entre - Estações]])</f>
        <v>-</v>
      </c>
      <c r="AN92" s="368" t="str">
        <f>IF(BS_CONTROLE[[#This Row],[SB]]=0, "-", BS_CONTROLE[[#This Row],[SB]])</f>
        <v>-</v>
      </c>
      <c r="AO92" s="369">
        <f>IF(BS_CONTROLE[[#This Row],[SUB]]=0, "-", BS_CONTROLE[[#This Row],[SUB]])</f>
        <v>74</v>
      </c>
      <c r="AP92" s="370">
        <f>IF(BS_CONTROLE[[#This Row],[KM - Inicio]]=0, "-", BS_CONTROLE[[#This Row],[KM - Inicio]])</f>
        <v>183</v>
      </c>
      <c r="AQ92" s="37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75" t="str" cm="1">
        <f t="array" ref="BC92" xml:space="preserve"> _xlfn.XLOOKUP(
  1,
  ( BASE_MAPA!$E$2:$E$359 = #REF!) *
  ( BASE_MAPA!$F$2:$F$359 &lt;= #REF!) *
  ( BASE_MAPA!$G$2:$G$359  &gt;= #REF!),
  BASE_MAPA!$D$2:$D$359,
  "-",
  0
)</f>
        <v>-</v>
      </c>
      <c r="BD92" s="75" t="str" cm="1">
        <f t="array" ref="BD92" xml:space="preserve"> _xlfn.XLOOKUP(
  1,
  ( BASE_MAPA!$E$2:$E$359 = #REF!) *
  ( BASE_MAPA!$F$2:$F$359 &lt;= #REF!) *
  ( BASE_MAPA!$G$2:$G$359  &gt;= #REF!),
  BASE_MAPA!$K$2:$K$359,
  "-",
  0
)</f>
        <v>-</v>
      </c>
      <c r="BE92" s="11" t="str">
        <f>IFERROR(_xlfn.XLOOKUP(AO92, BASE_MAPA!$E$2:$E$359, BASE_MAPA!$J$2:$J$359), "ERRO")</f>
        <v>MARCO INICIAL - ALTO ARAGUAIA</v>
      </c>
      <c r="BF92" s="37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1332</v>
      </c>
      <c r="BK92" s="21" t="s">
        <v>1332</v>
      </c>
      <c r="BL92" s="20"/>
      <c r="BM92" s="18" t="s">
        <v>986</v>
      </c>
      <c r="BN92" s="18" t="s">
        <v>986</v>
      </c>
      <c r="BO92" s="173" t="s">
        <v>986</v>
      </c>
      <c r="BP92" s="21" t="s">
        <v>1332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9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1674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75" t="str" cm="1">
        <f t="array" ref="S93" xml:space="preserve"> _xlfn.XLOOKUP(
  1,
  ( BASE_MAPA!$E$2:$E$359 = #REF!) *
  ( BASE_MAPA!$F$2:$F$359 &lt;= #REF!) *
  ( BASE_MAPA!$G$2:$G$359  &gt;= #REF!),
  BASE_MAPA!$D$2:$D$359,
  "-",
  0
)</f>
        <v>-</v>
      </c>
      <c r="T93" s="75" t="str" cm="1">
        <f t="array" ref="T93" xml:space="preserve"> _xlfn.XLOOKUP(
  1,
  ( BASE_MAPA!$E$2:$E$359 = #REF!) *
  ( BASE_MAPA!$F$2:$F$359 &lt;= #REF!) *
  ( BASE_MAPA!$G$2:$G$359  &gt;= #REF!),
  BASE_MAPA!$K$2:$K$359,
  "-",
  0
)</f>
        <v>-</v>
      </c>
      <c r="U93" s="86" t="str">
        <f>IFERROR(_xlfn.XLOOKUP(J93, BASE_MAPA!$E$2:$E$359, BASE_MAPA!$J$2:$J$359), "ERRO")</f>
        <v>MARCO INICIAL - ALTO ARAGUAIA</v>
      </c>
      <c r="V93" s="211" t="s">
        <v>1307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68" t="str">
        <f>IF(BS_CONTROLE[[#This Row],[Local - Partida]]=0, "-", BS_CONTROLE[[#This Row],[Local - Partida]])</f>
        <v>TOM2</v>
      </c>
      <c r="AL93" s="368" t="str">
        <f>IF(BS_CONTROLE[[#This Row],[Local - Encerramento]]=0, "-", BS_CONTROLE[[#This Row],[Local - Encerramento]])</f>
        <v>TOM2</v>
      </c>
      <c r="AM93" s="368" t="str">
        <f>IF(BS_CONTROLE[[#This Row],[Entre - Estações]]=0, "-", BS_CONTROLE[[#This Row],[Entre - Estações]])</f>
        <v>TOM-TMT</v>
      </c>
      <c r="AN93" s="368" t="str">
        <f>IF(BS_CONTROLE[[#This Row],[SB]]=0, "-", BS_CONTROLE[[#This Row],[SB]])</f>
        <v>TMTTOM</v>
      </c>
      <c r="AO93" s="369">
        <f>IF(BS_CONTROLE[[#This Row],[SUB]]=0, "-", BS_CONTROLE[[#This Row],[SUB]])</f>
        <v>74</v>
      </c>
      <c r="AP93" s="370">
        <f>IF(BS_CONTROLE[[#This Row],[KM - Inicio]]=0, "-", BS_CONTROLE[[#This Row],[KM - Inicio]])</f>
        <v>404.08</v>
      </c>
      <c r="AQ93" s="37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75" t="str" cm="1">
        <f t="array" ref="BC93" xml:space="preserve"> _xlfn.XLOOKUP(
  1,
  ( BASE_MAPA!$E$2:$E$359 = #REF!) *
  ( BASE_MAPA!$F$2:$F$359 &lt;= #REF!) *
  ( BASE_MAPA!$G$2:$G$359  &gt;= #REF!),
  BASE_MAPA!$D$2:$D$359,
  "-",
  0
)</f>
        <v>-</v>
      </c>
      <c r="BD93" s="75" t="str" cm="1">
        <f t="array" ref="BD93" xml:space="preserve"> _xlfn.XLOOKUP(
  1,
  ( BASE_MAPA!$E$2:$E$359 = #REF!) *
  ( BASE_MAPA!$F$2:$F$359 &lt;= #REF!) *
  ( BASE_MAPA!$G$2:$G$359  &gt;= #REF!),
  BASE_MAPA!$K$2:$K$359,
  "-",
  0
)</f>
        <v>-</v>
      </c>
      <c r="BE93" s="11" t="str">
        <f>IFERROR(_xlfn.XLOOKUP(AO93, BASE_MAPA!$E$2:$E$359, BASE_MAPA!$J$2:$J$359), "ERRO")</f>
        <v>MARCO INICIAL - ALTO ARAGUAIA</v>
      </c>
      <c r="BF93" s="37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1332</v>
      </c>
      <c r="BK93" s="21" t="s">
        <v>1332</v>
      </c>
      <c r="BL93" s="20"/>
      <c r="BM93" s="18" t="s">
        <v>986</v>
      </c>
      <c r="BN93" s="18" t="s">
        <v>986</v>
      </c>
      <c r="BO93" s="173" t="s">
        <v>986</v>
      </c>
      <c r="BP93" s="21" t="s">
        <v>1332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9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1628</v>
      </c>
      <c r="N94" s="16" t="s">
        <v>1629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75" t="str" cm="1">
        <f t="array" ref="S94" xml:space="preserve"> _xlfn.XLOOKUP(
  1,
  ( BASE_MAPA!$E$2:$E$359 = #REF!) *
  ( BASE_MAPA!$F$2:$F$359 &lt;= #REF!) *
  ( BASE_MAPA!$G$2:$G$359  &gt;= #REF!),
  BASE_MAPA!$D$2:$D$359,
  "-",
  0
)</f>
        <v>-</v>
      </c>
      <c r="T94" s="75" t="str" cm="1">
        <f t="array" ref="T94" xml:space="preserve"> _xlfn.XLOOKUP(
  1,
  ( BASE_MAPA!$E$2:$E$359 = #REF!) *
  ( BASE_MAPA!$F$2:$F$359 &lt;= #REF!) *
  ( BASE_MAPA!$G$2:$G$359  &gt;= #REF!),
  BASE_MAPA!$K$2:$K$359,
  "-",
  0
)</f>
        <v>-</v>
      </c>
      <c r="U94" s="86" t="str">
        <f>IFERROR(_xlfn.XLOOKUP(J94, BASE_MAPA!$E$2:$E$359, BASE_MAPA!$J$2:$J$359), "ERRO")</f>
        <v>ALTO ARAGUAIA - RONDONOPOLIS</v>
      </c>
      <c r="V94" s="211" t="s">
        <v>1353</v>
      </c>
      <c r="W94" s="186" t="s">
        <v>1630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68" t="str">
        <f>IF(BS_CONTROLE[[#This Row],[Local - Partida]]=0, "-", BS_CONTROLE[[#This Row],[Local - Partida]])</f>
        <v>TSF1</v>
      </c>
      <c r="AL94" s="368" t="str">
        <f>IF(BS_CONTROLE[[#This Row],[Local - Encerramento]]=0, "-", BS_CONTROLE[[#This Row],[Local - Encerramento]])</f>
        <v>TSF1</v>
      </c>
      <c r="AM94" s="368" t="str">
        <f>IF(BS_CONTROLE[[#This Row],[Entre - Estações]]=0, "-", BS_CONTROLE[[#This Row],[Entre - Estações]])</f>
        <v>TIQ-TBS</v>
      </c>
      <c r="AN94" s="368" t="str">
        <f>IF(BS_CONTROLE[[#This Row],[SB]]=0, "-", BS_CONTROLE[[#This Row],[SB]])</f>
        <v>TIQTBS</v>
      </c>
      <c r="AO94" s="369">
        <f>IF(BS_CONTROLE[[#This Row],[SUB]]=0, "-", BS_CONTROLE[[#This Row],[SUB]])</f>
        <v>98</v>
      </c>
      <c r="AP94" s="370">
        <f>IF(BS_CONTROLE[[#This Row],[KM - Inicio]]=0, "-", BS_CONTROLE[[#This Row],[KM - Inicio]])</f>
        <v>616</v>
      </c>
      <c r="AQ94" s="37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75" t="str" cm="1">
        <f t="array" ref="BC94" xml:space="preserve"> _xlfn.XLOOKUP(
  1,
  ( BASE_MAPA!$E$2:$E$359 = #REF!) *
  ( BASE_MAPA!$F$2:$F$359 &lt;= #REF!) *
  ( BASE_MAPA!$G$2:$G$359  &gt;= #REF!),
  BASE_MAPA!$D$2:$D$359,
  "-",
  0
)</f>
        <v>-</v>
      </c>
      <c r="BD94" s="75" t="str" cm="1">
        <f t="array" ref="BD94" xml:space="preserve"> _xlfn.XLOOKUP(
  1,
  ( BASE_MAPA!$E$2:$E$359 = #REF!) *
  ( BASE_MAPA!$F$2:$F$359 &lt;= #REF!) *
  ( BASE_MAPA!$G$2:$G$359  &gt;= #REF!),
  BASE_MAPA!$K$2:$K$359,
  "-",
  0
)</f>
        <v>-</v>
      </c>
      <c r="BE94" s="11" t="str">
        <f>IFERROR(_xlfn.XLOOKUP(AO94, BASE_MAPA!$E$2:$E$359, BASE_MAPA!$J$2:$J$359), "ERRO")</f>
        <v>ALTO ARAGUAIA - RONDONOPOLIS</v>
      </c>
      <c r="BF94" s="37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8" t="s">
        <v>1215</v>
      </c>
      <c r="BK94" s="238" t="s">
        <v>1631</v>
      </c>
      <c r="BL94" s="20"/>
      <c r="BM94" s="18" t="s">
        <v>986</v>
      </c>
      <c r="BN94" s="18" t="s">
        <v>986</v>
      </c>
      <c r="BO94" s="173" t="s">
        <v>986</v>
      </c>
      <c r="BP94" s="187" t="s">
        <v>1631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9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75" t="str" cm="1">
        <f t="array" ref="S95" xml:space="preserve"> _xlfn.XLOOKUP(
  1,
  ( BASE_MAPA!$E$2:$E$359 = #REF!) *
  ( BASE_MAPA!$F$2:$F$359 &lt;= #REF!) *
  ( BASE_MAPA!$G$2:$G$359  &gt;= #REF!),
  BASE_MAPA!$D$2:$D$359,
  "-",
  0
)</f>
        <v>-</v>
      </c>
      <c r="T95" s="75" t="str" cm="1">
        <f t="array" ref="T95" xml:space="preserve"> _xlfn.XLOOKUP(
  1,
  ( BASE_MAPA!$E$2:$E$359 = #REF!) *
  ( BASE_MAPA!$F$2:$F$359 &lt;= #REF!) *
  ( BASE_MAPA!$G$2:$G$359  &gt;= #REF!),
  BASE_MAPA!$K$2:$K$359,
  "-",
  0
)</f>
        <v>-</v>
      </c>
      <c r="U95" s="86" t="str">
        <f>IFERROR(_xlfn.XLOOKUP(J95, BASE_MAPA!$E$2:$E$359, BASE_MAPA!$J$2:$J$359), "ERRO")</f>
        <v>ARARAQUARA - COLOMBIA</v>
      </c>
      <c r="V95" s="211" t="s">
        <v>1221</v>
      </c>
      <c r="W95" s="186" t="s">
        <v>1218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68" t="str">
        <f>IF(BS_CONTROLE[[#This Row],[Local - Partida]]=0, "-", BS_CONTROLE[[#This Row],[Local - Partida]])</f>
        <v>ZGT1</v>
      </c>
      <c r="AL95" s="368" t="str">
        <f>IF(BS_CONTROLE[[#This Row],[Local - Encerramento]]=0, "-", BS_CONTROLE[[#This Row],[Local - Encerramento]])</f>
        <v>ZGT1</v>
      </c>
      <c r="AM95" s="368" t="str">
        <f>IF(BS_CONTROLE[[#This Row],[Entre - Estações]]=0, "-", BS_CONTROLE[[#This Row],[Entre - Estações]])</f>
        <v>ZRI-ZGT</v>
      </c>
      <c r="AN95" s="368" t="str">
        <f>IF(BS_CONTROLE[[#This Row],[SB]]=0, "-", BS_CONTROLE[[#This Row],[SB]])</f>
        <v>ZRIZGT</v>
      </c>
      <c r="AO95" s="369">
        <f>IF(BS_CONTROLE[[#This Row],[SUB]]=0, "-", BS_CONTROLE[[#This Row],[SUB]])</f>
        <v>72</v>
      </c>
      <c r="AP95" s="370">
        <f>IF(BS_CONTROLE[[#This Row],[KM - Inicio]]=0, "-", BS_CONTROLE[[#This Row],[KM - Inicio]])</f>
        <v>286</v>
      </c>
      <c r="AQ95" s="37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75" t="str" cm="1">
        <f t="array" ref="BC95" xml:space="preserve"> _xlfn.XLOOKUP(
  1,
  ( BASE_MAPA!$E$2:$E$359 = #REF!) *
  ( BASE_MAPA!$F$2:$F$359 &lt;= #REF!) *
  ( BASE_MAPA!$G$2:$G$359  &gt;= #REF!),
  BASE_MAPA!$D$2:$D$359,
  "-",
  0
)</f>
        <v>-</v>
      </c>
      <c r="BD95" s="75" t="str" cm="1">
        <f t="array" ref="BD95" xml:space="preserve"> _xlfn.XLOOKUP(
  1,
  ( BASE_MAPA!$E$2:$E$359 = #REF!) *
  ( BASE_MAPA!$F$2:$F$359 &lt;= #REF!) *
  ( BASE_MAPA!$G$2:$G$359  &gt;= #REF!),
  BASE_MAPA!$K$2:$K$359,
  "-",
  0
)</f>
        <v>-</v>
      </c>
      <c r="BE95" s="11" t="str">
        <f>IFERROR(_xlfn.XLOOKUP(AO95, BASE_MAPA!$E$2:$E$359, BASE_MAPA!$J$2:$J$359), "ERRO")</f>
        <v>ARARAQUARA - COLOMBIA</v>
      </c>
      <c r="BF95" s="37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1764</v>
      </c>
      <c r="BK95" s="21" t="s">
        <v>1764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9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168" t="str" cm="1">
        <f t="array" ref="M96" xml:space="preserve"> _xlfn.XLOOKUP(
  1,
  ( BASE_MAPA!$E$2:$E$359 = #REF!) *
  ( BASE_MAPA!$F$2:$F$359 &lt;= #REF!) *
  ( BASE_MAPA!$G$2:$G$359  &gt;= #REF!),
  BASE_MAPA!$H$2:$H$359,
  "-",
  0
)</f>
        <v>-</v>
      </c>
      <c r="N96" s="168" t="str" cm="1">
        <f t="array" ref="N96" xml:space="preserve"> _xlfn.XLOOKUP(
  1,
  ( BASE_MAPA!$E$2:$E$359 = #REF!) *
  ( BASE_MAPA!$F$2:$F$359 &lt;= #REF!) *
  ( BASE_MAPA!$G$2:$G$359  &gt;= #REF!),
  BASE_MAPA!$I$2:$I$359,
  "-",
  0
)</f>
        <v>-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75" t="str" cm="1">
        <f t="array" ref="S96" xml:space="preserve"> _xlfn.XLOOKUP(
  1,
  ( BASE_MAPA!$E$2:$E$359 = #REF!) *
  ( BASE_MAPA!$F$2:$F$359 &lt;= #REF!) *
  ( BASE_MAPA!$G$2:$G$359  &gt;= #REF!),
  BASE_MAPA!$D$2:$D$359,
  "-",
  0
)</f>
        <v>-</v>
      </c>
      <c r="T96" s="75" t="str" cm="1">
        <f t="array" ref="T96" xml:space="preserve"> _xlfn.XLOOKUP(
  1,
  ( BASE_MAPA!$E$2:$E$359 = #REF!) *
  ( BASE_MAPA!$F$2:$F$359 &lt;= #REF!) *
  ( BASE_MAPA!$G$2:$G$359  &gt;= #REF!),
  BASE_MAPA!$K$2:$K$359,
  "-",
  0
)</f>
        <v>-</v>
      </c>
      <c r="U96" s="86" t="str">
        <f>IFERROR(_xlfn.XLOOKUP(J96, BASE_MAPA!$E$2:$E$359, BASE_MAPA!$J$2:$J$359), "ERRO")</f>
        <v>OURO VERDE - LIGAÇÃO</v>
      </c>
      <c r="V96" s="211" t="s">
        <v>1319</v>
      </c>
      <c r="W96" s="186" t="s">
        <v>1333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68" t="str">
        <f>IF(BS_CONTROLE[[#This Row],[Local - Partida]]=0, "-", BS_CONTROLE[[#This Row],[Local - Partida]])</f>
        <v>PAM</v>
      </c>
      <c r="AL96" s="368" t="str">
        <f>IF(BS_CONTROLE[[#This Row],[Local - Encerramento]]=0, "-", BS_CONTROLE[[#This Row],[Local - Encerramento]])</f>
        <v>POA</v>
      </c>
      <c r="AM96" s="368" t="str">
        <f>IF(BS_CONTROLE[[#This Row],[Entre - Estações]]=0, "-", BS_CONTROLE[[#This Row],[Entre - Estações]])</f>
        <v>-</v>
      </c>
      <c r="AN96" s="368" t="str">
        <f>IF(BS_CONTROLE[[#This Row],[SB]]=0, "-", BS_CONTROLE[[#This Row],[SB]])</f>
        <v>-</v>
      </c>
      <c r="AO96" s="369">
        <f>IF(BS_CONTROLE[[#This Row],[SUB]]=0, "-", BS_CONTROLE[[#This Row],[SUB]])</f>
        <v>103</v>
      </c>
      <c r="AP96" s="370">
        <f>IF(BS_CONTROLE[[#This Row],[KM - Inicio]]=0, "-", BS_CONTROLE[[#This Row],[KM - Inicio]])</f>
        <v>1887</v>
      </c>
      <c r="AQ96" s="37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75" t="str" cm="1">
        <f t="array" ref="BC96" xml:space="preserve"> _xlfn.XLOOKUP(
  1,
  ( BASE_MAPA!$E$2:$E$359 = #REF!) *
  ( BASE_MAPA!$F$2:$F$359 &lt;= #REF!) *
  ( BASE_MAPA!$G$2:$G$359  &gt;= #REF!),
  BASE_MAPA!$D$2:$D$359,
  "-",
  0
)</f>
        <v>-</v>
      </c>
      <c r="BD96" s="75" t="str" cm="1">
        <f t="array" ref="BD96" xml:space="preserve"> _xlfn.XLOOKUP(
  1,
  ( BASE_MAPA!$E$2:$E$359 = #REF!) *
  ( BASE_MAPA!$F$2:$F$359 &lt;= #REF!) *
  ( BASE_MAPA!$G$2:$G$359  &gt;= #REF!),
  BASE_MAPA!$K$2:$K$359,
  "-",
  0
)</f>
        <v>-</v>
      </c>
      <c r="BE96" s="11" t="str">
        <f>IFERROR(_xlfn.XLOOKUP(AO96, BASE_MAPA!$E$2:$E$359, BASE_MAPA!$J$2:$J$359), "ERRO")</f>
        <v>OURO VERDE - LIGAÇÃO</v>
      </c>
      <c r="BF96" s="37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1219</v>
      </c>
      <c r="BK96" s="21" t="s">
        <v>1334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9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1663</v>
      </c>
      <c r="N97" s="16" t="str" cm="1">
        <f t="array" ref="N97" xml:space="preserve"> _xlfn.XLOOKUP(
  1,
  ( BASE_MAPA!$E$2:$E$359 = #REF!) *
  ( BASE_MAPA!$F$2:$F$359 &lt;= #REF!) *
  ( BASE_MAPA!$G$2:$G$359  &gt;= #REF!),
  BASE_MAPA!$I$2:$I$359,
  "-",
  0
)</f>
        <v>-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75" t="str" cm="1">
        <f t="array" ref="S97" xml:space="preserve"> _xlfn.XLOOKUP(
  1,
  ( BASE_MAPA!$E$2:$E$359 = #REF!) *
  ( BASE_MAPA!$F$2:$F$359 &lt;= #REF!) *
  ( BASE_MAPA!$G$2:$G$359  &gt;= #REF!),
  BASE_MAPA!$D$2:$D$359,
  "-",
  0
)</f>
        <v>-</v>
      </c>
      <c r="T97" s="75" t="str" cm="1">
        <f t="array" ref="T97" xml:space="preserve"> _xlfn.XLOOKUP(
  1,
  ( BASE_MAPA!$E$2:$E$359 = #REF!) *
  ( BASE_MAPA!$F$2:$F$359 &lt;= #REF!) *
  ( BASE_MAPA!$G$2:$G$359  &gt;= #REF!),
  BASE_MAPA!$K$2:$K$359,
  "-",
  0
)</f>
        <v>-</v>
      </c>
      <c r="U97" s="86" t="str">
        <f>IFERROR(_xlfn.XLOOKUP(J97, BASE_MAPA!$E$2:$E$359, BASE_MAPA!$J$2:$J$359), "ERRO")</f>
        <v>MARCO INICIAL - ALTO ARAGUAIA</v>
      </c>
      <c r="V97" s="211" t="s">
        <v>1310</v>
      </c>
      <c r="W97" s="186" t="s">
        <v>1664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68" t="str">
        <f>IF(BS_CONTROLE[[#This Row],[Local - Partida]]=0, "-", BS_CONTROLE[[#This Row],[Local - Partida]])</f>
        <v>TOM1</v>
      </c>
      <c r="AL97" s="368" t="str">
        <f>IF(BS_CONTROLE[[#This Row],[Local - Encerramento]]=0, "-", BS_CONTROLE[[#This Row],[Local - Encerramento]])</f>
        <v>-</v>
      </c>
      <c r="AM97" s="368" t="str">
        <f>IF(BS_CONTROLE[[#This Row],[Entre - Estações]]=0, "-", BS_CONTROLE[[#This Row],[Entre - Estações]])</f>
        <v>TOM-1</v>
      </c>
      <c r="AN97" s="368" t="str">
        <f>IF(BS_CONTROLE[[#This Row],[SB]]=0, "-", BS_CONTROLE[[#This Row],[SB]])</f>
        <v>-</v>
      </c>
      <c r="AO97" s="369">
        <f>IF(BS_CONTROLE[[#This Row],[SUB]]=0, "-", BS_CONTROLE[[#This Row],[SUB]])</f>
        <v>74</v>
      </c>
      <c r="AP97" s="370">
        <f>IF(BS_CONTROLE[[#This Row],[KM - Inicio]]=0, "-", BS_CONTROLE[[#This Row],[KM - Inicio]])</f>
        <v>406.1</v>
      </c>
      <c r="AQ97" s="37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75" t="str" cm="1">
        <f t="array" ref="BC97" xml:space="preserve"> _xlfn.XLOOKUP(
  1,
  ( BASE_MAPA!$E$2:$E$359 = #REF!) *
  ( BASE_MAPA!$F$2:$F$359 &lt;= #REF!) *
  ( BASE_MAPA!$G$2:$G$359  &gt;= #REF!),
  BASE_MAPA!$D$2:$D$359,
  "-",
  0
)</f>
        <v>-</v>
      </c>
      <c r="BD97" s="75" t="str" cm="1">
        <f t="array" ref="BD97" xml:space="preserve"> _xlfn.XLOOKUP(
  1,
  ( BASE_MAPA!$E$2:$E$359 = #REF!) *
  ( BASE_MAPA!$F$2:$F$359 &lt;= #REF!) *
  ( BASE_MAPA!$G$2:$G$359  &gt;= #REF!),
  BASE_MAPA!$K$2:$K$359,
  "-",
  0
)</f>
        <v>-</v>
      </c>
      <c r="BE97" s="11" t="str">
        <f>IFERROR(_xlfn.XLOOKUP(AO97, BASE_MAPA!$E$2:$E$359, BASE_MAPA!$J$2:$J$359), "ERRO")</f>
        <v>MARCO INICIAL - ALTO ARAGUAIA</v>
      </c>
      <c r="BF97" s="37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1665</v>
      </c>
      <c r="BK97" s="21" t="s">
        <v>1666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9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1693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75" t="str" cm="1">
        <f t="array" ref="S98" xml:space="preserve"> _xlfn.XLOOKUP(
  1,
  ( BASE_MAPA!$E$2:$E$359 = #REF!) *
  ( BASE_MAPA!$F$2:$F$359 &lt;= #REF!) *
  ( BASE_MAPA!$G$2:$G$359  &gt;= #REF!),
  BASE_MAPA!$D$2:$D$359,
  "-",
  0
)</f>
        <v>-</v>
      </c>
      <c r="T98" s="75" t="str" cm="1">
        <f t="array" ref="T98" xml:space="preserve"> _xlfn.XLOOKUP(
  1,
  ( BASE_MAPA!$E$2:$E$359 = #REF!) *
  ( BASE_MAPA!$F$2:$F$359 &lt;= #REF!) *
  ( BASE_MAPA!$G$2:$G$359  &gt;= #REF!),
  BASE_MAPA!$K$2:$K$359,
  "-",
  0
)</f>
        <v>-</v>
      </c>
      <c r="U98" s="86" t="str">
        <f>IFERROR(_xlfn.XLOOKUP(J98, BASE_MAPA!$E$2:$E$359, BASE_MAPA!$J$2:$J$359), "ERRO")</f>
        <v>MARCO INICIAL - ALTO ARAGUAIA</v>
      </c>
      <c r="V98" s="211" t="s">
        <v>1248</v>
      </c>
      <c r="W98" s="186" t="s">
        <v>1231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68" t="str">
        <f>IF(BS_CONTROLE[[#This Row],[Local - Partida]]=0, "-", BS_CONTROLE[[#This Row],[Local - Partida]])</f>
        <v>TQI2</v>
      </c>
      <c r="AL98" s="368" t="str">
        <f>IF(BS_CONTROLE[[#This Row],[Local - Encerramento]]=0, "-", BS_CONTROLE[[#This Row],[Local - Encerramento]])</f>
        <v>-</v>
      </c>
      <c r="AM98" s="368" t="str">
        <f>IF(BS_CONTROLE[[#This Row],[Entre - Estações]]=0, "-", BS_CONTROLE[[#This Row],[Entre - Estações]])</f>
        <v>TQI-2</v>
      </c>
      <c r="AN98" s="368" t="str">
        <f>IF(BS_CONTROLE[[#This Row],[SB]]=0, "-", BS_CONTROLE[[#This Row],[SB]])</f>
        <v>TQI2</v>
      </c>
      <c r="AO98" s="369">
        <f>IF(BS_CONTROLE[[#This Row],[SUB]]=0, "-", BS_CONTROLE[[#This Row],[SUB]])</f>
        <v>74</v>
      </c>
      <c r="AP98" s="370">
        <f>IF(BS_CONTROLE[[#This Row],[KM - Inicio]]=0, "-", BS_CONTROLE[[#This Row],[KM - Inicio]])</f>
        <v>62.2</v>
      </c>
      <c r="AQ98" s="37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75" t="str" cm="1">
        <f t="array" ref="BC98" xml:space="preserve"> _xlfn.XLOOKUP(
  1,
  ( BASE_MAPA!$E$2:$E$359 = #REF!) *
  ( BASE_MAPA!$F$2:$F$359 &lt;= #REF!) *
  ( BASE_MAPA!$G$2:$G$359  &gt;= #REF!),
  BASE_MAPA!$D$2:$D$359,
  "-",
  0
)</f>
        <v>-</v>
      </c>
      <c r="BD98" s="75" t="str" cm="1">
        <f t="array" ref="BD98" xml:space="preserve"> _xlfn.XLOOKUP(
  1,
  ( BASE_MAPA!$E$2:$E$359 = #REF!) *
  ( BASE_MAPA!$F$2:$F$359 &lt;= #REF!) *
  ( BASE_MAPA!$G$2:$G$359  &gt;= #REF!),
  BASE_MAPA!$K$2:$K$359,
  "-",
  0
)</f>
        <v>-</v>
      </c>
      <c r="BE98" s="11" t="str">
        <f>IFERROR(_xlfn.XLOOKUP(AO98, BASE_MAPA!$E$2:$E$359, BASE_MAPA!$J$2:$J$359), "ERRO")</f>
        <v>MARCO INICIAL - ALTO ARAGUAIA</v>
      </c>
      <c r="BF98" s="37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1232</v>
      </c>
      <c r="BK98" s="21" t="s">
        <v>1694</v>
      </c>
      <c r="BL98" s="20"/>
      <c r="BM98" s="18" t="s">
        <v>986</v>
      </c>
      <c r="BN98" s="18" t="s">
        <v>986</v>
      </c>
      <c r="BO98" s="173" t="s">
        <v>986</v>
      </c>
      <c r="BP98" s="21" t="s">
        <v>1694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9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16" t="str" cm="1">
        <f t="array" ref="M99" xml:space="preserve"> _xlfn.XLOOKUP(
  1,
  ( BASE_MAPA!$E$2:$E$359 = #REF!) *
  ( BASE_MAPA!$F$2:$F$359 &lt;= #REF!) *
  ( BASE_MAPA!$G$2:$G$359  &gt;= #REF!),
  BASE_MAPA!$H$2:$H$359,
  "-",
  0
)</f>
        <v>-</v>
      </c>
      <c r="N99" s="16" t="str" cm="1">
        <f t="array" ref="N99" xml:space="preserve"> _xlfn.XLOOKUP(
  1,
  ( BASE_MAPA!$E$2:$E$359 = #REF!) *
  ( BASE_MAPA!$F$2:$F$359 &lt;= #REF!) *
  ( BASE_MAPA!$G$2:$G$359  &gt;= #REF!),
  BASE_MAPA!$I$2:$I$359,
  "-",
  0
)</f>
        <v>-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75" t="str" cm="1">
        <f t="array" ref="S99" xml:space="preserve"> _xlfn.XLOOKUP(
  1,
  ( BASE_MAPA!$E$2:$E$359 = #REF!) *
  ( BASE_MAPA!$F$2:$F$359 &lt;= #REF!) *
  ( BASE_MAPA!$G$2:$G$359  &gt;= #REF!),
  BASE_MAPA!$D$2:$D$359,
  "-",
  0
)</f>
        <v>-</v>
      </c>
      <c r="T99" s="75" t="str" cm="1">
        <f t="array" ref="T99" xml:space="preserve"> _xlfn.XLOOKUP(
  1,
  ( BASE_MAPA!$E$2:$E$359 = #REF!) *
  ( BASE_MAPA!$F$2:$F$359 &lt;= #REF!) *
  ( BASE_MAPA!$G$2:$G$359  &gt;= #REF!),
  BASE_MAPA!$K$2:$K$359,
  "-",
  0
)</f>
        <v>-</v>
      </c>
      <c r="U99" s="86" t="str">
        <f>IFERROR(_xlfn.XLOOKUP(J99, BASE_MAPA!$E$2:$E$359, BASE_MAPA!$J$2:$J$359), "ERRO")</f>
        <v>ITIRAPINA - BAURU</v>
      </c>
      <c r="V99" s="211" t="s">
        <v>1328</v>
      </c>
      <c r="W99" s="186" t="s">
        <v>1329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68" t="str">
        <f>IF(BS_CONTROLE[[#This Row],[Local - Partida]]=0, "-", BS_CONTROLE[[#This Row],[Local - Partida]])</f>
        <v>ZTEZVT</v>
      </c>
      <c r="AL99" s="368" t="str">
        <f>IF(BS_CONTROLE[[#This Row],[Local - Encerramento]]=0, "-", BS_CONTROLE[[#This Row],[Local - Encerramento]])</f>
        <v>ZTEZVT</v>
      </c>
      <c r="AM99" s="368" t="str">
        <f>IF(BS_CONTROLE[[#This Row],[Entre - Estações]]=0, "-", BS_CONTROLE[[#This Row],[Entre - Estações]])</f>
        <v>-</v>
      </c>
      <c r="AN99" s="368" t="str">
        <f>IF(BS_CONTROLE[[#This Row],[SB]]=0, "-", BS_CONTROLE[[#This Row],[SB]])</f>
        <v>-</v>
      </c>
      <c r="AO99" s="369">
        <f>IF(BS_CONTROLE[[#This Row],[SUB]]=0, "-", BS_CONTROLE[[#This Row],[SUB]])</f>
        <v>78</v>
      </c>
      <c r="AP99" s="370">
        <f>IF(BS_CONTROLE[[#This Row],[KM - Inicio]]=0, "-", BS_CONTROLE[[#This Row],[KM - Inicio]])</f>
        <v>235</v>
      </c>
      <c r="AQ99" s="37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75" t="str" cm="1">
        <f t="array" ref="BC99" xml:space="preserve"> _xlfn.XLOOKUP(
  1,
  ( BASE_MAPA!$E$2:$E$359 = #REF!) *
  ( BASE_MAPA!$F$2:$F$359 &lt;= #REF!) *
  ( BASE_MAPA!$G$2:$G$359  &gt;= #REF!),
  BASE_MAPA!$D$2:$D$359,
  "-",
  0
)</f>
        <v>-</v>
      </c>
      <c r="BD99" s="75" t="str" cm="1">
        <f t="array" ref="BD99" xml:space="preserve"> _xlfn.XLOOKUP(
  1,
  ( BASE_MAPA!$E$2:$E$359 = #REF!) *
  ( BASE_MAPA!$F$2:$F$359 &lt;= #REF!) *
  ( BASE_MAPA!$G$2:$G$359  &gt;= #REF!),
  BASE_MAPA!$K$2:$K$359,
  "-",
  0
)</f>
        <v>-</v>
      </c>
      <c r="BE99" s="11" t="str">
        <f>IFERROR(_xlfn.XLOOKUP(AO99, BASE_MAPA!$E$2:$E$359, BASE_MAPA!$J$2:$J$359), "ERRO")</f>
        <v>ITIRAPINA - BAURU</v>
      </c>
      <c r="BF99" s="37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1219</v>
      </c>
      <c r="BK99" s="21" t="s">
        <v>1335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9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1506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1507</v>
      </c>
      <c r="N100" s="235" t="s">
        <v>1508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75" t="str" cm="1">
        <f t="array" ref="S100" xml:space="preserve"> _xlfn.XLOOKUP(
  1,
  ( BASE_MAPA!$E$2:$E$359 = #REF!) *
  ( BASE_MAPA!$F$2:$F$359 &lt;= #REF!) *
  ( BASE_MAPA!$G$2:$G$359  &gt;= #REF!),
  BASE_MAPA!$D$2:$D$359,
  "-",
  0
)</f>
        <v>-</v>
      </c>
      <c r="T100" s="75" t="str" cm="1">
        <f t="array" ref="T100" xml:space="preserve"> _xlfn.XLOOKUP(
  1,
  ( BASE_MAPA!$E$2:$E$359 = #REF!) *
  ( BASE_MAPA!$F$2:$F$359 &lt;= #REF!) *
  ( BASE_MAPA!$G$2:$G$359  &gt;= #REF!),
  BASE_MAPA!$K$2:$K$359,
  "-",
  0
)</f>
        <v>-</v>
      </c>
      <c r="U100" s="86" t="str">
        <f>IFERROR(_xlfn.XLOOKUP(J100, BASE_MAPA!$E$2:$E$359, BASE_MAPA!$J$2:$J$359), "ERRO")</f>
        <v>ALTO ARAGUAIA - RONDONOPOLIS</v>
      </c>
      <c r="V100" s="211" t="s">
        <v>1509</v>
      </c>
      <c r="W100" s="186" t="s">
        <v>1489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68" t="str">
        <f>IF(BS_CONTROLE[[#This Row],[Local - Partida]]=0, "-", BS_CONTROLE[[#This Row],[Local - Partida]])</f>
        <v>752RVD</v>
      </c>
      <c r="AL100" s="368" t="str">
        <f>IF(BS_CONTROLE[[#This Row],[Local - Encerramento]]=0, "-", BS_CONTROLE[[#This Row],[Local - Encerramento]])</f>
        <v>TGR2</v>
      </c>
      <c r="AM100" s="368" t="str">
        <f>IF(BS_CONTROLE[[#This Row],[Entre - Estações]]=0, "-", BS_CONTROLE[[#This Row],[Entre - Estações]])</f>
        <v>RVD-TAG</v>
      </c>
      <c r="AN100" s="368" t="str">
        <f>IF(BS_CONTROLE[[#This Row],[SB]]=0, "-", BS_CONTROLE[[#This Row],[SB]])</f>
        <v>RVDTAG</v>
      </c>
      <c r="AO100" s="369">
        <f>IF(BS_CONTROLE[[#This Row],[SUB]]=0, "-", BS_CONTROLE[[#This Row],[SUB]])</f>
        <v>98</v>
      </c>
      <c r="AP100" s="370">
        <f>IF(BS_CONTROLE[[#This Row],[KM - Inicio]]=0, "-", BS_CONTROLE[[#This Row],[KM - Inicio]])</f>
        <v>752.38</v>
      </c>
      <c r="AQ100" s="37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75" t="str" cm="1">
        <f t="array" ref="BC100" xml:space="preserve"> _xlfn.XLOOKUP(
  1,
  ( BASE_MAPA!$E$2:$E$359 = #REF!) *
  ( BASE_MAPA!$F$2:$F$359 &lt;= #REF!) *
  ( BASE_MAPA!$G$2:$G$359  &gt;= #REF!),
  BASE_MAPA!$D$2:$D$359,
  "-",
  0
)</f>
        <v>-</v>
      </c>
      <c r="BD100" s="75" t="str" cm="1">
        <f t="array" ref="BD100" xml:space="preserve"> _xlfn.XLOOKUP(
  1,
  ( BASE_MAPA!$E$2:$E$359 = #REF!) *
  ( BASE_MAPA!$F$2:$F$359 &lt;= #REF!) *
  ( BASE_MAPA!$G$2:$G$359  &gt;= #REF!),
  BASE_MAPA!$K$2:$K$359,
  "-",
  0
)</f>
        <v>-</v>
      </c>
      <c r="BE100" s="11" t="str">
        <f>IFERROR(_xlfn.XLOOKUP(AO100, BASE_MAPA!$E$2:$E$359, BASE_MAPA!$J$2:$J$359), "ERRO")</f>
        <v>ALTO ARAGUAIA - RONDONOPOLIS</v>
      </c>
      <c r="BF100" s="37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1512</v>
      </c>
      <c r="BK100" s="21" t="s">
        <v>1513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1513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9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16" t="str" cm="1">
        <f t="array" ref="M101" xml:space="preserve"> _xlfn.XLOOKUP(
  1,
  ( BASE_MAPA!$E$2:$E$359 = #REF!) *
  ( BASE_MAPA!$F$2:$F$359 &lt;= #REF!) *
  ( BASE_MAPA!$G$2:$G$359  &gt;= #REF!),
  BASE_MAPA!$H$2:$H$359,
  "-",
  0
)</f>
        <v>-</v>
      </c>
      <c r="N101" s="16" t="str" cm="1">
        <f t="array" ref="N101" xml:space="preserve"> _xlfn.XLOOKUP(
  1,
  ( BASE_MAPA!$E$2:$E$359 = #REF!) *
  ( BASE_MAPA!$F$2:$F$359 &lt;= #REF!) *
  ( BASE_MAPA!$G$2:$G$359  &gt;= #REF!),
  BASE_MAPA!$I$2:$I$359,
  "-",
  0
)</f>
        <v>-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75" t="str" cm="1">
        <f t="array" ref="S101" xml:space="preserve"> _xlfn.XLOOKUP(
  1,
  ( BASE_MAPA!$E$2:$E$359 = #REF!) *
  ( BASE_MAPA!$F$2:$F$359 &lt;= #REF!) *
  ( BASE_MAPA!$G$2:$G$359  &gt;= #REF!),
  BASE_MAPA!$D$2:$D$359,
  "-",
  0
)</f>
        <v>-</v>
      </c>
      <c r="T101" s="75" t="str" cm="1">
        <f t="array" ref="T101" xml:space="preserve"> _xlfn.XLOOKUP(
  1,
  ( BASE_MAPA!$E$2:$E$359 = #REF!) *
  ( BASE_MAPA!$F$2:$F$359 &lt;= #REF!) *
  ( BASE_MAPA!$G$2:$G$359  &gt;= #REF!),
  BASE_MAPA!$K$2:$K$359,
  "-",
  0
)</f>
        <v>-</v>
      </c>
      <c r="U101" s="86" t="str">
        <f>IFERROR(_xlfn.XLOOKUP(J101, BASE_MAPA!$E$2:$E$359, BASE_MAPA!$J$2:$J$359), "ERRO")</f>
        <v>MARCO INICIAL - ALTO ARAGUAIA</v>
      </c>
      <c r="V101" s="211" t="s">
        <v>1248</v>
      </c>
      <c r="W101" s="186" t="s">
        <v>1331</v>
      </c>
      <c r="X101" s="237" t="s">
        <v>956</v>
      </c>
      <c r="Y101" s="166" t="s">
        <v>959</v>
      </c>
      <c r="Z101" s="166" t="s">
        <v>957</v>
      </c>
      <c r="AA101" s="89" t="s">
        <v>1250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68" t="str">
        <f>IF(BS_CONTROLE[[#This Row],[Local - Partida]]=0, "-", BS_CONTROLE[[#This Row],[Local - Partida]])</f>
        <v>TCS1</v>
      </c>
      <c r="AL101" s="368" t="str">
        <f>IF(BS_CONTROLE[[#This Row],[Local - Encerramento]]=0, "-", BS_CONTROLE[[#This Row],[Local - Encerramento]])</f>
        <v>TCS2</v>
      </c>
      <c r="AM101" s="368" t="str">
        <f>IF(BS_CONTROLE[[#This Row],[Entre - Estações]]=0, "-", BS_CONTROLE[[#This Row],[Entre - Estações]])</f>
        <v>-</v>
      </c>
      <c r="AN101" s="368" t="str">
        <f>IF(BS_CONTROLE[[#This Row],[SB]]=0, "-", BS_CONTROLE[[#This Row],[SB]])</f>
        <v>-</v>
      </c>
      <c r="AO101" s="369">
        <f>IF(BS_CONTROLE[[#This Row],[SUB]]=0, "-", BS_CONTROLE[[#This Row],[SUB]])</f>
        <v>74</v>
      </c>
      <c r="AP101" s="370">
        <f>IF(BS_CONTROLE[[#This Row],[KM - Inicio]]=0, "-", BS_CONTROLE[[#This Row],[KM - Inicio]])</f>
        <v>183</v>
      </c>
      <c r="AQ101" s="37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75" t="str" cm="1">
        <f t="array" ref="BC101" xml:space="preserve"> _xlfn.XLOOKUP(
  1,
  ( BASE_MAPA!$E$2:$E$359 = #REF!) *
  ( BASE_MAPA!$F$2:$F$359 &lt;= #REF!) *
  ( BASE_MAPA!$G$2:$G$359  &gt;= #REF!),
  BASE_MAPA!$D$2:$D$359,
  "-",
  0
)</f>
        <v>-</v>
      </c>
      <c r="BD101" s="75" t="str" cm="1">
        <f t="array" ref="BD101" xml:space="preserve"> _xlfn.XLOOKUP(
  1,
  ( BASE_MAPA!$E$2:$E$359 = #REF!) *
  ( BASE_MAPA!$F$2:$F$359 &lt;= #REF!) *
  ( BASE_MAPA!$G$2:$G$359  &gt;= #REF!),
  BASE_MAPA!$K$2:$K$359,
  "-",
  0
)</f>
        <v>-</v>
      </c>
      <c r="BE101" s="11" t="str">
        <f>IFERROR(_xlfn.XLOOKUP(AO101, BASE_MAPA!$E$2:$E$359, BASE_MAPA!$J$2:$J$359), "ERRO")</f>
        <v>MARCO INICIAL - ALTO ARAGUAIA</v>
      </c>
      <c r="BF101" s="37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1219</v>
      </c>
      <c r="BK101" s="21" t="s">
        <v>1336</v>
      </c>
      <c r="BL101" s="20"/>
      <c r="BM101" s="18" t="s">
        <v>986</v>
      </c>
      <c r="BN101" s="18" t="s">
        <v>986</v>
      </c>
      <c r="BO101" s="173" t="s">
        <v>986</v>
      </c>
      <c r="BP101" s="21" t="s">
        <v>1336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9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1674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75" t="str" cm="1">
        <f t="array" ref="S102" xml:space="preserve"> _xlfn.XLOOKUP(
  1,
  ( BASE_MAPA!$E$2:$E$359 = #REF!) *
  ( BASE_MAPA!$F$2:$F$359 &lt;= #REF!) *
  ( BASE_MAPA!$G$2:$G$359  &gt;= #REF!),
  BASE_MAPA!$D$2:$D$359,
  "-",
  0
)</f>
        <v>-</v>
      </c>
      <c r="T102" s="75" t="str" cm="1">
        <f t="array" ref="T102" xml:space="preserve"> _xlfn.XLOOKUP(
  1,
  ( BASE_MAPA!$E$2:$E$359 = #REF!) *
  ( BASE_MAPA!$F$2:$F$359 &lt;= #REF!) *
  ( BASE_MAPA!$G$2:$G$359  &gt;= #REF!),
  BASE_MAPA!$K$2:$K$359,
  "-",
  0
)</f>
        <v>-</v>
      </c>
      <c r="U102" s="86" t="str">
        <f>IFERROR(_xlfn.XLOOKUP(J102, BASE_MAPA!$E$2:$E$359, BASE_MAPA!$J$2:$J$359), "ERRO")</f>
        <v>MARCO INICIAL - ALTO ARAGUAIA</v>
      </c>
      <c r="V102" s="211" t="s">
        <v>1307</v>
      </c>
      <c r="W102" s="186" t="s">
        <v>700</v>
      </c>
      <c r="X102" s="237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68" t="str">
        <f>IF(BS_CONTROLE[[#This Row],[Local - Partida]]=0, "-", BS_CONTROLE[[#This Row],[Local - Partida]])</f>
        <v>TOM2</v>
      </c>
      <c r="AL102" s="368" t="str">
        <f>IF(BS_CONTROLE[[#This Row],[Local - Encerramento]]=0, "-", BS_CONTROLE[[#This Row],[Local - Encerramento]])</f>
        <v>TOM2</v>
      </c>
      <c r="AM102" s="368" t="str">
        <f>IF(BS_CONTROLE[[#This Row],[Entre - Estações]]=0, "-", BS_CONTROLE[[#This Row],[Entre - Estações]])</f>
        <v>TOM-TMT</v>
      </c>
      <c r="AN102" s="368" t="str">
        <f>IF(BS_CONTROLE[[#This Row],[SB]]=0, "-", BS_CONTROLE[[#This Row],[SB]])</f>
        <v>TMTTOM</v>
      </c>
      <c r="AO102" s="369">
        <f>IF(BS_CONTROLE[[#This Row],[SUB]]=0, "-", BS_CONTROLE[[#This Row],[SUB]])</f>
        <v>74</v>
      </c>
      <c r="AP102" s="370">
        <f>IF(BS_CONTROLE[[#This Row],[KM - Inicio]]=0, "-", BS_CONTROLE[[#This Row],[KM - Inicio]])</f>
        <v>404.08</v>
      </c>
      <c r="AQ102" s="37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75" t="str" cm="1">
        <f t="array" ref="BC102" xml:space="preserve"> _xlfn.XLOOKUP(
  1,
  ( BASE_MAPA!$E$2:$E$359 = #REF!) *
  ( BASE_MAPA!$F$2:$F$359 &lt;= #REF!) *
  ( BASE_MAPA!$G$2:$G$359  &gt;= #REF!),
  BASE_MAPA!$D$2:$D$359,
  "-",
  0
)</f>
        <v>-</v>
      </c>
      <c r="BD102" s="75" t="str" cm="1">
        <f t="array" ref="BD102" xml:space="preserve"> _xlfn.XLOOKUP(
  1,
  ( BASE_MAPA!$E$2:$E$359 = #REF!) *
  ( BASE_MAPA!$F$2:$F$359 &lt;= #REF!) *
  ( BASE_MAPA!$G$2:$G$359  &gt;= #REF!),
  BASE_MAPA!$K$2:$K$359,
  "-",
  0
)</f>
        <v>-</v>
      </c>
      <c r="BE102" s="11" t="str">
        <f>IFERROR(_xlfn.XLOOKUP(AO102, BASE_MAPA!$E$2:$E$359, BASE_MAPA!$J$2:$J$359), "ERRO")</f>
        <v>MARCO INICIAL - ALTO ARAGUAIA</v>
      </c>
      <c r="BF102" s="37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1676</v>
      </c>
      <c r="BK102" s="21" t="s">
        <v>1677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9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1628</v>
      </c>
      <c r="N103" s="16" t="s">
        <v>1629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75" t="str" cm="1">
        <f t="array" ref="S103" xml:space="preserve"> _xlfn.XLOOKUP(
  1,
  ( BASE_MAPA!$E$2:$E$359 = #REF!) *
  ( BASE_MAPA!$F$2:$F$359 &lt;= #REF!) *
  ( BASE_MAPA!$G$2:$G$359  &gt;= #REF!),
  BASE_MAPA!$D$2:$D$359,
  "-",
  0
)</f>
        <v>-</v>
      </c>
      <c r="T103" s="75" t="str" cm="1">
        <f t="array" ref="T103" xml:space="preserve"> _xlfn.XLOOKUP(
  1,
  ( BASE_MAPA!$E$2:$E$359 = #REF!) *
  ( BASE_MAPA!$F$2:$F$359 &lt;= #REF!) *
  ( BASE_MAPA!$G$2:$G$359  &gt;= #REF!),
  BASE_MAPA!$K$2:$K$359,
  "-",
  0
)</f>
        <v>-</v>
      </c>
      <c r="U103" s="86" t="str">
        <f>IFERROR(_xlfn.XLOOKUP(J103, BASE_MAPA!$E$2:$E$359, BASE_MAPA!$J$2:$J$359), "ERRO")</f>
        <v>ALTO ARAGUAIA - RONDONOPOLIS</v>
      </c>
      <c r="V103" s="211" t="s">
        <v>1353</v>
      </c>
      <c r="W103" s="186" t="s">
        <v>1630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68" t="str">
        <f>IF(BS_CONTROLE[[#This Row],[Local - Partida]]=0, "-", BS_CONTROLE[[#This Row],[Local - Partida]])</f>
        <v>TSF1</v>
      </c>
      <c r="AL103" s="368" t="str">
        <f>IF(BS_CONTROLE[[#This Row],[Local - Encerramento]]=0, "-", BS_CONTROLE[[#This Row],[Local - Encerramento]])</f>
        <v>TSF1</v>
      </c>
      <c r="AM103" s="368" t="str">
        <f>IF(BS_CONTROLE[[#This Row],[Entre - Estações]]=0, "-", BS_CONTROLE[[#This Row],[Entre - Estações]])</f>
        <v>TIQ-TBS</v>
      </c>
      <c r="AN103" s="368" t="str">
        <f>IF(BS_CONTROLE[[#This Row],[SB]]=0, "-", BS_CONTROLE[[#This Row],[SB]])</f>
        <v>TIQTBS</v>
      </c>
      <c r="AO103" s="369">
        <f>IF(BS_CONTROLE[[#This Row],[SUB]]=0, "-", BS_CONTROLE[[#This Row],[SUB]])</f>
        <v>98</v>
      </c>
      <c r="AP103" s="370">
        <f>IF(BS_CONTROLE[[#This Row],[KM - Inicio]]=0, "-", BS_CONTROLE[[#This Row],[KM - Inicio]])</f>
        <v>662</v>
      </c>
      <c r="AQ103" s="37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75" t="str" cm="1">
        <f t="array" ref="BC103" xml:space="preserve"> _xlfn.XLOOKUP(
  1,
  ( BASE_MAPA!$E$2:$E$359 = #REF!) *
  ( BASE_MAPA!$F$2:$F$359 &lt;= #REF!) *
  ( BASE_MAPA!$G$2:$G$359  &gt;= #REF!),
  BASE_MAPA!$D$2:$D$359,
  "-",
  0
)</f>
        <v>-</v>
      </c>
      <c r="BD103" s="75" t="str" cm="1">
        <f t="array" ref="BD103" xml:space="preserve"> _xlfn.XLOOKUP(
  1,
  ( BASE_MAPA!$E$2:$E$359 = #REF!) *
  ( BASE_MAPA!$F$2:$F$359 &lt;= #REF!) *
  ( BASE_MAPA!$G$2:$G$359  &gt;= #REF!),
  BASE_MAPA!$K$2:$K$359,
  "-",
  0
)</f>
        <v>-</v>
      </c>
      <c r="BE103" s="11" t="str">
        <f>IFERROR(_xlfn.XLOOKUP(AO103, BASE_MAPA!$E$2:$E$359, BASE_MAPA!$J$2:$J$359), "ERRO")</f>
        <v>ALTO ARAGUAIA - RONDONOPOLIS</v>
      </c>
      <c r="BF103" s="37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8" t="s">
        <v>1215</v>
      </c>
      <c r="BK103" s="238" t="s">
        <v>1216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1632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9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16" t="str" cm="1">
        <f t="array" ref="M104" xml:space="preserve"> _xlfn.XLOOKUP(
  1,
  ( BASE_MAPA!$E$2:$E$359 = #REF!) *
  ( BASE_MAPA!$F$2:$F$359 &lt;= #REF!) *
  ( BASE_MAPA!$G$2:$G$359  &gt;= #REF!),
  BASE_MAPA!$H$2:$H$359,
  "-",
  0
)</f>
        <v>-</v>
      </c>
      <c r="N104" s="16" t="str" cm="1">
        <f t="array" ref="N104" xml:space="preserve"> _xlfn.XLOOKUP(
  1,
  ( BASE_MAPA!$E$2:$E$359 = #REF!) *
  ( BASE_MAPA!$F$2:$F$359 &lt;= #REF!) *
  ( BASE_MAPA!$G$2:$G$359  &gt;= #REF!),
  BASE_MAPA!$I$2:$I$359,
  "-",
  0
)</f>
        <v>-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75" t="str" cm="1">
        <f t="array" ref="S104" xml:space="preserve"> _xlfn.XLOOKUP(
  1,
  ( BASE_MAPA!$E$2:$E$359 = #REF!) *
  ( BASE_MAPA!$F$2:$F$359 &lt;= #REF!) *
  ( BASE_MAPA!$G$2:$G$359  &gt;= #REF!),
  BASE_MAPA!$D$2:$D$359,
  "-",
  0
)</f>
        <v>-</v>
      </c>
      <c r="T104" s="75" t="str" cm="1">
        <f t="array" ref="T104" xml:space="preserve"> _xlfn.XLOOKUP(
  1,
  ( BASE_MAPA!$E$2:$E$359 = #REF!) *
  ( BASE_MAPA!$F$2:$F$359 &lt;= #REF!) *
  ( BASE_MAPA!$G$2:$G$359  &gt;= #REF!),
  BASE_MAPA!$K$2:$K$359,
  "-",
  0
)</f>
        <v>-</v>
      </c>
      <c r="U104" s="86" t="str">
        <f>IFERROR(_xlfn.XLOOKUP(J104, BASE_MAPA!$E$2:$E$359, BASE_MAPA!$J$2:$J$359), "ERRO")</f>
        <v>ARARAQUARA - COLOMBIA</v>
      </c>
      <c r="V104" s="211" t="s">
        <v>1221</v>
      </c>
      <c r="W104" s="186" t="s">
        <v>1218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68" t="str">
        <f>IF(BS_CONTROLE[[#This Row],[Local - Partida]]=0, "-", BS_CONTROLE[[#This Row],[Local - Partida]])</f>
        <v>ZGT1</v>
      </c>
      <c r="AL104" s="368" t="str">
        <f>IF(BS_CONTROLE[[#This Row],[Local - Encerramento]]=0, "-", BS_CONTROLE[[#This Row],[Local - Encerramento]])</f>
        <v>ZGT1</v>
      </c>
      <c r="AM104" s="368" t="str">
        <f>IF(BS_CONTROLE[[#This Row],[Entre - Estações]]=0, "-", BS_CONTROLE[[#This Row],[Entre - Estações]])</f>
        <v>-</v>
      </c>
      <c r="AN104" s="368" t="str">
        <f>IF(BS_CONTROLE[[#This Row],[SB]]=0, "-", BS_CONTROLE[[#This Row],[SB]])</f>
        <v>-</v>
      </c>
      <c r="AO104" s="369">
        <f>IF(BS_CONTROLE[[#This Row],[SUB]]=0, "-", BS_CONTROLE[[#This Row],[SUB]])</f>
        <v>72</v>
      </c>
      <c r="AP104" s="370">
        <f>IF(BS_CONTROLE[[#This Row],[KM - Inicio]]=0, "-", BS_CONTROLE[[#This Row],[KM - Inicio]])</f>
        <v>300</v>
      </c>
      <c r="AQ104" s="37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75" t="str" cm="1">
        <f t="array" ref="BC104" xml:space="preserve"> _xlfn.XLOOKUP(
  1,
  ( BASE_MAPA!$E$2:$E$359 = #REF!) *
  ( BASE_MAPA!$F$2:$F$359 &lt;= #REF!) *
  ( BASE_MAPA!$G$2:$G$359  &gt;= #REF!),
  BASE_MAPA!$D$2:$D$359,
  "-",
  0
)</f>
        <v>-</v>
      </c>
      <c r="BD104" s="75" t="str" cm="1">
        <f t="array" ref="BD104" xml:space="preserve"> _xlfn.XLOOKUP(
  1,
  ( BASE_MAPA!$E$2:$E$359 = #REF!) *
  ( BASE_MAPA!$F$2:$F$359 &lt;= #REF!) *
  ( BASE_MAPA!$G$2:$G$359  &gt;= #REF!),
  BASE_MAPA!$K$2:$K$359,
  "-",
  0
)</f>
        <v>-</v>
      </c>
      <c r="BE104" s="11" t="str">
        <f>IFERROR(_xlfn.XLOOKUP(AO104, BASE_MAPA!$E$2:$E$359, BASE_MAPA!$J$2:$J$359), "ERRO")</f>
        <v>ARARAQUARA - COLOMBIA</v>
      </c>
      <c r="BF104" s="37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1337</v>
      </c>
      <c r="BK104" s="21" t="s">
        <v>1338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9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16" t="str" cm="1">
        <f t="array" ref="M105" xml:space="preserve"> _xlfn.XLOOKUP(
  1,
  ( BASE_MAPA!$E$2:$E$359 = #REF!) *
  ( BASE_MAPA!$F$2:$F$359 &lt;= #REF!) *
  ( BASE_MAPA!$G$2:$G$359  &gt;= #REF!),
  BASE_MAPA!$H$2:$H$359,
  "-",
  0
)</f>
        <v>-</v>
      </c>
      <c r="N105" s="16" t="str" cm="1">
        <f t="array" ref="N105" xml:space="preserve"> _xlfn.XLOOKUP(
  1,
  ( BASE_MAPA!$E$2:$E$359 = #REF!) *
  ( BASE_MAPA!$F$2:$F$359 &lt;= #REF!) *
  ( BASE_MAPA!$G$2:$G$359  &gt;= #REF!),
  BASE_MAPA!$I$2:$I$359,
  "-",
  0
)</f>
        <v>-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75" t="str" cm="1">
        <f t="array" ref="S105" xml:space="preserve"> _xlfn.XLOOKUP(
  1,
  ( BASE_MAPA!$E$2:$E$359 = #REF!) *
  ( BASE_MAPA!$F$2:$F$359 &lt;= #REF!) *
  ( BASE_MAPA!$G$2:$G$359  &gt;= #REF!),
  BASE_MAPA!$D$2:$D$359,
  "-",
  0
)</f>
        <v>-</v>
      </c>
      <c r="T105" s="75" t="str" cm="1">
        <f t="array" ref="T105" xml:space="preserve"> _xlfn.XLOOKUP(
  1,
  ( BASE_MAPA!$E$2:$E$359 = #REF!) *
  ( BASE_MAPA!$F$2:$F$359 &lt;= #REF!) *
  ( BASE_MAPA!$G$2:$G$359  &gt;= #REF!),
  BASE_MAPA!$K$2:$K$359,
  "-",
  0
)</f>
        <v>-</v>
      </c>
      <c r="U105" s="86" t="str">
        <f>IFERROR(_xlfn.XLOOKUP(J105, BASE_MAPA!$E$2:$E$359, BASE_MAPA!$J$2:$J$359), "ERRO")</f>
        <v>OURO VERDE - LIGAÇÃO</v>
      </c>
      <c r="V105" s="211" t="s">
        <v>1339</v>
      </c>
      <c r="W105" s="186" t="s">
        <v>1340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68" t="str">
        <f>IF(BS_CONTROLE[[#This Row],[Local - Partida]]=0, "-", BS_CONTROLE[[#This Row],[Local - Partida]])</f>
        <v>PAM</v>
      </c>
      <c r="AL105" s="368" t="str">
        <f>IF(BS_CONTROLE[[#This Row],[Local - Encerramento]]=0, "-", BS_CONTROLE[[#This Row],[Local - Encerramento]])</f>
        <v>POA</v>
      </c>
      <c r="AM105" s="368" t="str">
        <f>IF(BS_CONTROLE[[#This Row],[Entre - Estações]]=0, "-", BS_CONTROLE[[#This Row],[Entre - Estações]])</f>
        <v>-</v>
      </c>
      <c r="AN105" s="368" t="str">
        <f>IF(BS_CONTROLE[[#This Row],[SB]]=0, "-", BS_CONTROLE[[#This Row],[SB]])</f>
        <v>-</v>
      </c>
      <c r="AO105" s="369">
        <f>IF(BS_CONTROLE[[#This Row],[SUB]]=0, "-", BS_CONTROLE[[#This Row],[SUB]])</f>
        <v>103</v>
      </c>
      <c r="AP105" s="370">
        <f>IF(BS_CONTROLE[[#This Row],[KM - Inicio]]=0, "-", BS_CONTROLE[[#This Row],[KM - Inicio]])</f>
        <v>1867</v>
      </c>
      <c r="AQ105" s="37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75" t="str" cm="1">
        <f t="array" ref="BC105" xml:space="preserve"> _xlfn.XLOOKUP(
  1,
  ( BASE_MAPA!$E$2:$E$359 = #REF!) *
  ( BASE_MAPA!$F$2:$F$359 &lt;= #REF!) *
  ( BASE_MAPA!$G$2:$G$359  &gt;= #REF!),
  BASE_MAPA!$D$2:$D$359,
  "-",
  0
)</f>
        <v>-</v>
      </c>
      <c r="BD105" s="75" t="str" cm="1">
        <f t="array" ref="BD105" xml:space="preserve"> _xlfn.XLOOKUP(
  1,
  ( BASE_MAPA!$E$2:$E$359 = #REF!) *
  ( BASE_MAPA!$F$2:$F$359 &lt;= #REF!) *
  ( BASE_MAPA!$G$2:$G$359  &gt;= #REF!),
  BASE_MAPA!$K$2:$K$359,
  "-",
  0
)</f>
        <v>-</v>
      </c>
      <c r="BE105" s="11" t="str">
        <f>IFERROR(_xlfn.XLOOKUP(AO105, BASE_MAPA!$E$2:$E$359, BASE_MAPA!$J$2:$J$359), "ERRO")</f>
        <v>OURO VERDE - LIGAÇÃO</v>
      </c>
      <c r="BF105" s="37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1219</v>
      </c>
      <c r="BK105" s="21" t="s">
        <v>1341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9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168" t="str" cm="1">
        <f t="array" ref="M106" xml:space="preserve"> _xlfn.XLOOKUP(
  1,
  ( BASE_MAPA!$E$2:$E$359 = #REF!) *
  ( BASE_MAPA!$F$2:$F$359 &lt;= #REF!) *
  ( BASE_MAPA!$G$2:$G$359  &gt;= #REF!),
  BASE_MAPA!$H$2:$H$359,
  "-",
  0
)</f>
        <v>-</v>
      </c>
      <c r="N106" s="168" t="str" cm="1">
        <f t="array" ref="N106" xml:space="preserve"> _xlfn.XLOOKUP(
  1,
  ( BASE_MAPA!$E$2:$E$359 = #REF!) *
  ( BASE_MAPA!$F$2:$F$359 &lt;= #REF!) *
  ( BASE_MAPA!$G$2:$G$359  &gt;= #REF!),
  BASE_MAPA!$I$2:$I$359,
  "-",
  0
)</f>
        <v>-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75" t="str" cm="1">
        <f t="array" ref="S106" xml:space="preserve"> _xlfn.XLOOKUP(
  1,
  ( BASE_MAPA!$E$2:$E$359 = #REF!) *
  ( BASE_MAPA!$F$2:$F$359 &lt;= #REF!) *
  ( BASE_MAPA!$G$2:$G$359  &gt;= #REF!),
  BASE_MAPA!$D$2:$D$359,
  "-",
  0
)</f>
        <v>-</v>
      </c>
      <c r="T106" s="75" t="str" cm="1">
        <f t="array" ref="T106" xml:space="preserve"> _xlfn.XLOOKUP(
  1,
  ( BASE_MAPA!$E$2:$E$359 = #REF!) *
  ( BASE_MAPA!$F$2:$F$359 &lt;= #REF!) *
  ( BASE_MAPA!$G$2:$G$359  &gt;= #REF!),
  BASE_MAPA!$K$2:$K$359,
  "-",
  0
)</f>
        <v>-</v>
      </c>
      <c r="U106" s="86" t="str">
        <f>IFERROR(_xlfn.XLOOKUP(J106, BASE_MAPA!$E$2:$E$359, BASE_MAPA!$J$2:$J$359), "ERRO")</f>
        <v>ALTO ARAGUAIA - RONDONOPOLIS</v>
      </c>
      <c r="V106" s="211"/>
      <c r="W106" s="186" t="s">
        <v>1342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68" t="str">
        <f>IF(BS_CONTROLE[[#This Row],[Local - Partida]]=0, "-", BS_CONTROLE[[#This Row],[Local - Partida]])</f>
        <v>-</v>
      </c>
      <c r="AL106" s="368" t="str">
        <f>IF(BS_CONTROLE[[#This Row],[Local - Encerramento]]=0, "-", BS_CONTROLE[[#This Row],[Local - Encerramento]])</f>
        <v>-</v>
      </c>
      <c r="AM106" s="368" t="str">
        <f>IF(BS_CONTROLE[[#This Row],[Entre - Estações]]=0, "-", BS_CONTROLE[[#This Row],[Entre - Estações]])</f>
        <v>-</v>
      </c>
      <c r="AN106" s="368" t="str">
        <f>IF(BS_CONTROLE[[#This Row],[SB]]=0, "-", BS_CONTROLE[[#This Row],[SB]])</f>
        <v>-</v>
      </c>
      <c r="AO106" s="369">
        <f>IF(BS_CONTROLE[[#This Row],[SUB]]=0, "-", BS_CONTROLE[[#This Row],[SUB]])</f>
        <v>98</v>
      </c>
      <c r="AP106" s="370">
        <f>IF(BS_CONTROLE[[#This Row],[KM - Inicio]]=0, "-", BS_CONTROLE[[#This Row],[KM - Inicio]])</f>
        <v>721.1</v>
      </c>
      <c r="AQ106" s="37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75" t="str" cm="1">
        <f t="array" ref="BC106" xml:space="preserve"> _xlfn.XLOOKUP(
  1,
  ( BASE_MAPA!$E$2:$E$359 = #REF!) *
  ( BASE_MAPA!$F$2:$F$359 &lt;= #REF!) *
  ( BASE_MAPA!$G$2:$G$359  &gt;= #REF!),
  BASE_MAPA!$D$2:$D$359,
  "-",
  0
)</f>
        <v>-</v>
      </c>
      <c r="BD106" s="75" t="str" cm="1">
        <f t="array" ref="BD106" xml:space="preserve"> _xlfn.XLOOKUP(
  1,
  ( BASE_MAPA!$E$2:$E$359 = #REF!) *
  ( BASE_MAPA!$F$2:$F$359 &lt;= #REF!) *
  ( BASE_MAPA!$G$2:$G$359  &gt;= #REF!),
  BASE_MAPA!$K$2:$K$359,
  "-",
  0
)</f>
        <v>-</v>
      </c>
      <c r="BE106" s="11" t="str">
        <f>IFERROR(_xlfn.XLOOKUP(AO106, BASE_MAPA!$E$2:$E$359, BASE_MAPA!$J$2:$J$359), "ERRO")</f>
        <v>ALTO ARAGUAIA - RONDONOPOLIS</v>
      </c>
      <c r="BF106" s="37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1232</v>
      </c>
      <c r="BK106" s="21" t="s">
        <v>1343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9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21" t="str" cm="1">
        <f t="array" ref="M107" xml:space="preserve"> _xlfn.XLOOKUP(
  1,
  ( BASE_MAPA!$E$2:$E$359 = #REF!) *
  ( BASE_MAPA!$F$2:$F$359 &lt;= #REF!) *
  ( BASE_MAPA!$G$2:$G$359  &gt;= #REF!),
  BASE_MAPA!$H$2:$H$359,
  "-",
  0
)</f>
        <v>-</v>
      </c>
      <c r="N107" s="221" t="s">
        <v>1344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75" t="str" cm="1">
        <f t="array" ref="S107" xml:space="preserve"> _xlfn.XLOOKUP(
  1,
  ( BASE_MAPA!$E$2:$E$359 = #REF!) *
  ( BASE_MAPA!$F$2:$F$359 &lt;= #REF!) *
  ( BASE_MAPA!$G$2:$G$359  &gt;= #REF!),
  BASE_MAPA!$D$2:$D$359,
  "-",
  0
)</f>
        <v>-</v>
      </c>
      <c r="T107" s="75" t="str" cm="1">
        <f t="array" ref="T107" xml:space="preserve"> _xlfn.XLOOKUP(
  1,
  ( BASE_MAPA!$E$2:$E$359 = #REF!) *
  ( BASE_MAPA!$F$2:$F$359 &lt;= #REF!) *
  ( BASE_MAPA!$G$2:$G$359  &gt;= #REF!),
  BASE_MAPA!$K$2:$K$359,
  "-",
  0
)</f>
        <v>-</v>
      </c>
      <c r="U107" s="86" t="str">
        <f>IFERROR(_xlfn.XLOOKUP(J107, BASE_MAPA!$E$2:$E$359, BASE_MAPA!$J$2:$J$359), "ERRO")</f>
        <v>MARCO INICIAL - ALTO ARAGUAIA</v>
      </c>
      <c r="V107" s="211" t="s">
        <v>1345</v>
      </c>
      <c r="W107" s="186" t="s">
        <v>1346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68" t="str">
        <f>IF(BS_CONTROLE[[#This Row],[Local - Partida]]=0, "-", BS_CONTROLE[[#This Row],[Local - Partida]])</f>
        <v>-</v>
      </c>
      <c r="AL107" s="368" t="str">
        <f>IF(BS_CONTROLE[[#This Row],[Local - Encerramento]]=0, "-", BS_CONTROLE[[#This Row],[Local - Encerramento]])</f>
        <v>TOM2</v>
      </c>
      <c r="AM107" s="368" t="str">
        <f>IF(BS_CONTROLE[[#This Row],[Entre - Estações]]=0, "-", BS_CONTROLE[[#This Row],[Entre - Estações]])</f>
        <v>-</v>
      </c>
      <c r="AN107" s="368" t="str">
        <f>IF(BS_CONTROLE[[#This Row],[SB]]=0, "-", BS_CONTROLE[[#This Row],[SB]])</f>
        <v>464TBR / TVL464</v>
      </c>
      <c r="AO107" s="369">
        <f>IF(BS_CONTROLE[[#This Row],[SUB]]=0, "-", BS_CONTROLE[[#This Row],[SUB]])</f>
        <v>74</v>
      </c>
      <c r="AP107" s="370">
        <f>IF(BS_CONTROLE[[#This Row],[KM - Inicio]]=0, "-", BS_CONTROLE[[#This Row],[KM - Inicio]])</f>
        <v>471</v>
      </c>
      <c r="AQ107" s="37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75" t="str" cm="1">
        <f t="array" ref="BC107" xml:space="preserve"> _xlfn.XLOOKUP(
  1,
  ( BASE_MAPA!$E$2:$E$359 = #REF!) *
  ( BASE_MAPA!$F$2:$F$359 &lt;= #REF!) *
  ( BASE_MAPA!$G$2:$G$359  &gt;= #REF!),
  BASE_MAPA!$D$2:$D$359,
  "-",
  0
)</f>
        <v>-</v>
      </c>
      <c r="BD107" s="75" t="str" cm="1">
        <f t="array" ref="BD107" xml:space="preserve"> _xlfn.XLOOKUP(
  1,
  ( BASE_MAPA!$E$2:$E$359 = #REF!) *
  ( BASE_MAPA!$F$2:$F$359 &lt;= #REF!) *
  ( BASE_MAPA!$G$2:$G$359  &gt;= #REF!),
  BASE_MAPA!$K$2:$K$359,
  "-",
  0
)</f>
        <v>-</v>
      </c>
      <c r="BE107" s="11" t="str">
        <f>IFERROR(_xlfn.XLOOKUP(AO107, BASE_MAPA!$E$2:$E$359, BASE_MAPA!$J$2:$J$359), "ERRO")</f>
        <v>MARCO INICIAL - ALTO ARAGUAIA</v>
      </c>
      <c r="BF107" s="37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1347</v>
      </c>
      <c r="BK107" s="21" t="s">
        <v>1348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9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1692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75" t="str" cm="1">
        <f t="array" ref="S108" xml:space="preserve"> _xlfn.XLOOKUP(
  1,
  ( BASE_MAPA!$E$2:$E$359 = #REF!) *
  ( BASE_MAPA!$F$2:$F$359 &lt;= #REF!) *
  ( BASE_MAPA!$G$2:$G$359  &gt;= #REF!),
  BASE_MAPA!$D$2:$D$359,
  "-",
  0
)</f>
        <v>-</v>
      </c>
      <c r="T108" s="75" t="str" cm="1">
        <f t="array" ref="T108" xml:space="preserve"> _xlfn.XLOOKUP(
  1,
  ( BASE_MAPA!$E$2:$E$359 = #REF!) *
  ( BASE_MAPA!$F$2:$F$359 &lt;= #REF!) *
  ( BASE_MAPA!$G$2:$G$359  &gt;= #REF!),
  BASE_MAPA!$K$2:$K$359,
  "-",
  0
)</f>
        <v>-</v>
      </c>
      <c r="U108" s="86" t="str">
        <f>IFERROR(_xlfn.XLOOKUP(J108, BASE_MAPA!$E$2:$E$359, BASE_MAPA!$J$2:$J$359), "ERRO")</f>
        <v>MARCO INICIAL - ALTO ARAGUAIA</v>
      </c>
      <c r="V108" s="211" t="s">
        <v>1345</v>
      </c>
      <c r="W108" s="186" t="s">
        <v>1385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68" t="str">
        <f>IF(BS_CONTROLE[[#This Row],[Local - Partida]]=0, "-", BS_CONTROLE[[#This Row],[Local - Partida]])</f>
        <v>TOM2</v>
      </c>
      <c r="AL108" s="368" t="str">
        <f>IF(BS_CONTROLE[[#This Row],[Local - Encerramento]]=0, "-", BS_CONTROLE[[#This Row],[Local - Encerramento]])</f>
        <v>-</v>
      </c>
      <c r="AM108" s="368" t="str">
        <f>IF(BS_CONTROLE[[#This Row],[Entre - Estações]]=0, "-", BS_CONTROLE[[#This Row],[Entre - Estações]])</f>
        <v>TPC-TVL</v>
      </c>
      <c r="AN108" s="368" t="str">
        <f>IF(BS_CONTROLE[[#This Row],[SB]]=0, "-", BS_CONTROLE[[#This Row],[SB]])</f>
        <v xml:space="preserve"> 440TVL</v>
      </c>
      <c r="AO108" s="369">
        <f>IF(BS_CONTROLE[[#This Row],[SUB]]=0, "-", BS_CONTROLE[[#This Row],[SUB]])</f>
        <v>74</v>
      </c>
      <c r="AP108" s="370">
        <f>IF(BS_CONTROLE[[#This Row],[KM - Inicio]]=0, "-", BS_CONTROLE[[#This Row],[KM - Inicio]])</f>
        <v>450</v>
      </c>
      <c r="AQ108" s="37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75" t="str" cm="1">
        <f t="array" ref="BC108" xml:space="preserve"> _xlfn.XLOOKUP(
  1,
  ( BASE_MAPA!$E$2:$E$359 = #REF!) *
  ( BASE_MAPA!$F$2:$F$359 &lt;= #REF!) *
  ( BASE_MAPA!$G$2:$G$359  &gt;= #REF!),
  BASE_MAPA!$D$2:$D$359,
  "-",
  0
)</f>
        <v>-</v>
      </c>
      <c r="BD108" s="75" t="str" cm="1">
        <f t="array" ref="BD108" xml:space="preserve"> _xlfn.XLOOKUP(
  1,
  ( BASE_MAPA!$E$2:$E$359 = #REF!) *
  ( BASE_MAPA!$F$2:$F$359 &lt;= #REF!) *
  ( BASE_MAPA!$G$2:$G$359  &gt;= #REF!),
  BASE_MAPA!$K$2:$K$359,
  "-",
  0
)</f>
        <v>-</v>
      </c>
      <c r="BE108" s="11" t="str">
        <f>IFERROR(_xlfn.XLOOKUP(AO108, BASE_MAPA!$E$2:$E$359, BASE_MAPA!$J$2:$J$359), "ERRO")</f>
        <v>MARCO INICIAL - ALTO ARAGUAIA</v>
      </c>
      <c r="BF108" s="37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1347</v>
      </c>
      <c r="BK108" s="21" t="s">
        <v>1348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9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1663</v>
      </c>
      <c r="N109" s="221" t="str" cm="1">
        <f t="array" ref="N109" xml:space="preserve"> _xlfn.XLOOKUP(
  1,
  ( BASE_MAPA!$E$2:$E$359 = #REF!) *
  ( BASE_MAPA!$F$2:$F$359 &lt;= #REF!) *
  ( BASE_MAPA!$G$2:$G$359  &gt;= #REF!),
  BASE_MAPA!$I$2:$I$359,
  "-",
  0
)</f>
        <v>-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75" t="str" cm="1">
        <f t="array" ref="S109" xml:space="preserve"> _xlfn.XLOOKUP(
  1,
  ( BASE_MAPA!$E$2:$E$359 = #REF!) *
  ( BASE_MAPA!$F$2:$F$359 &lt;= #REF!) *
  ( BASE_MAPA!$G$2:$G$359  &gt;= #REF!),
  BASE_MAPA!$D$2:$D$359,
  "-",
  0
)</f>
        <v>-</v>
      </c>
      <c r="T109" s="75" t="str" cm="1">
        <f t="array" ref="T109" xml:space="preserve"> _xlfn.XLOOKUP(
  1,
  ( BASE_MAPA!$E$2:$E$359 = #REF!) *
  ( BASE_MAPA!$F$2:$F$359 &lt;= #REF!) *
  ( BASE_MAPA!$G$2:$G$359  &gt;= #REF!),
  BASE_MAPA!$K$2:$K$359,
  "-",
  0
)</f>
        <v>-</v>
      </c>
      <c r="U109" s="86" t="str">
        <f>IFERROR(_xlfn.XLOOKUP(J109, BASE_MAPA!$E$2:$E$359, BASE_MAPA!$J$2:$J$359), "ERRO")</f>
        <v>MARCO INICIAL - ALTO ARAGUAIA</v>
      </c>
      <c r="V109" s="211" t="s">
        <v>1310</v>
      </c>
      <c r="W109" s="186" t="s">
        <v>1231</v>
      </c>
      <c r="X109" s="237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68" t="str">
        <f>IF(BS_CONTROLE[[#This Row],[Local - Partida]]=0, "-", BS_CONTROLE[[#This Row],[Local - Partida]])</f>
        <v>TOM1</v>
      </c>
      <c r="AL109" s="368" t="str">
        <f>IF(BS_CONTROLE[[#This Row],[Local - Encerramento]]=0, "-", BS_CONTROLE[[#This Row],[Local - Encerramento]])</f>
        <v>-</v>
      </c>
      <c r="AM109" s="368" t="str">
        <f>IF(BS_CONTROLE[[#This Row],[Entre - Estações]]=0, "-", BS_CONTROLE[[#This Row],[Entre - Estações]])</f>
        <v>TOM-1</v>
      </c>
      <c r="AN109" s="368" t="str">
        <f>IF(BS_CONTROLE[[#This Row],[SB]]=0, "-", BS_CONTROLE[[#This Row],[SB]])</f>
        <v>-</v>
      </c>
      <c r="AO109" s="369">
        <f>IF(BS_CONTROLE[[#This Row],[SUB]]=0, "-", BS_CONTROLE[[#This Row],[SUB]])</f>
        <v>74</v>
      </c>
      <c r="AP109" s="370">
        <f>IF(BS_CONTROLE[[#This Row],[KM - Inicio]]=0, "-", BS_CONTROLE[[#This Row],[KM - Inicio]])</f>
        <v>406.1</v>
      </c>
      <c r="AQ109" s="37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75" t="str" cm="1">
        <f t="array" ref="BC109" xml:space="preserve"> _xlfn.XLOOKUP(
  1,
  ( BASE_MAPA!$E$2:$E$359 = #REF!) *
  ( BASE_MAPA!$F$2:$F$359 &lt;= #REF!) *
  ( BASE_MAPA!$G$2:$G$359  &gt;= #REF!),
  BASE_MAPA!$D$2:$D$359,
  "-",
  0
)</f>
        <v>-</v>
      </c>
      <c r="BD109" s="75" t="str" cm="1">
        <f t="array" ref="BD109" xml:space="preserve"> _xlfn.XLOOKUP(
  1,
  ( BASE_MAPA!$E$2:$E$359 = #REF!) *
  ( BASE_MAPA!$F$2:$F$359 &lt;= #REF!) *
  ( BASE_MAPA!$G$2:$G$359  &gt;= #REF!),
  BASE_MAPA!$K$2:$K$359,
  "-",
  0
)</f>
        <v>-</v>
      </c>
      <c r="BE109" s="11" t="str">
        <f>IFERROR(_xlfn.XLOOKUP(AO109, BASE_MAPA!$E$2:$E$359, BASE_MAPA!$J$2:$J$359), "ERRO")</f>
        <v>MARCO INICIAL - ALTO ARAGUAIA</v>
      </c>
      <c r="BF109" s="37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1667</v>
      </c>
      <c r="BK109" s="21" t="s">
        <v>1668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9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21" t="str" cm="1">
        <f t="array" ref="M110" xml:space="preserve"> _xlfn.XLOOKUP(
  1,
  ( BASE_MAPA!$E$2:$E$359 = #REF!) *
  ( BASE_MAPA!$F$2:$F$359 &lt;= #REF!) *
  ( BASE_MAPA!$G$2:$G$359  &gt;= #REF!),
  BASE_MAPA!$H$2:$H$359,
  "-",
  0
)</f>
        <v>-</v>
      </c>
      <c r="N110" s="221" t="str" cm="1">
        <f t="array" ref="N110" xml:space="preserve"> _xlfn.XLOOKUP(
  1,
  ( BASE_MAPA!$E$2:$E$359 = #REF!) *
  ( BASE_MAPA!$F$2:$F$359 &lt;= #REF!) *
  ( BASE_MAPA!$G$2:$G$359  &gt;= #REF!),
  BASE_MAPA!$I$2:$I$359,
  "-",
  0
)</f>
        <v>-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75" t="str" cm="1">
        <f t="array" ref="S110" xml:space="preserve"> _xlfn.XLOOKUP(
  1,
  ( BASE_MAPA!$E$2:$E$359 = #REF!) *
  ( BASE_MAPA!$F$2:$F$359 &lt;= #REF!) *
  ( BASE_MAPA!$G$2:$G$359  &gt;= #REF!),
  BASE_MAPA!$D$2:$D$359,
  "-",
  0
)</f>
        <v>-</v>
      </c>
      <c r="T110" s="75" t="str" cm="1">
        <f t="array" ref="T110" xml:space="preserve"> _xlfn.XLOOKUP(
  1,
  ( BASE_MAPA!$E$2:$E$359 = #REF!) *
  ( BASE_MAPA!$F$2:$F$359 &lt;= #REF!) *
  ( BASE_MAPA!$G$2:$G$359  &gt;= #REF!),
  BASE_MAPA!$K$2:$K$359,
  "-",
  0
)</f>
        <v>-</v>
      </c>
      <c r="U110" s="86" t="str">
        <f>IFERROR(_xlfn.XLOOKUP(J110, BASE_MAPA!$E$2:$E$359, BASE_MAPA!$J$2:$J$359), "ERRO")</f>
        <v>ALTO ARAGUAIA - RONDONOPOLIS</v>
      </c>
      <c r="V110" s="211" t="s">
        <v>1226</v>
      </c>
      <c r="W110" s="186" t="s">
        <v>1231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68" t="str">
        <f>IF(BS_CONTROLE[[#This Row],[Local - Partida]]=0, "-", BS_CONTROLE[[#This Row],[Local - Partida]])</f>
        <v>TBS1</v>
      </c>
      <c r="AL110" s="368" t="str">
        <f>IF(BS_CONTROLE[[#This Row],[Local - Encerramento]]=0, "-", BS_CONTROLE[[#This Row],[Local - Encerramento]])</f>
        <v>-</v>
      </c>
      <c r="AM110" s="368" t="str">
        <f>IF(BS_CONTROLE[[#This Row],[Entre - Estações]]=0, "-", BS_CONTROLE[[#This Row],[Entre - Estações]])</f>
        <v>-</v>
      </c>
      <c r="AN110" s="368" t="str">
        <f>IF(BS_CONTROLE[[#This Row],[SB]]=0, "-", BS_CONTROLE[[#This Row],[SB]])</f>
        <v>-</v>
      </c>
      <c r="AO110" s="369">
        <f>IF(BS_CONTROLE[[#This Row],[SUB]]=0, "-", BS_CONTROLE[[#This Row],[SUB]])</f>
        <v>98</v>
      </c>
      <c r="AP110" s="370">
        <f>IF(BS_CONTROLE[[#This Row],[KM - Inicio]]=0, "-", BS_CONTROLE[[#This Row],[KM - Inicio]])</f>
        <v>662</v>
      </c>
      <c r="AQ110" s="37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75" t="str" cm="1">
        <f t="array" ref="BC110" xml:space="preserve"> _xlfn.XLOOKUP(
  1,
  ( BASE_MAPA!$E$2:$E$359 = #REF!) *
  ( BASE_MAPA!$F$2:$F$359 &lt;= #REF!) *
  ( BASE_MAPA!$G$2:$G$359  &gt;= #REF!),
  BASE_MAPA!$D$2:$D$359,
  "-",
  0
)</f>
        <v>-</v>
      </c>
      <c r="BD110" s="75" t="str" cm="1">
        <f t="array" ref="BD110" xml:space="preserve"> _xlfn.XLOOKUP(
  1,
  ( BASE_MAPA!$E$2:$E$359 = #REF!) *
  ( BASE_MAPA!$F$2:$F$359 &lt;= #REF!) *
  ( BASE_MAPA!$G$2:$G$359  &gt;= #REF!),
  BASE_MAPA!$K$2:$K$359,
  "-",
  0
)</f>
        <v>-</v>
      </c>
      <c r="BE110" s="11" t="str">
        <f>IFERROR(_xlfn.XLOOKUP(AO110, BASE_MAPA!$E$2:$E$359, BASE_MAPA!$J$2:$J$359), "ERRO")</f>
        <v>ALTO ARAGUAIA - RONDONOPOLIS</v>
      </c>
      <c r="BF110" s="37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1349</v>
      </c>
      <c r="BK110" s="21" t="s">
        <v>1349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1349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9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16" t="str" cm="1">
        <f t="array" ref="M111" xml:space="preserve"> _xlfn.XLOOKUP(
  1,
  ( BASE_MAPA!$E$2:$E$359 = #REF!) *
  ( BASE_MAPA!$F$2:$F$359 &lt;= #REF!) *
  ( BASE_MAPA!$G$2:$G$359  &gt;= #REF!),
  BASE_MAPA!$H$2:$H$359,
  "-",
  0
)</f>
        <v>-</v>
      </c>
      <c r="N111" s="16" t="str" cm="1">
        <f t="array" ref="N111" xml:space="preserve"> _xlfn.XLOOKUP(
  1,
  ( BASE_MAPA!$E$2:$E$359 = #REF!) *
  ( BASE_MAPA!$F$2:$F$359 &lt;= #REF!) *
  ( BASE_MAPA!$G$2:$G$359  &gt;= #REF!),
  BASE_MAPA!$I$2:$I$359,
  "-",
  0
)</f>
        <v>-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75" t="str" cm="1">
        <f t="array" ref="S111" xml:space="preserve"> _xlfn.XLOOKUP(
  1,
  ( BASE_MAPA!$E$2:$E$359 = #REF!) *
  ( BASE_MAPA!$F$2:$F$359 &lt;= #REF!) *
  ( BASE_MAPA!$G$2:$G$359  &gt;= #REF!),
  BASE_MAPA!$D$2:$D$359,
  "-",
  0
)</f>
        <v>-</v>
      </c>
      <c r="T111" s="75" t="str" cm="1">
        <f t="array" ref="T111" xml:space="preserve"> _xlfn.XLOOKUP(
  1,
  ( BASE_MAPA!$E$2:$E$359 = #REF!) *
  ( BASE_MAPA!$F$2:$F$359 &lt;= #REF!) *
  ( BASE_MAPA!$G$2:$G$359  &gt;= #REF!),
  BASE_MAPA!$K$2:$K$359,
  "-",
  0
)</f>
        <v>-</v>
      </c>
      <c r="U111" s="86" t="str">
        <f>IFERROR(_xlfn.XLOOKUP(J111, BASE_MAPA!$E$2:$E$359, BASE_MAPA!$J$2:$J$359), "ERRO")</f>
        <v>MARCO INICIAL - ALTO ARAGUAIA</v>
      </c>
      <c r="V111" s="211" t="s">
        <v>1248</v>
      </c>
      <c r="W111" s="186" t="s">
        <v>1231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68" t="str">
        <f>IF(BS_CONTROLE[[#This Row],[Local - Partida]]=0, "-", BS_CONTROLE[[#This Row],[Local - Partida]])</f>
        <v>TSJ135</v>
      </c>
      <c r="AL111" s="368" t="str">
        <f>IF(BS_CONTROLE[[#This Row],[Local - Encerramento]]=0, "-", BS_CONTROLE[[#This Row],[Local - Encerramento]])</f>
        <v>-</v>
      </c>
      <c r="AM111" s="368" t="str">
        <f>IF(BS_CONTROLE[[#This Row],[Entre - Estações]]=0, "-", BS_CONTROLE[[#This Row],[Entre - Estações]])</f>
        <v>-</v>
      </c>
      <c r="AN111" s="368" t="str">
        <f>IF(BS_CONTROLE[[#This Row],[SB]]=0, "-", BS_CONTROLE[[#This Row],[SB]])</f>
        <v>-</v>
      </c>
      <c r="AO111" s="369">
        <f>IF(BS_CONTROLE[[#This Row],[SUB]]=0, "-", BS_CONTROLE[[#This Row],[SUB]])</f>
        <v>74</v>
      </c>
      <c r="AP111" s="370">
        <f>IF(BS_CONTROLE[[#This Row],[KM - Inicio]]=0, "-", BS_CONTROLE[[#This Row],[KM - Inicio]])</f>
        <v>134.5</v>
      </c>
      <c r="AQ111" s="37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75" t="str" cm="1">
        <f t="array" ref="BC111" xml:space="preserve"> _xlfn.XLOOKUP(
  1,
  ( BASE_MAPA!$E$2:$E$359 = #REF!) *
  ( BASE_MAPA!$F$2:$F$359 &lt;= #REF!) *
  ( BASE_MAPA!$G$2:$G$359  &gt;= #REF!),
  BASE_MAPA!$D$2:$D$359,
  "-",
  0
)</f>
        <v>-</v>
      </c>
      <c r="BD111" s="75" t="str" cm="1">
        <f t="array" ref="BD111" xml:space="preserve"> _xlfn.XLOOKUP(
  1,
  ( BASE_MAPA!$E$2:$E$359 = #REF!) *
  ( BASE_MAPA!$F$2:$F$359 &lt;= #REF!) *
  ( BASE_MAPA!$G$2:$G$359  &gt;= #REF!),
  BASE_MAPA!$K$2:$K$359,
  "-",
  0
)</f>
        <v>-</v>
      </c>
      <c r="BE111" s="11" t="str">
        <f>IFERROR(_xlfn.XLOOKUP(AO111, BASE_MAPA!$E$2:$E$359, BASE_MAPA!$J$2:$J$359), "ERRO")</f>
        <v>MARCO INICIAL - ALTO ARAGUAIA</v>
      </c>
      <c r="BF111" s="37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1232</v>
      </c>
      <c r="BK111" s="21" t="s">
        <v>1350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9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16" t="str" cm="1">
        <f t="array" ref="M112" xml:space="preserve"> _xlfn.XLOOKUP(
  1,
  ( BASE_MAPA!$E$2:$E$359 = #REF!) *
  ( BASE_MAPA!$F$2:$F$359 &lt;= #REF!) *
  ( BASE_MAPA!$G$2:$G$359  &gt;= #REF!),
  BASE_MAPA!$H$2:$H$359,
  "-",
  0
)</f>
        <v>-</v>
      </c>
      <c r="N112" s="16" t="str" cm="1">
        <f t="array" ref="N112" xml:space="preserve"> _xlfn.XLOOKUP(
  1,
  ( BASE_MAPA!$E$2:$E$359 = #REF!) *
  ( BASE_MAPA!$F$2:$F$359 &lt;= #REF!) *
  ( BASE_MAPA!$G$2:$G$359  &gt;= #REF!),
  BASE_MAPA!$I$2:$I$359,
  "-",
  0
)</f>
        <v>-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75" t="str" cm="1">
        <f t="array" ref="S112" xml:space="preserve"> _xlfn.XLOOKUP(
  1,
  ( BASE_MAPA!$E$2:$E$359 = #REF!) *
  ( BASE_MAPA!$F$2:$F$359 &lt;= #REF!) *
  ( BASE_MAPA!$G$2:$G$359  &gt;= #REF!),
  BASE_MAPA!$D$2:$D$359,
  "-",
  0
)</f>
        <v>-</v>
      </c>
      <c r="T112" s="75" t="str" cm="1">
        <f t="array" ref="T112" xml:space="preserve"> _xlfn.XLOOKUP(
  1,
  ( BASE_MAPA!$E$2:$E$359 = #REF!) *
  ( BASE_MAPA!$F$2:$F$359 &lt;= #REF!) *
  ( BASE_MAPA!$G$2:$G$359  &gt;= #REF!),
  BASE_MAPA!$K$2:$K$359,
  "-",
  0
)</f>
        <v>-</v>
      </c>
      <c r="U112" s="86" t="str">
        <f>IFERROR(_xlfn.XLOOKUP(J112, BASE_MAPA!$E$2:$E$359, BASE_MAPA!$J$2:$J$359), "ERRO")</f>
        <v>ITIRAPINA - BAURU</v>
      </c>
      <c r="V112" s="211" t="s">
        <v>1328</v>
      </c>
      <c r="W112" s="186" t="s">
        <v>1329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68" t="str">
        <f>IF(BS_CONTROLE[[#This Row],[Local - Partida]]=0, "-", BS_CONTROLE[[#This Row],[Local - Partida]])</f>
        <v>ZTEZVT</v>
      </c>
      <c r="AL112" s="368" t="str">
        <f>IF(BS_CONTROLE[[#This Row],[Local - Encerramento]]=0, "-", BS_CONTROLE[[#This Row],[Local - Encerramento]])</f>
        <v>ZTEZVT</v>
      </c>
      <c r="AM112" s="368" t="str">
        <f>IF(BS_CONTROLE[[#This Row],[Entre - Estações]]=0, "-", BS_CONTROLE[[#This Row],[Entre - Estações]])</f>
        <v>-</v>
      </c>
      <c r="AN112" s="368" t="str">
        <f>IF(BS_CONTROLE[[#This Row],[SB]]=0, "-", BS_CONTROLE[[#This Row],[SB]])</f>
        <v>-</v>
      </c>
      <c r="AO112" s="369">
        <f>IF(BS_CONTROLE[[#This Row],[SUB]]=0, "-", BS_CONTROLE[[#This Row],[SUB]])</f>
        <v>78</v>
      </c>
      <c r="AP112" s="370">
        <f>IF(BS_CONTROLE[[#This Row],[KM - Inicio]]=0, "-", BS_CONTROLE[[#This Row],[KM - Inicio]])</f>
        <v>235</v>
      </c>
      <c r="AQ112" s="37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75" t="str" cm="1">
        <f t="array" ref="BC112" xml:space="preserve"> _xlfn.XLOOKUP(
  1,
  ( BASE_MAPA!$E$2:$E$359 = #REF!) *
  ( BASE_MAPA!$F$2:$F$359 &lt;= #REF!) *
  ( BASE_MAPA!$G$2:$G$359  &gt;= #REF!),
  BASE_MAPA!$D$2:$D$359,
  "-",
  0
)</f>
        <v>-</v>
      </c>
      <c r="BD112" s="75" t="str" cm="1">
        <f t="array" ref="BD112" xml:space="preserve"> _xlfn.XLOOKUP(
  1,
  ( BASE_MAPA!$E$2:$E$359 = #REF!) *
  ( BASE_MAPA!$F$2:$F$359 &lt;= #REF!) *
  ( BASE_MAPA!$G$2:$G$359  &gt;= #REF!),
  BASE_MAPA!$K$2:$K$359,
  "-",
  0
)</f>
        <v>-</v>
      </c>
      <c r="BE112" s="11" t="str">
        <f>IFERROR(_xlfn.XLOOKUP(AO112, BASE_MAPA!$E$2:$E$359, BASE_MAPA!$J$2:$J$359), "ERRO")</f>
        <v>ITIRAPINA - BAURU</v>
      </c>
      <c r="BF112" s="37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1351</v>
      </c>
      <c r="BK112" s="21" t="s">
        <v>1352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9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1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1572</v>
      </c>
      <c r="N113" s="16" t="s">
        <v>1573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75" t="str" cm="1">
        <f t="array" ref="S113" xml:space="preserve"> _xlfn.XLOOKUP(
  1,
  ( BASE_MAPA!$E$2:$E$359 = #REF!) *
  ( BASE_MAPA!$F$2:$F$359 &lt;= #REF!) *
  ( BASE_MAPA!$G$2:$G$359  &gt;= #REF!),
  BASE_MAPA!$D$2:$D$359,
  "-",
  0
)</f>
        <v>-</v>
      </c>
      <c r="T113" s="75" t="str" cm="1">
        <f t="array" ref="T113" xml:space="preserve"> _xlfn.XLOOKUP(
  1,
  ( BASE_MAPA!$E$2:$E$359 = #REF!) *
  ( BASE_MAPA!$F$2:$F$359 &lt;= #REF!) *
  ( BASE_MAPA!$G$2:$G$359  &gt;= #REF!),
  BASE_MAPA!$K$2:$K$359,
  "-",
  0
)</f>
        <v>-</v>
      </c>
      <c r="U113" s="86" t="str">
        <f>IFERROR(_xlfn.XLOOKUP(J113, BASE_MAPA!$E$2:$E$359, BASE_MAPA!$J$2:$J$359), "ERRO")</f>
        <v>MARCO INICIAL - ALTO ARAGUAIA</v>
      </c>
      <c r="V113" s="211" t="s">
        <v>1275</v>
      </c>
      <c r="W113" s="186" t="s">
        <v>1574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68" t="str">
        <f>IF(BS_CONTROLE[[#This Row],[Local - Partida]]=0, "-", BS_CONTROLE[[#This Row],[Local - Partida]])</f>
        <v>TCS2</v>
      </c>
      <c r="AL113" s="368" t="str">
        <f>IF(BS_CONTROLE[[#This Row],[Local - Encerramento]]=0, "-", BS_CONTROLE[[#This Row],[Local - Encerramento]])</f>
        <v>TCS2</v>
      </c>
      <c r="AM113" s="368" t="str">
        <f>IF(BS_CONTROLE[[#This Row],[Entre - Estações]]=0, "-", BS_CONTROLE[[#This Row],[Entre - Estações]])</f>
        <v>TCS-TOM</v>
      </c>
      <c r="AN113" s="368" t="str">
        <f>IF(BS_CONTROLE[[#This Row],[SB]]=0, "-", BS_CONTROLE[[#This Row],[SB]])</f>
        <v>TCSTOM</v>
      </c>
      <c r="AO113" s="369">
        <f>IF(BS_CONTROLE[[#This Row],[SUB]]=0, "-", BS_CONTROLE[[#This Row],[SUB]])</f>
        <v>74</v>
      </c>
      <c r="AP113" s="370">
        <f>IF(BS_CONTROLE[[#This Row],[KM - Inicio]]=0, "-", BS_CONTROLE[[#This Row],[KM - Inicio]])</f>
        <v>290</v>
      </c>
      <c r="AQ113" s="37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75" t="str" cm="1">
        <f t="array" ref="BC113" xml:space="preserve"> _xlfn.XLOOKUP(
  1,
  ( BASE_MAPA!$E$2:$E$359 = #REF!) *
  ( BASE_MAPA!$F$2:$F$359 &lt;= #REF!) *
  ( BASE_MAPA!$G$2:$G$359  &gt;= #REF!),
  BASE_MAPA!$D$2:$D$359,
  "-",
  0
)</f>
        <v>-</v>
      </c>
      <c r="BD113" s="75" t="str" cm="1">
        <f t="array" ref="BD113" xml:space="preserve"> _xlfn.XLOOKUP(
  1,
  ( BASE_MAPA!$E$2:$E$359 = #REF!) *
  ( BASE_MAPA!$F$2:$F$359 &lt;= #REF!) *
  ( BASE_MAPA!$G$2:$G$359  &gt;= #REF!),
  BASE_MAPA!$K$2:$K$359,
  "-",
  0
)</f>
        <v>-</v>
      </c>
      <c r="BE113" s="11" t="str">
        <f>IFERROR(_xlfn.XLOOKUP(AO113, BASE_MAPA!$E$2:$E$359, BASE_MAPA!$J$2:$J$359), "ERRO")</f>
        <v>MARCO INICIAL - ALTO ARAGUAIA</v>
      </c>
      <c r="BF113" s="37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1575</v>
      </c>
      <c r="BK113" s="21" t="s">
        <v>1576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9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1674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75" t="str" cm="1">
        <f t="array" ref="S114" xml:space="preserve"> _xlfn.XLOOKUP(
  1,
  ( BASE_MAPA!$E$2:$E$359 = #REF!) *
  ( BASE_MAPA!$F$2:$F$359 &lt;= #REF!) *
  ( BASE_MAPA!$G$2:$G$359  &gt;= #REF!),
  BASE_MAPA!$D$2:$D$359,
  "-",
  0
)</f>
        <v>-</v>
      </c>
      <c r="T114" s="75" t="str" cm="1">
        <f t="array" ref="T114" xml:space="preserve"> _xlfn.XLOOKUP(
  1,
  ( BASE_MAPA!$E$2:$E$359 = #REF!) *
  ( BASE_MAPA!$F$2:$F$359 &lt;= #REF!) *
  ( BASE_MAPA!$G$2:$G$359  &gt;= #REF!),
  BASE_MAPA!$K$2:$K$359,
  "-",
  0
)</f>
        <v>-</v>
      </c>
      <c r="U114" s="86" t="str">
        <f>IFERROR(_xlfn.XLOOKUP(J114, BASE_MAPA!$E$2:$E$359, BASE_MAPA!$J$2:$J$359), "ERRO")</f>
        <v>MARCO INICIAL - ALTO ARAGUAIA</v>
      </c>
      <c r="V114" s="211" t="s">
        <v>1307</v>
      </c>
      <c r="W114" s="186" t="s">
        <v>700</v>
      </c>
      <c r="X114" s="237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68" t="str">
        <f>IF(BS_CONTROLE[[#This Row],[Local - Partida]]=0, "-", BS_CONTROLE[[#This Row],[Local - Partida]])</f>
        <v>TOM2</v>
      </c>
      <c r="AL114" s="368" t="str">
        <f>IF(BS_CONTROLE[[#This Row],[Local - Encerramento]]=0, "-", BS_CONTROLE[[#This Row],[Local - Encerramento]])</f>
        <v>TOM2</v>
      </c>
      <c r="AM114" s="368" t="str">
        <f>IF(BS_CONTROLE[[#This Row],[Entre - Estações]]=0, "-", BS_CONTROLE[[#This Row],[Entre - Estações]])</f>
        <v>TOM-TMT</v>
      </c>
      <c r="AN114" s="368" t="str">
        <f>IF(BS_CONTROLE[[#This Row],[SB]]=0, "-", BS_CONTROLE[[#This Row],[SB]])</f>
        <v>TMTTOM</v>
      </c>
      <c r="AO114" s="369">
        <f>IF(BS_CONTROLE[[#This Row],[SUB]]=0, "-", BS_CONTROLE[[#This Row],[SUB]])</f>
        <v>74</v>
      </c>
      <c r="AP114" s="370">
        <f>IF(BS_CONTROLE[[#This Row],[KM - Inicio]]=0, "-", BS_CONTROLE[[#This Row],[KM - Inicio]])</f>
        <v>402</v>
      </c>
      <c r="AQ114" s="37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75" t="str" cm="1">
        <f t="array" ref="BC114" xml:space="preserve"> _xlfn.XLOOKUP(
  1,
  ( BASE_MAPA!$E$2:$E$359 = #REF!) *
  ( BASE_MAPA!$F$2:$F$359 &lt;= #REF!) *
  ( BASE_MAPA!$G$2:$G$359  &gt;= #REF!),
  BASE_MAPA!$D$2:$D$359,
  "-",
  0
)</f>
        <v>-</v>
      </c>
      <c r="BD114" s="75" t="str" cm="1">
        <f t="array" ref="BD114" xml:space="preserve"> _xlfn.XLOOKUP(
  1,
  ( BASE_MAPA!$E$2:$E$359 = #REF!) *
  ( BASE_MAPA!$F$2:$F$359 &lt;= #REF!) *
  ( BASE_MAPA!$G$2:$G$359  &gt;= #REF!),
  BASE_MAPA!$K$2:$K$359,
  "-",
  0
)</f>
        <v>-</v>
      </c>
      <c r="BE114" s="11" t="str">
        <f>IFERROR(_xlfn.XLOOKUP(AO114, BASE_MAPA!$E$2:$E$359, BASE_MAPA!$J$2:$J$359), "ERRO")</f>
        <v>MARCO INICIAL - ALTO ARAGUAIA</v>
      </c>
      <c r="BF114" s="37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1678</v>
      </c>
      <c r="BK114" s="21" t="s">
        <v>1679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1679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9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1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16" t="str" cm="1">
        <f t="array" ref="M115" xml:space="preserve"> _xlfn.XLOOKUP(
  1,
  ( BASE_MAPA!$E$2:$E$359 = #REF!) *
  ( BASE_MAPA!$F$2:$F$359 &lt;= #REF!) *
  ( BASE_MAPA!$G$2:$G$359  &gt;= #REF!),
  BASE_MAPA!$H$2:$H$359,
  "-",
  0
)</f>
        <v>-</v>
      </c>
      <c r="N115" s="16" t="str" cm="1">
        <f t="array" ref="N115" xml:space="preserve"> _xlfn.XLOOKUP(
  1,
  ( BASE_MAPA!$E$2:$E$359 = #REF!) *
  ( BASE_MAPA!$F$2:$F$359 &lt;= #REF!) *
  ( BASE_MAPA!$G$2:$G$359  &gt;= #REF!),
  BASE_MAPA!$I$2:$I$359,
  "-",
  0
)</f>
        <v>-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75" t="str" cm="1">
        <f t="array" ref="S115" xml:space="preserve"> _xlfn.XLOOKUP(
  1,
  ( BASE_MAPA!$E$2:$E$359 = #REF!) *
  ( BASE_MAPA!$F$2:$F$359 &lt;= #REF!) *
  ( BASE_MAPA!$G$2:$G$359  &gt;= #REF!),
  BASE_MAPA!$D$2:$D$359,
  "-",
  0
)</f>
        <v>-</v>
      </c>
      <c r="T115" s="75" t="str" cm="1">
        <f t="array" ref="T115" xml:space="preserve"> _xlfn.XLOOKUP(
  1,
  ( BASE_MAPA!$E$2:$E$359 = #REF!) *
  ( BASE_MAPA!$F$2:$F$359 &lt;= #REF!) *
  ( BASE_MAPA!$G$2:$G$359  &gt;= #REF!),
  BASE_MAPA!$K$2:$K$359,
  "-",
  0
)</f>
        <v>-</v>
      </c>
      <c r="U115" s="86" t="str">
        <f>IFERROR(_xlfn.XLOOKUP(J115, BASE_MAPA!$E$2:$E$359, BASE_MAPA!$J$2:$J$359), "ERRO")</f>
        <v>ALTO ARAGUAIA - RONDONOPOLIS</v>
      </c>
      <c r="V115" s="211" t="s">
        <v>1353</v>
      </c>
      <c r="W115" s="186" t="s">
        <v>1354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68" t="str">
        <f>IF(BS_CONTROLE[[#This Row],[Local - Partida]]=0, "-", BS_CONTROLE[[#This Row],[Local - Partida]])</f>
        <v>TSF1</v>
      </c>
      <c r="AL115" s="368" t="str">
        <f>IF(BS_CONTROLE[[#This Row],[Local - Encerramento]]=0, "-", BS_CONTROLE[[#This Row],[Local - Encerramento]])</f>
        <v>TSF1</v>
      </c>
      <c r="AM115" s="368" t="str">
        <f>IF(BS_CONTROLE[[#This Row],[Entre - Estações]]=0, "-", BS_CONTROLE[[#This Row],[Entre - Estações]])</f>
        <v>-</v>
      </c>
      <c r="AN115" s="368" t="str">
        <f>IF(BS_CONTROLE[[#This Row],[SB]]=0, "-", BS_CONTROLE[[#This Row],[SB]])</f>
        <v>-</v>
      </c>
      <c r="AO115" s="369">
        <f>IF(BS_CONTROLE[[#This Row],[SUB]]=0, "-", BS_CONTROLE[[#This Row],[SUB]])</f>
        <v>98</v>
      </c>
      <c r="AP115" s="370">
        <f>IF(BS_CONTROLE[[#This Row],[KM - Inicio]]=0, "-", BS_CONTROLE[[#This Row],[KM - Inicio]])</f>
        <v>661</v>
      </c>
      <c r="AQ115" s="37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75" t="str" cm="1">
        <f t="array" ref="BC115" xml:space="preserve"> _xlfn.XLOOKUP(
  1,
  ( BASE_MAPA!$E$2:$E$359 = #REF!) *
  ( BASE_MAPA!$F$2:$F$359 &lt;= #REF!) *
  ( BASE_MAPA!$G$2:$G$359  &gt;= #REF!),
  BASE_MAPA!$D$2:$D$359,
  "-",
  0
)</f>
        <v>-</v>
      </c>
      <c r="BD115" s="75" t="str" cm="1">
        <f t="array" ref="BD115" xml:space="preserve"> _xlfn.XLOOKUP(
  1,
  ( BASE_MAPA!$E$2:$E$359 = #REF!) *
  ( BASE_MAPA!$F$2:$F$359 &lt;= #REF!) *
  ( BASE_MAPA!$G$2:$G$359  &gt;= #REF!),
  BASE_MAPA!$K$2:$K$359,
  "-",
  0
)</f>
        <v>-</v>
      </c>
      <c r="BE115" s="11" t="str">
        <f>IFERROR(_xlfn.XLOOKUP(AO115, BASE_MAPA!$E$2:$E$359, BASE_MAPA!$J$2:$J$359), "ERRO")</f>
        <v>ALTO ARAGUAIA - RONDONOPOLIS</v>
      </c>
      <c r="BF115" s="37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1355</v>
      </c>
      <c r="BK115" s="187" t="s">
        <v>1355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9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1356</v>
      </c>
      <c r="I116" s="149" t="s">
        <v>254</v>
      </c>
      <c r="J116" s="42">
        <v>74</v>
      </c>
      <c r="K116" s="42">
        <v>206</v>
      </c>
      <c r="L116" s="89">
        <v>190</v>
      </c>
      <c r="M116" s="251" t="str" cm="1">
        <f t="array" ref="M116" xml:space="preserve"> _xlfn.XLOOKUP(
  1,
  ( BASE_MAPA!$E$2:$E$359 = #REF!) *
  ( BASE_MAPA!$F$2:$F$359 &lt;= #REF!) *
  ( BASE_MAPA!$G$2:$G$359  &gt;= #REF!),
  BASE_MAPA!$H$2:$H$359,
  "-",
  0
)</f>
        <v>-</v>
      </c>
      <c r="N116" s="251" t="s">
        <v>1357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75" t="str" cm="1">
        <f t="array" ref="S116" xml:space="preserve"> _xlfn.XLOOKUP(
  1,
  ( BASE_MAPA!$E$2:$E$359 = #REF!) *
  ( BASE_MAPA!$F$2:$F$359 &lt;= #REF!) *
  ( BASE_MAPA!$G$2:$G$359  &gt;= #REF!),
  BASE_MAPA!$D$2:$D$359,
  "-",
  0
)</f>
        <v>-</v>
      </c>
      <c r="T116" s="75" t="str" cm="1">
        <f t="array" ref="T116" xml:space="preserve"> _xlfn.XLOOKUP(
  1,
  ( BASE_MAPA!$E$2:$E$359 = #REF!) *
  ( BASE_MAPA!$F$2:$F$359 &lt;= #REF!) *
  ( BASE_MAPA!$G$2:$G$359  &gt;= #REF!),
  BASE_MAPA!$K$2:$K$359,
  "-",
  0
)</f>
        <v>-</v>
      </c>
      <c r="U116" s="86" t="str">
        <f>IFERROR(_xlfn.XLOOKUP(J116, BASE_MAPA!$E$2:$E$359, BASE_MAPA!$J$2:$J$359), "ERRO")</f>
        <v>MARCO INICIAL - ALTO ARAGUAIA</v>
      </c>
      <c r="V116" s="211" t="s">
        <v>1217</v>
      </c>
      <c r="W116" s="186" t="s">
        <v>1218</v>
      </c>
      <c r="X116" s="237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68" t="str">
        <f>IF(BS_CONTROLE[[#This Row],[Local - Partida]]=0, "-", BS_CONTROLE[[#This Row],[Local - Partida]])</f>
        <v xml:space="preserve">TID2 </v>
      </c>
      <c r="AL116" s="368" t="str">
        <f>IF(BS_CONTROLE[[#This Row],[Local - Encerramento]]=0, "-", BS_CONTROLE[[#This Row],[Local - Encerramento]])</f>
        <v>TVI2</v>
      </c>
      <c r="AM116" s="368" t="str">
        <f>IF(BS_CONTROLE[[#This Row],[Entre - Estações]]=0, "-", BS_CONTROLE[[#This Row],[Entre - Estações]])</f>
        <v>-</v>
      </c>
      <c r="AN116" s="368" t="str">
        <f>IF(BS_CONTROLE[[#This Row],[SB]]=0, "-", BS_CONTROLE[[#This Row],[SB]])</f>
        <v>201-213</v>
      </c>
      <c r="AO116" s="369">
        <f>IF(BS_CONTROLE[[#This Row],[SUB]]=0, "-", BS_CONTROLE[[#This Row],[SUB]])</f>
        <v>74</v>
      </c>
      <c r="AP116" s="370">
        <f>IF(BS_CONTROLE[[#This Row],[KM - Inicio]]=0, "-", BS_CONTROLE[[#This Row],[KM - Inicio]])</f>
        <v>206</v>
      </c>
      <c r="AQ116" s="37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75" t="str" cm="1">
        <f t="array" ref="BC116" xml:space="preserve"> _xlfn.XLOOKUP(
  1,
  ( BASE_MAPA!$E$2:$E$359 = #REF!) *
  ( BASE_MAPA!$F$2:$F$359 &lt;= #REF!) *
  ( BASE_MAPA!$G$2:$G$359  &gt;= #REF!),
  BASE_MAPA!$D$2:$D$359,
  "-",
  0
)</f>
        <v>-</v>
      </c>
      <c r="BD116" s="75" t="str" cm="1">
        <f t="array" ref="BD116" xml:space="preserve"> _xlfn.XLOOKUP(
  1,
  ( BASE_MAPA!$E$2:$E$359 = #REF!) *
  ( BASE_MAPA!$F$2:$F$359 &lt;= #REF!) *
  ( BASE_MAPA!$G$2:$G$359  &gt;= #REF!),
  BASE_MAPA!$K$2:$K$359,
  "-",
  0
)</f>
        <v>-</v>
      </c>
      <c r="BE116" s="11" t="str">
        <f>IFERROR(_xlfn.XLOOKUP(AO116, BASE_MAPA!$E$2:$E$359, BASE_MAPA!$J$2:$J$359), "ERRO")</f>
        <v>MARCO INICIAL - ALTO ARAGUAIA</v>
      </c>
      <c r="BF116" s="37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1358</v>
      </c>
      <c r="BK116" s="21" t="s">
        <v>1359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9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16" t="str" cm="1">
        <f t="array" ref="M117" xml:space="preserve"> _xlfn.XLOOKUP(
  1,
  ( BASE_MAPA!$E$2:$E$359 = #REF!) *
  ( BASE_MAPA!$F$2:$F$359 &lt;= #REF!) *
  ( BASE_MAPA!$G$2:$G$359  &gt;= #REF!),
  BASE_MAPA!$H$2:$H$359,
  "-",
  0
)</f>
        <v>-</v>
      </c>
      <c r="N117" s="16" t="str" cm="1">
        <f t="array" ref="N117" xml:space="preserve"> _xlfn.XLOOKUP(
  1,
  ( BASE_MAPA!$E$2:$E$359 = #REF!) *
  ( BASE_MAPA!$F$2:$F$359 &lt;= #REF!) *
  ( BASE_MAPA!$G$2:$G$359  &gt;= #REF!),
  BASE_MAPA!$I$2:$I$359,
  "-",
  0
)</f>
        <v>-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75" t="str" cm="1">
        <f t="array" ref="S117" xml:space="preserve"> _xlfn.XLOOKUP(
  1,
  ( BASE_MAPA!$E$2:$E$359 = #REF!) *
  ( BASE_MAPA!$F$2:$F$359 &lt;= #REF!) *
  ( BASE_MAPA!$G$2:$G$359  &gt;= #REF!),
  BASE_MAPA!$D$2:$D$359,
  "-",
  0
)</f>
        <v>-</v>
      </c>
      <c r="T117" s="75" t="str" cm="1">
        <f t="array" ref="T117" xml:space="preserve"> _xlfn.XLOOKUP(
  1,
  ( BASE_MAPA!$E$2:$E$359 = #REF!) *
  ( BASE_MAPA!$F$2:$F$359 &lt;= #REF!) *
  ( BASE_MAPA!$G$2:$G$359  &gt;= #REF!),
  BASE_MAPA!$K$2:$K$359,
  "-",
  0
)</f>
        <v>-</v>
      </c>
      <c r="U117" s="86" t="str">
        <f>IFERROR(_xlfn.XLOOKUP(J117, BASE_MAPA!$E$2:$E$359, BASE_MAPA!$J$2:$J$359), "ERRO")</f>
        <v>ARARAQUARA - COLOMBIA</v>
      </c>
      <c r="V117" s="211" t="s">
        <v>1221</v>
      </c>
      <c r="W117" s="186" t="s">
        <v>1218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68" t="str">
        <f>IF(BS_CONTROLE[[#This Row],[Local - Partida]]=0, "-", BS_CONTROLE[[#This Row],[Local - Partida]])</f>
        <v>ZGT1</v>
      </c>
      <c r="AL117" s="368" t="str">
        <f>IF(BS_CONTROLE[[#This Row],[Local - Encerramento]]=0, "-", BS_CONTROLE[[#This Row],[Local - Encerramento]])</f>
        <v>ZGT1</v>
      </c>
      <c r="AM117" s="368" t="str">
        <f>IF(BS_CONTROLE[[#This Row],[Entre - Estações]]=0, "-", BS_CONTROLE[[#This Row],[Entre - Estações]])</f>
        <v>-</v>
      </c>
      <c r="AN117" s="368" t="str">
        <f>IF(BS_CONTROLE[[#This Row],[SB]]=0, "-", BS_CONTROLE[[#This Row],[SB]])</f>
        <v>-</v>
      </c>
      <c r="AO117" s="369">
        <f>IF(BS_CONTROLE[[#This Row],[SUB]]=0, "-", BS_CONTROLE[[#This Row],[SUB]])</f>
        <v>72</v>
      </c>
      <c r="AP117" s="370">
        <f>IF(BS_CONTROLE[[#This Row],[KM - Inicio]]=0, "-", BS_CONTROLE[[#This Row],[KM - Inicio]])</f>
        <v>294.7</v>
      </c>
      <c r="AQ117" s="37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75" t="str" cm="1">
        <f t="array" ref="BC117" xml:space="preserve"> _xlfn.XLOOKUP(
  1,
  ( BASE_MAPA!$E$2:$E$359 = #REF!) *
  ( BASE_MAPA!$F$2:$F$359 &lt;= #REF!) *
  ( BASE_MAPA!$G$2:$G$359  &gt;= #REF!),
  BASE_MAPA!$D$2:$D$359,
  "-",
  0
)</f>
        <v>-</v>
      </c>
      <c r="BD117" s="75" t="str" cm="1">
        <f t="array" ref="BD117" xml:space="preserve"> _xlfn.XLOOKUP(
  1,
  ( BASE_MAPA!$E$2:$E$359 = #REF!) *
  ( BASE_MAPA!$F$2:$F$359 &lt;= #REF!) *
  ( BASE_MAPA!$G$2:$G$359  &gt;= #REF!),
  BASE_MAPA!$K$2:$K$359,
  "-",
  0
)</f>
        <v>-</v>
      </c>
      <c r="BE117" s="11" t="str">
        <f>IFERROR(_xlfn.XLOOKUP(AO117, BASE_MAPA!$E$2:$E$359, BASE_MAPA!$J$2:$J$359), "ERRO")</f>
        <v>ARARAQUARA - COLOMBIA</v>
      </c>
      <c r="BF117" s="37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1360</v>
      </c>
      <c r="BK117" s="21" t="s">
        <v>1360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9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16" t="str" cm="1">
        <f t="array" ref="M118" xml:space="preserve"> _xlfn.XLOOKUP(
  1,
  ( BASE_MAPA!$E$2:$E$359 = #REF!) *
  ( BASE_MAPA!$F$2:$F$359 &lt;= #REF!) *
  ( BASE_MAPA!$G$2:$G$359  &gt;= #REF!),
  BASE_MAPA!$H$2:$H$359,
  "-",
  0
)</f>
        <v>-</v>
      </c>
      <c r="N118" s="16" t="str" cm="1">
        <f t="array" ref="N118" xml:space="preserve"> _xlfn.XLOOKUP(
  1,
  ( BASE_MAPA!$E$2:$E$359 = #REF!) *
  ( BASE_MAPA!$F$2:$F$359 &lt;= #REF!) *
  ( BASE_MAPA!$G$2:$G$359  &gt;= #REF!),
  BASE_MAPA!$I$2:$I$359,
  "-",
  0
)</f>
        <v>-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75" t="str" cm="1">
        <f t="array" ref="S118" xml:space="preserve"> _xlfn.XLOOKUP(
  1,
  ( BASE_MAPA!$E$2:$E$359 = #REF!) *
  ( BASE_MAPA!$F$2:$F$359 &lt;= #REF!) *
  ( BASE_MAPA!$G$2:$G$359  &gt;= #REF!),
  BASE_MAPA!$D$2:$D$359,
  "-",
  0
)</f>
        <v>-</v>
      </c>
      <c r="T118" s="75" t="str" cm="1">
        <f t="array" ref="T118" xml:space="preserve"> _xlfn.XLOOKUP(
  1,
  ( BASE_MAPA!$E$2:$E$359 = #REF!) *
  ( BASE_MAPA!$F$2:$F$359 &lt;= #REF!) *
  ( BASE_MAPA!$G$2:$G$359  &gt;= #REF!),
  BASE_MAPA!$K$2:$K$359,
  "-",
  0
)</f>
        <v>-</v>
      </c>
      <c r="U118" s="86" t="str">
        <f>IFERROR(_xlfn.XLOOKUP(J118, BASE_MAPA!$E$2:$E$359, BASE_MAPA!$J$2:$J$359), "ERRO")</f>
        <v>MARCO INICIAL - ALTO ARAGUAIA</v>
      </c>
      <c r="V118" s="211" t="s">
        <v>1310</v>
      </c>
      <c r="W118" s="186" t="s">
        <v>1231</v>
      </c>
      <c r="X118" s="237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68" t="str">
        <f>IF(BS_CONTROLE[[#This Row],[Local - Partida]]=0, "-", BS_CONTROLE[[#This Row],[Local - Partida]])</f>
        <v>TOM416</v>
      </c>
      <c r="AL118" s="368" t="str">
        <f>IF(BS_CONTROLE[[#This Row],[Local - Encerramento]]=0, "-", BS_CONTROLE[[#This Row],[Local - Encerramento]])</f>
        <v>-</v>
      </c>
      <c r="AM118" s="368" t="str">
        <f>IF(BS_CONTROLE[[#This Row],[Entre - Estações]]=0, "-", BS_CONTROLE[[#This Row],[Entre - Estações]])</f>
        <v>-</v>
      </c>
      <c r="AN118" s="368" t="str">
        <f>IF(BS_CONTROLE[[#This Row],[SB]]=0, "-", BS_CONTROLE[[#This Row],[SB]])</f>
        <v>-</v>
      </c>
      <c r="AO118" s="369">
        <f>IF(BS_CONTROLE[[#This Row],[SUB]]=0, "-", BS_CONTROLE[[#This Row],[SUB]])</f>
        <v>74</v>
      </c>
      <c r="AP118" s="370">
        <f>IF(BS_CONTROLE[[#This Row],[KM - Inicio]]=0, "-", BS_CONTROLE[[#This Row],[KM - Inicio]])</f>
        <v>407</v>
      </c>
      <c r="AQ118" s="37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75" t="str" cm="1">
        <f t="array" ref="BC118" xml:space="preserve"> _xlfn.XLOOKUP(
  1,
  ( BASE_MAPA!$E$2:$E$359 = #REF!) *
  ( BASE_MAPA!$F$2:$F$359 &lt;= #REF!) *
  ( BASE_MAPA!$G$2:$G$359  &gt;= #REF!),
  BASE_MAPA!$D$2:$D$359,
  "-",
  0
)</f>
        <v>-</v>
      </c>
      <c r="BD118" s="75" t="str" cm="1">
        <f t="array" ref="BD118" xml:space="preserve"> _xlfn.XLOOKUP(
  1,
  ( BASE_MAPA!$E$2:$E$359 = #REF!) *
  ( BASE_MAPA!$F$2:$F$359 &lt;= #REF!) *
  ( BASE_MAPA!$G$2:$G$359  &gt;= #REF!),
  BASE_MAPA!$K$2:$K$359,
  "-",
  0
)</f>
        <v>-</v>
      </c>
      <c r="BE118" s="11" t="str">
        <f>IFERROR(_xlfn.XLOOKUP(AO118, BASE_MAPA!$E$2:$E$359, BASE_MAPA!$J$2:$J$359), "ERRO")</f>
        <v>MARCO INICIAL - ALTO ARAGUAIA</v>
      </c>
      <c r="BF118" s="37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1361</v>
      </c>
      <c r="BK118" s="21" t="s">
        <v>1361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9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16" t="str" cm="1">
        <f t="array" ref="M119" xml:space="preserve"> _xlfn.XLOOKUP(
  1,
  ( BASE_MAPA!$E$2:$E$359 = #REF!) *
  ( BASE_MAPA!$F$2:$F$359 &lt;= #REF!) *
  ( BASE_MAPA!$G$2:$G$359  &gt;= #REF!),
  BASE_MAPA!$H$2:$H$359,
  "-",
  0
)</f>
        <v>-</v>
      </c>
      <c r="N119" s="16" t="str" cm="1">
        <f t="array" ref="N119" xml:space="preserve"> _xlfn.XLOOKUP(
  1,
  ( BASE_MAPA!$E$2:$E$359 = #REF!) *
  ( BASE_MAPA!$F$2:$F$359 &lt;= #REF!) *
  ( BASE_MAPA!$G$2:$G$359  &gt;= #REF!),
  BASE_MAPA!$I$2:$I$359,
  "-",
  0
)</f>
        <v>-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75" t="str" cm="1">
        <f t="array" ref="S119" xml:space="preserve"> _xlfn.XLOOKUP(
  1,
  ( BASE_MAPA!$E$2:$E$359 = #REF!) *
  ( BASE_MAPA!$F$2:$F$359 &lt;= #REF!) *
  ( BASE_MAPA!$G$2:$G$359  &gt;= #REF!),
  BASE_MAPA!$D$2:$D$359,
  "-",
  0
)</f>
        <v>-</v>
      </c>
      <c r="T119" s="75" t="str" cm="1">
        <f t="array" ref="T119" xml:space="preserve"> _xlfn.XLOOKUP(
  1,
  ( BASE_MAPA!$E$2:$E$359 = #REF!) *
  ( BASE_MAPA!$F$2:$F$359 &lt;= #REF!) *
  ( BASE_MAPA!$G$2:$G$359  &gt;= #REF!),
  BASE_MAPA!$K$2:$K$359,
  "-",
  0
)</f>
        <v>-</v>
      </c>
      <c r="U119" s="86" t="str">
        <f>IFERROR(_xlfn.XLOOKUP(J119, BASE_MAPA!$E$2:$E$359, BASE_MAPA!$J$2:$J$359), "ERRO")</f>
        <v>MARCO INICIAL - ALTO ARAGUAIA</v>
      </c>
      <c r="V119" s="211" t="s">
        <v>1248</v>
      </c>
      <c r="W119" s="186" t="s">
        <v>1231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68" t="str">
        <f>IF(BS_CONTROLE[[#This Row],[Local - Partida]]=0, "-", BS_CONTROLE[[#This Row],[Local - Partida]])</f>
        <v>TSJ135</v>
      </c>
      <c r="AL119" s="368" t="str">
        <f>IF(BS_CONTROLE[[#This Row],[Local - Encerramento]]=0, "-", BS_CONTROLE[[#This Row],[Local - Encerramento]])</f>
        <v>-</v>
      </c>
      <c r="AM119" s="368" t="str">
        <f>IF(BS_CONTROLE[[#This Row],[Entre - Estações]]=0, "-", BS_CONTROLE[[#This Row],[Entre - Estações]])</f>
        <v>-</v>
      </c>
      <c r="AN119" s="368" t="str">
        <f>IF(BS_CONTROLE[[#This Row],[SB]]=0, "-", BS_CONTROLE[[#This Row],[SB]])</f>
        <v>-</v>
      </c>
      <c r="AO119" s="369">
        <f>IF(BS_CONTROLE[[#This Row],[SUB]]=0, "-", BS_CONTROLE[[#This Row],[SUB]])</f>
        <v>74</v>
      </c>
      <c r="AP119" s="370">
        <f>IF(BS_CONTROLE[[#This Row],[KM - Inicio]]=0, "-", BS_CONTROLE[[#This Row],[KM - Inicio]])</f>
        <v>134.5</v>
      </c>
      <c r="AQ119" s="37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75" t="str" cm="1">
        <f t="array" ref="BC119" xml:space="preserve"> _xlfn.XLOOKUP(
  1,
  ( BASE_MAPA!$E$2:$E$359 = #REF!) *
  ( BASE_MAPA!$F$2:$F$359 &lt;= #REF!) *
  ( BASE_MAPA!$G$2:$G$359  &gt;= #REF!),
  BASE_MAPA!$D$2:$D$359,
  "-",
  0
)</f>
        <v>-</v>
      </c>
      <c r="BD119" s="75" t="str" cm="1">
        <f t="array" ref="BD119" xml:space="preserve"> _xlfn.XLOOKUP(
  1,
  ( BASE_MAPA!$E$2:$E$359 = #REF!) *
  ( BASE_MAPA!$F$2:$F$359 &lt;= #REF!) *
  ( BASE_MAPA!$G$2:$G$359  &gt;= #REF!),
  BASE_MAPA!$K$2:$K$359,
  "-",
  0
)</f>
        <v>-</v>
      </c>
      <c r="BE119" s="11" t="str">
        <f>IFERROR(_xlfn.XLOOKUP(AO119, BASE_MAPA!$E$2:$E$359, BASE_MAPA!$J$2:$J$359), "ERRO")</f>
        <v>MARCO INICIAL - ALTO ARAGUAIA</v>
      </c>
      <c r="BF119" s="37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1362</v>
      </c>
      <c r="BK119" s="21" t="s">
        <v>1363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9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16" t="str" cm="1">
        <f t="array" ref="M120" xml:space="preserve"> _xlfn.XLOOKUP(
  1,
  ( BASE_MAPA!$E$2:$E$359 = #REF!) *
  ( BASE_MAPA!$F$2:$F$359 &lt;= #REF!) *
  ( BASE_MAPA!$G$2:$G$359  &gt;= #REF!),
  BASE_MAPA!$H$2:$H$359,
  "-",
  0
)</f>
        <v>-</v>
      </c>
      <c r="N120" s="16" t="str" cm="1">
        <f t="array" ref="N120" xml:space="preserve"> _xlfn.XLOOKUP(
  1,
  ( BASE_MAPA!$E$2:$E$359 = #REF!) *
  ( BASE_MAPA!$F$2:$F$359 &lt;= #REF!) *
  ( BASE_MAPA!$G$2:$G$359  &gt;= #REF!),
  BASE_MAPA!$I$2:$I$359,
  "-",
  0
)</f>
        <v>-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75" t="str" cm="1">
        <f t="array" ref="S120" xml:space="preserve"> _xlfn.XLOOKUP(
  1,
  ( BASE_MAPA!$E$2:$E$359 = #REF!) *
  ( BASE_MAPA!$F$2:$F$359 &lt;= #REF!) *
  ( BASE_MAPA!$G$2:$G$359  &gt;= #REF!),
  BASE_MAPA!$D$2:$D$359,
  "-",
  0
)</f>
        <v>-</v>
      </c>
      <c r="T120" s="75" t="str" cm="1">
        <f t="array" ref="T120" xml:space="preserve"> _xlfn.XLOOKUP(
  1,
  ( BASE_MAPA!$E$2:$E$359 = #REF!) *
  ( BASE_MAPA!$F$2:$F$359 &lt;= #REF!) *
  ( BASE_MAPA!$G$2:$G$359  &gt;= #REF!),
  BASE_MAPA!$K$2:$K$359,
  "-",
  0
)</f>
        <v>-</v>
      </c>
      <c r="U120" s="86" t="str">
        <f>IFERROR(_xlfn.XLOOKUP(J120, BASE_MAPA!$E$2:$E$359, BASE_MAPA!$J$2:$J$359), "ERRO")</f>
        <v>ITIRAPINA - BAURU</v>
      </c>
      <c r="V120" s="211" t="s">
        <v>1328</v>
      </c>
      <c r="W120" s="186" t="s">
        <v>1329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68" t="str">
        <f>IF(BS_CONTROLE[[#This Row],[Local - Partida]]=0, "-", BS_CONTROLE[[#This Row],[Local - Partida]])</f>
        <v>ZTEZVT</v>
      </c>
      <c r="AL120" s="368" t="str">
        <f>IF(BS_CONTROLE[[#This Row],[Local - Encerramento]]=0, "-", BS_CONTROLE[[#This Row],[Local - Encerramento]])</f>
        <v>ZTEZVT</v>
      </c>
      <c r="AM120" s="368" t="str">
        <f>IF(BS_CONTROLE[[#This Row],[Entre - Estações]]=0, "-", BS_CONTROLE[[#This Row],[Entre - Estações]])</f>
        <v>-</v>
      </c>
      <c r="AN120" s="368" t="str">
        <f>IF(BS_CONTROLE[[#This Row],[SB]]=0, "-", BS_CONTROLE[[#This Row],[SB]])</f>
        <v>-</v>
      </c>
      <c r="AO120" s="369">
        <f>IF(BS_CONTROLE[[#This Row],[SUB]]=0, "-", BS_CONTROLE[[#This Row],[SUB]])</f>
        <v>78</v>
      </c>
      <c r="AP120" s="370">
        <f>IF(BS_CONTROLE[[#This Row],[KM - Inicio]]=0, "-", BS_CONTROLE[[#This Row],[KM - Inicio]])</f>
        <v>235</v>
      </c>
      <c r="AQ120" s="37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75" t="str" cm="1">
        <f t="array" ref="BC120" xml:space="preserve"> _xlfn.XLOOKUP(
  1,
  ( BASE_MAPA!$E$2:$E$359 = #REF!) *
  ( BASE_MAPA!$F$2:$F$359 &lt;= #REF!) *
  ( BASE_MAPA!$G$2:$G$359  &gt;= #REF!),
  BASE_MAPA!$D$2:$D$359,
  "-",
  0
)</f>
        <v>-</v>
      </c>
      <c r="BD120" s="75" t="str" cm="1">
        <f t="array" ref="BD120" xml:space="preserve"> _xlfn.XLOOKUP(
  1,
  ( BASE_MAPA!$E$2:$E$359 = #REF!) *
  ( BASE_MAPA!$F$2:$F$359 &lt;= #REF!) *
  ( BASE_MAPA!$G$2:$G$359  &gt;= #REF!),
  BASE_MAPA!$K$2:$K$359,
  "-",
  0
)</f>
        <v>-</v>
      </c>
      <c r="BE120" s="11" t="str">
        <f>IFERROR(_xlfn.XLOOKUP(AO120, BASE_MAPA!$E$2:$E$359, BASE_MAPA!$J$2:$J$359), "ERRO")</f>
        <v>ITIRAPINA - BAURU</v>
      </c>
      <c r="BF120" s="37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1219</v>
      </c>
      <c r="BK120" s="21" t="s">
        <v>1364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9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1674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75" t="str" cm="1">
        <f t="array" ref="S121" xml:space="preserve"> _xlfn.XLOOKUP(
  1,
  ( BASE_MAPA!$E$2:$E$359 = #REF!) *
  ( BASE_MAPA!$F$2:$F$359 &lt;= #REF!) *
  ( BASE_MAPA!$G$2:$G$359  &gt;= #REF!),
  BASE_MAPA!$D$2:$D$359,
  "-",
  0
)</f>
        <v>-</v>
      </c>
      <c r="T121" s="75" t="str" cm="1">
        <f t="array" ref="T121" xml:space="preserve"> _xlfn.XLOOKUP(
  1,
  ( BASE_MAPA!$E$2:$E$359 = #REF!) *
  ( BASE_MAPA!$F$2:$F$359 &lt;= #REF!) *
  ( BASE_MAPA!$G$2:$G$359  &gt;= #REF!),
  BASE_MAPA!$K$2:$K$359,
  "-",
  0
)</f>
        <v>-</v>
      </c>
      <c r="U121" s="86" t="str">
        <f>IFERROR(_xlfn.XLOOKUP(J121, BASE_MAPA!$E$2:$E$359, BASE_MAPA!$J$2:$J$359), "ERRO")</f>
        <v>MARCO INICIAL - ALTO ARAGUAIA</v>
      </c>
      <c r="V121" s="211" t="s">
        <v>1307</v>
      </c>
      <c r="W121" s="186" t="s">
        <v>700</v>
      </c>
      <c r="X121" s="237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68" t="str">
        <f>IF(BS_CONTROLE[[#This Row],[Local - Partida]]=0, "-", BS_CONTROLE[[#This Row],[Local - Partida]])</f>
        <v>TOM2</v>
      </c>
      <c r="AL121" s="368" t="str">
        <f>IF(BS_CONTROLE[[#This Row],[Local - Encerramento]]=0, "-", BS_CONTROLE[[#This Row],[Local - Encerramento]])</f>
        <v>TOM2</v>
      </c>
      <c r="AM121" s="368" t="str">
        <f>IF(BS_CONTROLE[[#This Row],[Entre - Estações]]=0, "-", BS_CONTROLE[[#This Row],[Entre - Estações]])</f>
        <v>TOM-TMT</v>
      </c>
      <c r="AN121" s="368" t="str">
        <f>IF(BS_CONTROLE[[#This Row],[SB]]=0, "-", BS_CONTROLE[[#This Row],[SB]])</f>
        <v>TMTTOM</v>
      </c>
      <c r="AO121" s="369">
        <f>IF(BS_CONTROLE[[#This Row],[SUB]]=0, "-", BS_CONTROLE[[#This Row],[SUB]])</f>
        <v>74</v>
      </c>
      <c r="AP121" s="370">
        <f>IF(BS_CONTROLE[[#This Row],[KM - Inicio]]=0, "-", BS_CONTROLE[[#This Row],[KM - Inicio]])</f>
        <v>402</v>
      </c>
      <c r="AQ121" s="37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75" t="str" cm="1">
        <f t="array" ref="BC121" xml:space="preserve"> _xlfn.XLOOKUP(
  1,
  ( BASE_MAPA!$E$2:$E$359 = #REF!) *
  ( BASE_MAPA!$F$2:$F$359 &lt;= #REF!) *
  ( BASE_MAPA!$G$2:$G$359  &gt;= #REF!),
  BASE_MAPA!$D$2:$D$359,
  "-",
  0
)</f>
        <v>-</v>
      </c>
      <c r="BD121" s="75" t="str" cm="1">
        <f t="array" ref="BD121" xml:space="preserve"> _xlfn.XLOOKUP(
  1,
  ( BASE_MAPA!$E$2:$E$359 = #REF!) *
  ( BASE_MAPA!$F$2:$F$359 &lt;= #REF!) *
  ( BASE_MAPA!$G$2:$G$359  &gt;= #REF!),
  BASE_MAPA!$K$2:$K$359,
  "-",
  0
)</f>
        <v>-</v>
      </c>
      <c r="BE121" s="11" t="str">
        <f>IFERROR(_xlfn.XLOOKUP(AO121, BASE_MAPA!$E$2:$E$359, BASE_MAPA!$J$2:$J$359), "ERRO")</f>
        <v>MARCO INICIAL - ALTO ARAGUAIA</v>
      </c>
      <c r="BF121" s="37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1680</v>
      </c>
      <c r="BK121" s="21" t="s">
        <v>1681</v>
      </c>
      <c r="BL121" s="20"/>
      <c r="BM121" s="18" t="s">
        <v>986</v>
      </c>
      <c r="BN121" s="18" t="s">
        <v>986</v>
      </c>
      <c r="BO121" s="173" t="s">
        <v>986</v>
      </c>
      <c r="BP121" s="21" t="s">
        <v>1681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9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1526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75" t="str" cm="1">
        <f t="array" ref="S122" xml:space="preserve"> _xlfn.XLOOKUP(
  1,
  ( BASE_MAPA!$E$2:$E$359 = #REF!) *
  ( BASE_MAPA!$F$2:$F$359 &lt;= #REF!) *
  ( BASE_MAPA!$G$2:$G$359  &gt;= #REF!),
  BASE_MAPA!$D$2:$D$359,
  "-",
  0
)</f>
        <v>-</v>
      </c>
      <c r="T122" s="75" t="str" cm="1">
        <f t="array" ref="T122" xml:space="preserve"> _xlfn.XLOOKUP(
  1,
  ( BASE_MAPA!$E$2:$E$359 = #REF!) *
  ( BASE_MAPA!$F$2:$F$359 &lt;= #REF!) *
  ( BASE_MAPA!$G$2:$G$359  &gt;= #REF!),
  BASE_MAPA!$K$2:$K$359,
  "-",
  0
)</f>
        <v>-</v>
      </c>
      <c r="U122" s="86" t="str">
        <f>IFERROR(_xlfn.XLOOKUP(J122, BASE_MAPA!$E$2:$E$359, BASE_MAPA!$J$2:$J$359), "ERRO")</f>
        <v>ALTO ARAGUAIA - RONDONOPOLIS</v>
      </c>
      <c r="V122" s="211" t="s">
        <v>1353</v>
      </c>
      <c r="W122" s="186" t="s">
        <v>1527</v>
      </c>
      <c r="X122" s="237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68" t="str">
        <f>IF(BS_CONTROLE[[#This Row],[Local - Partida]]=0, "-", BS_CONTROLE[[#This Row],[Local - Partida]])</f>
        <v>TSF1</v>
      </c>
      <c r="AL122" s="368" t="str">
        <f>IF(BS_CONTROLE[[#This Row],[Local - Encerramento]]=0, "-", BS_CONTROLE[[#This Row],[Local - Encerramento]])</f>
        <v>TSF1</v>
      </c>
      <c r="AM122" s="368" t="str">
        <f>IF(BS_CONTROLE[[#This Row],[Entre - Estações]]=0, "-", BS_CONTROLE[[#This Row],[Entre - Estações]])</f>
        <v>TAL-TSF</v>
      </c>
      <c r="AN122" s="368" t="str">
        <f>IF(BS_CONTROLE[[#This Row],[SB]]=0, "-", BS_CONTROLE[[#This Row],[SB]])</f>
        <v>TALTSF</v>
      </c>
      <c r="AO122" s="369">
        <f>IF(BS_CONTROLE[[#This Row],[SUB]]=0, "-", BS_CONTROLE[[#This Row],[SUB]])</f>
        <v>98</v>
      </c>
      <c r="AP122" s="370">
        <f>IF(BS_CONTROLE[[#This Row],[KM - Inicio]]=0, "-", BS_CONTROLE[[#This Row],[KM - Inicio]])</f>
        <v>690</v>
      </c>
      <c r="AQ122" s="37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75" t="str" cm="1">
        <f t="array" ref="BC122" xml:space="preserve"> _xlfn.XLOOKUP(
  1,
  ( BASE_MAPA!$E$2:$E$359 = #REF!) *
  ( BASE_MAPA!$F$2:$F$359 &lt;= #REF!) *
  ( BASE_MAPA!$G$2:$G$359  &gt;= #REF!),
  BASE_MAPA!$D$2:$D$359,
  "-",
  0
)</f>
        <v>-</v>
      </c>
      <c r="BD122" s="75" t="str" cm="1">
        <f t="array" ref="BD122" xml:space="preserve"> _xlfn.XLOOKUP(
  1,
  ( BASE_MAPA!$E$2:$E$359 = #REF!) *
  ( BASE_MAPA!$F$2:$F$359 &lt;= #REF!) *
  ( BASE_MAPA!$G$2:$G$359  &gt;= #REF!),
  BASE_MAPA!$K$2:$K$359,
  "-",
  0
)</f>
        <v>-</v>
      </c>
      <c r="BE122" s="11" t="str">
        <f>IFERROR(_xlfn.XLOOKUP(AO122, BASE_MAPA!$E$2:$E$359, BASE_MAPA!$J$2:$J$359), "ERRO")</f>
        <v>ALTO ARAGUAIA - RONDONOPOLIS</v>
      </c>
      <c r="BF122" s="37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1528</v>
      </c>
      <c r="BK122" s="187" t="s">
        <v>1528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9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16" t="str" cm="1">
        <f t="array" ref="M123" xml:space="preserve"> _xlfn.XLOOKUP(
  1,
  ( BASE_MAPA!$E$2:$E$359 = #REF!) *
  ( BASE_MAPA!$F$2:$F$359 &lt;= #REF!) *
  ( BASE_MAPA!$G$2:$G$359  &gt;= #REF!),
  BASE_MAPA!$H$2:$H$359,
  "-",
  0
)</f>
        <v>-</v>
      </c>
      <c r="N123" s="221" t="s">
        <v>1357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75" t="str" cm="1">
        <f t="array" ref="S123" xml:space="preserve"> _xlfn.XLOOKUP(
  1,
  ( BASE_MAPA!$E$2:$E$359 = #REF!) *
  ( BASE_MAPA!$F$2:$F$359 &lt;= #REF!) *
  ( BASE_MAPA!$G$2:$G$359  &gt;= #REF!),
  BASE_MAPA!$D$2:$D$359,
  "-",
  0
)</f>
        <v>-</v>
      </c>
      <c r="T123" s="75" t="str" cm="1">
        <f t="array" ref="T123" xml:space="preserve"> _xlfn.XLOOKUP(
  1,
  ( BASE_MAPA!$E$2:$E$359 = #REF!) *
  ( BASE_MAPA!$F$2:$F$359 &lt;= #REF!) *
  ( BASE_MAPA!$G$2:$G$359  &gt;= #REF!),
  BASE_MAPA!$K$2:$K$359,
  "-",
  0
)</f>
        <v>-</v>
      </c>
      <c r="U123" s="86" t="str">
        <f>IFERROR(_xlfn.XLOOKUP(J123, BASE_MAPA!$E$2:$E$359, BASE_MAPA!$J$2:$J$359), "ERRO")</f>
        <v>MARCO INICIAL - ALTO ARAGUAIA</v>
      </c>
      <c r="V123" s="211" t="s">
        <v>1217</v>
      </c>
      <c r="W123" s="186" t="s">
        <v>1218</v>
      </c>
      <c r="X123" s="237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68" t="str">
        <f>IF(BS_CONTROLE[[#This Row],[Local - Partida]]=0, "-", BS_CONTROLE[[#This Row],[Local - Partida]])</f>
        <v>TVI2</v>
      </c>
      <c r="AL123" s="368" t="str">
        <f>IF(BS_CONTROLE[[#This Row],[Local - Encerramento]]=0, "-", BS_CONTROLE[[#This Row],[Local - Encerramento]])</f>
        <v>TVI2</v>
      </c>
      <c r="AM123" s="368" t="str">
        <f>IF(BS_CONTROLE[[#This Row],[Entre - Estações]]=0, "-", BS_CONTROLE[[#This Row],[Entre - Estações]])</f>
        <v>-</v>
      </c>
      <c r="AN123" s="368" t="str">
        <f>IF(BS_CONTROLE[[#This Row],[SB]]=0, "-", BS_CONTROLE[[#This Row],[SB]])</f>
        <v>201-213</v>
      </c>
      <c r="AO123" s="369">
        <f>IF(BS_CONTROLE[[#This Row],[SUB]]=0, "-", BS_CONTROLE[[#This Row],[SUB]])</f>
        <v>74</v>
      </c>
      <c r="AP123" s="370">
        <f>IF(BS_CONTROLE[[#This Row],[KM - Inicio]]=0, "-", BS_CONTROLE[[#This Row],[KM - Inicio]])</f>
        <v>206</v>
      </c>
      <c r="AQ123" s="37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75" t="str" cm="1">
        <f t="array" ref="BC123" xml:space="preserve"> _xlfn.XLOOKUP(
  1,
  ( BASE_MAPA!$E$2:$E$359 = #REF!) *
  ( BASE_MAPA!$F$2:$F$359 &lt;= #REF!) *
  ( BASE_MAPA!$G$2:$G$359  &gt;= #REF!),
  BASE_MAPA!$D$2:$D$359,
  "-",
  0
)</f>
        <v>-</v>
      </c>
      <c r="BD123" s="75" t="str" cm="1">
        <f t="array" ref="BD123" xml:space="preserve"> _xlfn.XLOOKUP(
  1,
  ( BASE_MAPA!$E$2:$E$359 = #REF!) *
  ( BASE_MAPA!$F$2:$F$359 &lt;= #REF!) *
  ( BASE_MAPA!$G$2:$G$359  &gt;= #REF!),
  BASE_MAPA!$K$2:$K$359,
  "-",
  0
)</f>
        <v>-</v>
      </c>
      <c r="BE123" s="11" t="str">
        <f>IFERROR(_xlfn.XLOOKUP(AO123, BASE_MAPA!$E$2:$E$359, BASE_MAPA!$J$2:$J$359), "ERRO")</f>
        <v>MARCO INICIAL - ALTO ARAGUAIA</v>
      </c>
      <c r="BF123" s="37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1219</v>
      </c>
      <c r="BK123" s="21" t="s">
        <v>1365</v>
      </c>
      <c r="BL123" s="20"/>
      <c r="BM123" s="18" t="s">
        <v>986</v>
      </c>
      <c r="BN123" s="18" t="s">
        <v>986</v>
      </c>
      <c r="BO123" s="173" t="s">
        <v>986</v>
      </c>
      <c r="BP123" s="21" t="s">
        <v>1365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9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16" t="str" cm="1">
        <f t="array" ref="M124" xml:space="preserve"> _xlfn.XLOOKUP(
  1,
  ( BASE_MAPA!$E$2:$E$359 = #REF!) *
  ( BASE_MAPA!$F$2:$F$359 &lt;= #REF!) *
  ( BASE_MAPA!$G$2:$G$359  &gt;= #REF!),
  BASE_MAPA!$H$2:$H$359,
  "-",
  0
)</f>
        <v>-</v>
      </c>
      <c r="N124" s="16" t="str" cm="1">
        <f t="array" ref="N124" xml:space="preserve"> _xlfn.XLOOKUP(
  1,
  ( BASE_MAPA!$E$2:$E$359 = #REF!) *
  ( BASE_MAPA!$F$2:$F$359 &lt;= #REF!) *
  ( BASE_MAPA!$G$2:$G$359  &gt;= #REF!),
  BASE_MAPA!$I$2:$I$359,
  "-",
  0
)</f>
        <v>-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75" t="str" cm="1">
        <f t="array" ref="S124" xml:space="preserve"> _xlfn.XLOOKUP(
  1,
  ( BASE_MAPA!$E$2:$E$359 = #REF!) *
  ( BASE_MAPA!$F$2:$F$359 &lt;= #REF!) *
  ( BASE_MAPA!$G$2:$G$359  &gt;= #REF!),
  BASE_MAPA!$D$2:$D$359,
  "-",
  0
)</f>
        <v>-</v>
      </c>
      <c r="T124" s="75" t="str" cm="1">
        <f t="array" ref="T124" xml:space="preserve"> _xlfn.XLOOKUP(
  1,
  ( BASE_MAPA!$E$2:$E$359 = #REF!) *
  ( BASE_MAPA!$F$2:$F$359 &lt;= #REF!) *
  ( BASE_MAPA!$G$2:$G$359  &gt;= #REF!),
  BASE_MAPA!$K$2:$K$359,
  "-",
  0
)</f>
        <v>-</v>
      </c>
      <c r="U124" s="86" t="str">
        <f>IFERROR(_xlfn.XLOOKUP(J124, BASE_MAPA!$E$2:$E$359, BASE_MAPA!$J$2:$J$359), "ERRO")</f>
        <v>ARARAQUARA - COLOMBIA</v>
      </c>
      <c r="V124" s="211" t="s">
        <v>1221</v>
      </c>
      <c r="W124" s="186" t="s">
        <v>1218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68" t="str">
        <f>IF(BS_CONTROLE[[#This Row],[Local - Partida]]=0, "-", BS_CONTROLE[[#This Row],[Local - Partida]])</f>
        <v>ZGT1</v>
      </c>
      <c r="AL124" s="368" t="str">
        <f>IF(BS_CONTROLE[[#This Row],[Local - Encerramento]]=0, "-", BS_CONTROLE[[#This Row],[Local - Encerramento]])</f>
        <v>ZGT1</v>
      </c>
      <c r="AM124" s="368" t="str">
        <f>IF(BS_CONTROLE[[#This Row],[Entre - Estações]]=0, "-", BS_CONTROLE[[#This Row],[Entre - Estações]])</f>
        <v>-</v>
      </c>
      <c r="AN124" s="368" t="str">
        <f>IF(BS_CONTROLE[[#This Row],[SB]]=0, "-", BS_CONTROLE[[#This Row],[SB]])</f>
        <v>-</v>
      </c>
      <c r="AO124" s="369">
        <f>IF(BS_CONTROLE[[#This Row],[SUB]]=0, "-", BS_CONTROLE[[#This Row],[SUB]])</f>
        <v>72</v>
      </c>
      <c r="AP124" s="370">
        <f>IF(BS_CONTROLE[[#This Row],[KM - Inicio]]=0, "-", BS_CONTROLE[[#This Row],[KM - Inicio]])</f>
        <v>294</v>
      </c>
      <c r="AQ124" s="37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75" t="str" cm="1">
        <f t="array" ref="BC124" xml:space="preserve"> _xlfn.XLOOKUP(
  1,
  ( BASE_MAPA!$E$2:$E$359 = #REF!) *
  ( BASE_MAPA!$F$2:$F$359 &lt;= #REF!) *
  ( BASE_MAPA!$G$2:$G$359  &gt;= #REF!),
  BASE_MAPA!$D$2:$D$359,
  "-",
  0
)</f>
        <v>-</v>
      </c>
      <c r="BD124" s="75" t="str" cm="1">
        <f t="array" ref="BD124" xml:space="preserve"> _xlfn.XLOOKUP(
  1,
  ( BASE_MAPA!$E$2:$E$359 = #REF!) *
  ( BASE_MAPA!$F$2:$F$359 &lt;= #REF!) *
  ( BASE_MAPA!$G$2:$G$359  &gt;= #REF!),
  BASE_MAPA!$K$2:$K$359,
  "-",
  0
)</f>
        <v>-</v>
      </c>
      <c r="BE124" s="11" t="str">
        <f>IFERROR(_xlfn.XLOOKUP(AO124, BASE_MAPA!$E$2:$E$359, BASE_MAPA!$J$2:$J$359), "ERRO")</f>
        <v>ARARAQUARA - COLOMBIA</v>
      </c>
      <c r="BF124" s="37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1366</v>
      </c>
      <c r="BK124" s="21" t="s">
        <v>1367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9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16" t="str" cm="1">
        <f t="array" ref="M125" xml:space="preserve"> _xlfn.XLOOKUP(
  1,
  ( BASE_MAPA!$E$2:$E$359 = #REF!) *
  ( BASE_MAPA!$F$2:$F$359 &lt;= #REF!) *
  ( BASE_MAPA!$G$2:$G$359  &gt;= #REF!),
  BASE_MAPA!$H$2:$H$359,
  "-",
  0
)</f>
        <v>-</v>
      </c>
      <c r="N125" s="16" t="str" cm="1">
        <f t="array" ref="N125" xml:space="preserve"> _xlfn.XLOOKUP(
  1,
  ( BASE_MAPA!$E$2:$E$359 = #REF!) *
  ( BASE_MAPA!$F$2:$F$359 &lt;= #REF!) *
  ( BASE_MAPA!$G$2:$G$359  &gt;= #REF!),
  BASE_MAPA!$I$2:$I$359,
  "-",
  0
)</f>
        <v>-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75" t="str" cm="1">
        <f t="array" ref="S125" xml:space="preserve"> _xlfn.XLOOKUP(
  1,
  ( BASE_MAPA!$E$2:$E$359 = #REF!) *
  ( BASE_MAPA!$F$2:$F$359 &lt;= #REF!) *
  ( BASE_MAPA!$G$2:$G$359  &gt;= #REF!),
  BASE_MAPA!$D$2:$D$359,
  "-",
  0
)</f>
        <v>-</v>
      </c>
      <c r="T125" s="75" t="str" cm="1">
        <f t="array" ref="T125" xml:space="preserve"> _xlfn.XLOOKUP(
  1,
  ( BASE_MAPA!$E$2:$E$359 = #REF!) *
  ( BASE_MAPA!$F$2:$F$359 &lt;= #REF!) *
  ( BASE_MAPA!$G$2:$G$359  &gt;= #REF!),
  BASE_MAPA!$K$2:$K$359,
  "-",
  0
)</f>
        <v>-</v>
      </c>
      <c r="U125" s="86" t="str">
        <f>IFERROR(_xlfn.XLOOKUP(J125, BASE_MAPA!$E$2:$E$359, BASE_MAPA!$J$2:$J$359), "ERRO")</f>
        <v>ITIRAPINA - BAURU</v>
      </c>
      <c r="V125" s="211" t="s">
        <v>1328</v>
      </c>
      <c r="W125" s="186" t="s">
        <v>1329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68" t="str">
        <f>IF(BS_CONTROLE[[#This Row],[Local - Partida]]=0, "-", BS_CONTROLE[[#This Row],[Local - Partida]])</f>
        <v>ZTEZVT</v>
      </c>
      <c r="AL125" s="368" t="str">
        <f>IF(BS_CONTROLE[[#This Row],[Local - Encerramento]]=0, "-", BS_CONTROLE[[#This Row],[Local - Encerramento]])</f>
        <v>ZTEZVT</v>
      </c>
      <c r="AM125" s="368" t="str">
        <f>IF(BS_CONTROLE[[#This Row],[Entre - Estações]]=0, "-", BS_CONTROLE[[#This Row],[Entre - Estações]])</f>
        <v>-</v>
      </c>
      <c r="AN125" s="368" t="str">
        <f>IF(BS_CONTROLE[[#This Row],[SB]]=0, "-", BS_CONTROLE[[#This Row],[SB]])</f>
        <v>-</v>
      </c>
      <c r="AO125" s="369">
        <f>IF(BS_CONTROLE[[#This Row],[SUB]]=0, "-", BS_CONTROLE[[#This Row],[SUB]])</f>
        <v>78</v>
      </c>
      <c r="AP125" s="370">
        <f>IF(BS_CONTROLE[[#This Row],[KM - Inicio]]=0, "-", BS_CONTROLE[[#This Row],[KM - Inicio]])</f>
        <v>235</v>
      </c>
      <c r="AQ125" s="37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75" t="str" cm="1">
        <f t="array" ref="BC125" xml:space="preserve"> _xlfn.XLOOKUP(
  1,
  ( BASE_MAPA!$E$2:$E$359 = #REF!) *
  ( BASE_MAPA!$F$2:$F$359 &lt;= #REF!) *
  ( BASE_MAPA!$G$2:$G$359  &gt;= #REF!),
  BASE_MAPA!$D$2:$D$359,
  "-",
  0
)</f>
        <v>-</v>
      </c>
      <c r="BD125" s="75" t="str" cm="1">
        <f t="array" ref="BD125" xml:space="preserve"> _xlfn.XLOOKUP(
  1,
  ( BASE_MAPA!$E$2:$E$359 = #REF!) *
  ( BASE_MAPA!$F$2:$F$359 &lt;= #REF!) *
  ( BASE_MAPA!$G$2:$G$359  &gt;= #REF!),
  BASE_MAPA!$K$2:$K$359,
  "-",
  0
)</f>
        <v>-</v>
      </c>
      <c r="BE125" s="11" t="str">
        <f>IFERROR(_xlfn.XLOOKUP(AO125, BASE_MAPA!$E$2:$E$359, BASE_MAPA!$J$2:$J$359), "ERRO")</f>
        <v>ITIRAPINA - BAURU</v>
      </c>
      <c r="BF125" s="37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1368</v>
      </c>
      <c r="BK125" s="21" t="s">
        <v>1369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9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1496</v>
      </c>
      <c r="N126" s="16" t="s">
        <v>1497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75" t="str" cm="1">
        <f t="array" ref="S126" xml:space="preserve"> _xlfn.XLOOKUP(
  1,
  ( BASE_MAPA!$E$2:$E$359 = #REF!) *
  ( BASE_MAPA!$F$2:$F$359 &lt;= #REF!) *
  ( BASE_MAPA!$G$2:$G$359  &gt;= #REF!),
  BASE_MAPA!$D$2:$D$359,
  "-",
  0
)</f>
        <v>-</v>
      </c>
      <c r="T126" s="75" t="str" cm="1">
        <f t="array" ref="T126" xml:space="preserve"> _xlfn.XLOOKUP(
  1,
  ( BASE_MAPA!$E$2:$E$359 = #REF!) *
  ( BASE_MAPA!$F$2:$F$359 &lt;= #REF!) *
  ( BASE_MAPA!$G$2:$G$359  &gt;= #REF!),
  BASE_MAPA!$K$2:$K$359,
  "-",
  0
)</f>
        <v>-</v>
      </c>
      <c r="U126" s="86" t="str">
        <f>IFERROR(_xlfn.XLOOKUP(J126, BASE_MAPA!$E$2:$E$359, BASE_MAPA!$J$2:$J$359), "ERRO")</f>
        <v>OURO VERDE - LIGAÇÃO</v>
      </c>
      <c r="V126" s="211" t="s">
        <v>1498</v>
      </c>
      <c r="W126" s="186" t="s">
        <v>1245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68" t="str">
        <f>IF(BS_CONTROLE[[#This Row],[Local - Partida]]=0, "-", BS_CONTROLE[[#This Row],[Local - Partida]])</f>
        <v>PSG1</v>
      </c>
      <c r="AL126" s="368" t="str">
        <f>IF(BS_CONTROLE[[#This Row],[Local - Encerramento]]=0, "-", BS_CONTROLE[[#This Row],[Local - Encerramento]])</f>
        <v>PIT2</v>
      </c>
      <c r="AM126" s="368" t="str">
        <f>IF(BS_CONTROLE[[#This Row],[Entre - Estações]]=0, "-", BS_CONTROLE[[#This Row],[Entre - Estações]])</f>
        <v>PSG-PIT</v>
      </c>
      <c r="AN126" s="368" t="str">
        <f>IF(BS_CONTROLE[[#This Row],[SB]]=0, "-", BS_CONTROLE[[#This Row],[SB]])</f>
        <v>PSGPIT</v>
      </c>
      <c r="AO126" s="369">
        <f>IF(BS_CONTROLE[[#This Row],[SUB]]=0, "-", BS_CONTROLE[[#This Row],[SUB]])</f>
        <v>103</v>
      </c>
      <c r="AP126" s="370">
        <f>IF(BS_CONTROLE[[#This Row],[KM - Inicio]]=0, "-", BS_CONTROLE[[#This Row],[KM - Inicio]])</f>
        <v>1803</v>
      </c>
      <c r="AQ126" s="37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75" t="str" cm="1">
        <f t="array" ref="BC126" xml:space="preserve"> _xlfn.XLOOKUP(
  1,
  ( BASE_MAPA!$E$2:$E$359 = #REF!) *
  ( BASE_MAPA!$F$2:$F$359 &lt;= #REF!) *
  ( BASE_MAPA!$G$2:$G$359  &gt;= #REF!),
  BASE_MAPA!$D$2:$D$359,
  "-",
  0
)</f>
        <v>-</v>
      </c>
      <c r="BD126" s="75" t="str" cm="1">
        <f t="array" ref="BD126" xml:space="preserve"> _xlfn.XLOOKUP(
  1,
  ( BASE_MAPA!$E$2:$E$359 = #REF!) *
  ( BASE_MAPA!$F$2:$F$359 &lt;= #REF!) *
  ( BASE_MAPA!$G$2:$G$359  &gt;= #REF!),
  BASE_MAPA!$K$2:$K$359,
  "-",
  0
)</f>
        <v>-</v>
      </c>
      <c r="BE126" s="11" t="str">
        <f>IFERROR(_xlfn.XLOOKUP(AO126, BASE_MAPA!$E$2:$E$359, BASE_MAPA!$J$2:$J$359), "ERRO")</f>
        <v>OURO VERDE - LIGAÇÃO</v>
      </c>
      <c r="BF126" s="37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1368</v>
      </c>
      <c r="BK126" s="21" t="s">
        <v>1499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9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1568</v>
      </c>
      <c r="J127" s="235">
        <v>74</v>
      </c>
      <c r="K127" s="235">
        <v>290</v>
      </c>
      <c r="L127" s="89" t="s">
        <v>609</v>
      </c>
      <c r="M127" s="235" t="s">
        <v>1564</v>
      </c>
      <c r="N127" s="235" t="s">
        <v>1565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75" t="str" cm="1">
        <f t="array" ref="S127" xml:space="preserve"> _xlfn.XLOOKUP(
  1,
  ( BASE_MAPA!$E$2:$E$359 = #REF!) *
  ( BASE_MAPA!$F$2:$F$359 &lt;= #REF!) *
  ( BASE_MAPA!$G$2:$G$359  &gt;= #REF!),
  BASE_MAPA!$D$2:$D$359,
  "-",
  0
)</f>
        <v>-</v>
      </c>
      <c r="T127" s="75" t="str" cm="1">
        <f t="array" ref="T127" xml:space="preserve"> _xlfn.XLOOKUP(
  1,
  ( BASE_MAPA!$E$2:$E$359 = #REF!) *
  ( BASE_MAPA!$F$2:$F$359 &lt;= #REF!) *
  ( BASE_MAPA!$G$2:$G$359  &gt;= #REF!),
  BASE_MAPA!$K$2:$K$359,
  "-",
  0
)</f>
        <v>-</v>
      </c>
      <c r="U127" s="86" t="str">
        <f>IFERROR(_xlfn.XLOOKUP(J127, BASE_MAPA!$E$2:$E$359, BASE_MAPA!$J$2:$J$359), "ERRO")</f>
        <v>MARCO INICIAL - ALTO ARAGUAIA</v>
      </c>
      <c r="V127" s="211" t="s">
        <v>1548</v>
      </c>
      <c r="W127" s="186" t="s">
        <v>1569</v>
      </c>
      <c r="X127" s="237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68" t="str">
        <f>IF(BS_CONTROLE[[#This Row],[Local - Partida]]=0, "-", BS_CONTROLE[[#This Row],[Local - Partida]])</f>
        <v>TCS291</v>
      </c>
      <c r="AL127" s="368" t="str">
        <f>IF(BS_CONTROLE[[#This Row],[Local - Encerramento]]=0, "-", BS_CONTROLE[[#This Row],[Local - Encerramento]])</f>
        <v>TMI</v>
      </c>
      <c r="AM127" s="368" t="str">
        <f>IF(BS_CONTROLE[[#This Row],[Entre - Estações]]=0, "-", BS_CONTROLE[[#This Row],[Entre - Estações]])</f>
        <v>TCS-TMI</v>
      </c>
      <c r="AN127" s="368" t="str">
        <f>IF(BS_CONTROLE[[#This Row],[SB]]=0, "-", BS_CONTROLE[[#This Row],[SB]])</f>
        <v>TCSTMI</v>
      </c>
      <c r="AO127" s="369">
        <f>IF(BS_CONTROLE[[#This Row],[SUB]]=0, "-", BS_CONTROLE[[#This Row],[SUB]])</f>
        <v>74</v>
      </c>
      <c r="AP127" s="370">
        <f>IF(BS_CONTROLE[[#This Row],[KM - Inicio]]=0, "-", BS_CONTROLE[[#This Row],[KM - Inicio]])</f>
        <v>290</v>
      </c>
      <c r="AQ127" s="37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75" t="str" cm="1">
        <f t="array" ref="BC127" xml:space="preserve"> _xlfn.XLOOKUP(
  1,
  ( BASE_MAPA!$E$2:$E$359 = #REF!) *
  ( BASE_MAPA!$F$2:$F$359 &lt;= #REF!) *
  ( BASE_MAPA!$G$2:$G$359  &gt;= #REF!),
  BASE_MAPA!$D$2:$D$359,
  "-",
  0
)</f>
        <v>-</v>
      </c>
      <c r="BD127" s="75" t="str" cm="1">
        <f t="array" ref="BD127" xml:space="preserve"> _xlfn.XLOOKUP(
  1,
  ( BASE_MAPA!$E$2:$E$359 = #REF!) *
  ( BASE_MAPA!$F$2:$F$359 &lt;= #REF!) *
  ( BASE_MAPA!$G$2:$G$359  &gt;= #REF!),
  BASE_MAPA!$K$2:$K$359,
  "-",
  0
)</f>
        <v>-</v>
      </c>
      <c r="BE127" s="11" t="str">
        <f>IFERROR(_xlfn.XLOOKUP(AO127, BASE_MAPA!$E$2:$E$359, BASE_MAPA!$J$2:$J$359), "ERRO")</f>
        <v>MARCO INICIAL - ALTO ARAGUAIA</v>
      </c>
      <c r="BF127" s="37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1368</v>
      </c>
      <c r="BK127" s="21" t="s">
        <v>1571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9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1743</v>
      </c>
      <c r="J128" s="42">
        <v>72</v>
      </c>
      <c r="K128" s="42">
        <v>264</v>
      </c>
      <c r="L128" s="89"/>
      <c r="M128" s="16" t="s">
        <v>1744</v>
      </c>
      <c r="N128" s="16" t="s">
        <v>1745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75" t="str" cm="1">
        <f t="array" ref="S128" xml:space="preserve"> _xlfn.XLOOKUP(
  1,
  ( BASE_MAPA!$E$2:$E$359 = #REF!) *
  ( BASE_MAPA!$F$2:$F$359 &lt;= #REF!) *
  ( BASE_MAPA!$G$2:$G$359  &gt;= #REF!),
  BASE_MAPA!$D$2:$D$359,
  "-",
  0
)</f>
        <v>-</v>
      </c>
      <c r="T128" s="75" t="str" cm="1">
        <f t="array" ref="T128" xml:space="preserve"> _xlfn.XLOOKUP(
  1,
  ( BASE_MAPA!$E$2:$E$359 = #REF!) *
  ( BASE_MAPA!$F$2:$F$359 &lt;= #REF!) *
  ( BASE_MAPA!$G$2:$G$359  &gt;= #REF!),
  BASE_MAPA!$K$2:$K$359,
  "-",
  0
)</f>
        <v>-</v>
      </c>
      <c r="U128" s="86" t="str">
        <f>IFERROR(_xlfn.XLOOKUP(J128, BASE_MAPA!$E$2:$E$359, BASE_MAPA!$J$2:$J$359), "ERRO")</f>
        <v>ARARAQUARA - COLOMBIA</v>
      </c>
      <c r="V128" s="211" t="s">
        <v>1746</v>
      </c>
      <c r="W128" s="186" t="s">
        <v>1747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68" t="str">
        <f>IF(BS_CONTROLE[[#This Row],[Local - Partida]]=0, "-", BS_CONTROLE[[#This Row],[Local - Partida]])</f>
        <v>261ZAX</v>
      </c>
      <c r="AL128" s="368" t="str">
        <f>IF(BS_CONTROLE[[#This Row],[Local - Encerramento]]=0, "-", BS_CONTROLE[[#This Row],[Local - Encerramento]])</f>
        <v>ZXE1</v>
      </c>
      <c r="AM128" s="368" t="str">
        <f>IF(BS_CONTROLE[[#This Row],[Entre - Estações]]=0, "-", BS_CONTROLE[[#This Row],[Entre - Estações]])</f>
        <v>ZAX-ZXE</v>
      </c>
      <c r="AN128" s="368" t="str">
        <f>IF(BS_CONTROLE[[#This Row],[SB]]=0, "-", BS_CONTROLE[[#This Row],[SB]])</f>
        <v>ZAXZXE</v>
      </c>
      <c r="AO128" s="369">
        <f>IF(BS_CONTROLE[[#This Row],[SUB]]=0, "-", BS_CONTROLE[[#This Row],[SUB]])</f>
        <v>72</v>
      </c>
      <c r="AP128" s="370">
        <f>IF(BS_CONTROLE[[#This Row],[KM - Inicio]]=0, "-", BS_CONTROLE[[#This Row],[KM - Inicio]])</f>
        <v>264</v>
      </c>
      <c r="AQ128" s="37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75" t="str" cm="1">
        <f t="array" ref="BC128" xml:space="preserve"> _xlfn.XLOOKUP(
  1,
  ( BASE_MAPA!$E$2:$E$359 = #REF!) *
  ( BASE_MAPA!$F$2:$F$359 &lt;= #REF!) *
  ( BASE_MAPA!$G$2:$G$359  &gt;= #REF!),
  BASE_MAPA!$D$2:$D$359,
  "-",
  0
)</f>
        <v>-</v>
      </c>
      <c r="BD128" s="75" t="str" cm="1">
        <f t="array" ref="BD128" xml:space="preserve"> _xlfn.XLOOKUP(
  1,
  ( BASE_MAPA!$E$2:$E$359 = #REF!) *
  ( BASE_MAPA!$F$2:$F$359 &lt;= #REF!) *
  ( BASE_MAPA!$G$2:$G$359  &gt;= #REF!),
  BASE_MAPA!$K$2:$K$359,
  "-",
  0
)</f>
        <v>-</v>
      </c>
      <c r="BE128" s="11" t="str">
        <f>IFERROR(_xlfn.XLOOKUP(AO128, BASE_MAPA!$E$2:$E$359, BASE_MAPA!$J$2:$J$359), "ERRO")</f>
        <v>ARARAQUARA - COLOMBIA</v>
      </c>
      <c r="BF128" s="37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1748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9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1674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75" t="str" cm="1">
        <f t="array" ref="S129" xml:space="preserve"> _xlfn.XLOOKUP(
  1,
  ( BASE_MAPA!$E$2:$E$359 = #REF!) *
  ( BASE_MAPA!$F$2:$F$359 &lt;= #REF!) *
  ( BASE_MAPA!$G$2:$G$359  &gt;= #REF!),
  BASE_MAPA!$D$2:$D$359,
  "-",
  0
)</f>
        <v>-</v>
      </c>
      <c r="T129" s="75" t="str" cm="1">
        <f t="array" ref="T129" xml:space="preserve"> _xlfn.XLOOKUP(
  1,
  ( BASE_MAPA!$E$2:$E$359 = #REF!) *
  ( BASE_MAPA!$F$2:$F$359 &lt;= #REF!) *
  ( BASE_MAPA!$G$2:$G$359  &gt;= #REF!),
  BASE_MAPA!$K$2:$K$359,
  "-",
  0
)</f>
        <v>-</v>
      </c>
      <c r="U129" s="86" t="str">
        <f>IFERROR(_xlfn.XLOOKUP(J129, BASE_MAPA!$E$2:$E$359, BASE_MAPA!$J$2:$J$359), "ERRO")</f>
        <v>MARCO INICIAL - ALTO ARAGUAIA</v>
      </c>
      <c r="V129" s="211" t="s">
        <v>1307</v>
      </c>
      <c r="W129" s="186" t="s">
        <v>700</v>
      </c>
      <c r="X129" s="237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68" t="str">
        <f>IF(BS_CONTROLE[[#This Row],[Local - Partida]]=0, "-", BS_CONTROLE[[#This Row],[Local - Partida]])</f>
        <v>TOM2</v>
      </c>
      <c r="AL129" s="368" t="str">
        <f>IF(BS_CONTROLE[[#This Row],[Local - Encerramento]]=0, "-", BS_CONTROLE[[#This Row],[Local - Encerramento]])</f>
        <v>TOM2</v>
      </c>
      <c r="AM129" s="368" t="str">
        <f>IF(BS_CONTROLE[[#This Row],[Entre - Estações]]=0, "-", BS_CONTROLE[[#This Row],[Entre - Estações]])</f>
        <v>TOM-TMT</v>
      </c>
      <c r="AN129" s="368" t="str">
        <f>IF(BS_CONTROLE[[#This Row],[SB]]=0, "-", BS_CONTROLE[[#This Row],[SB]])</f>
        <v>TMTTOM</v>
      </c>
      <c r="AO129" s="369">
        <f>IF(BS_CONTROLE[[#This Row],[SUB]]=0, "-", BS_CONTROLE[[#This Row],[SUB]])</f>
        <v>74</v>
      </c>
      <c r="AP129" s="370">
        <f>IF(BS_CONTROLE[[#This Row],[KM - Inicio]]=0, "-", BS_CONTROLE[[#This Row],[KM - Inicio]])</f>
        <v>396.7</v>
      </c>
      <c r="AQ129" s="37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75" t="str" cm="1">
        <f t="array" ref="BC129" xml:space="preserve"> _xlfn.XLOOKUP(
  1,
  ( BASE_MAPA!$E$2:$E$359 = #REF!) *
  ( BASE_MAPA!$F$2:$F$359 &lt;= #REF!) *
  ( BASE_MAPA!$G$2:$G$359  &gt;= #REF!),
  BASE_MAPA!$D$2:$D$359,
  "-",
  0
)</f>
        <v>-</v>
      </c>
      <c r="BD129" s="75" t="str" cm="1">
        <f t="array" ref="BD129" xml:space="preserve"> _xlfn.XLOOKUP(
  1,
  ( BASE_MAPA!$E$2:$E$359 = #REF!) *
  ( BASE_MAPA!$F$2:$F$359 &lt;= #REF!) *
  ( BASE_MAPA!$G$2:$G$359  &gt;= #REF!),
  BASE_MAPA!$K$2:$K$359,
  "-",
  0
)</f>
        <v>-</v>
      </c>
      <c r="BE129" s="11" t="str">
        <f>IFERROR(_xlfn.XLOOKUP(AO129, BASE_MAPA!$E$2:$E$359, BASE_MAPA!$J$2:$J$359), "ERRO")</f>
        <v>MARCO INICIAL - ALTO ARAGUAIA</v>
      </c>
      <c r="BF129" s="37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1368</v>
      </c>
      <c r="BK129" s="21" t="s">
        <v>1682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9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1730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75" t="str" cm="1">
        <f t="array" ref="S130" xml:space="preserve"> _xlfn.XLOOKUP(
  1,
  ( BASE_MAPA!$E$2:$E$359 = #REF!) *
  ( BASE_MAPA!$F$2:$F$359 &lt;= #REF!) *
  ( BASE_MAPA!$G$2:$G$359  &gt;= #REF!),
  BASE_MAPA!$D$2:$D$359,
  "-",
  0
)</f>
        <v>-</v>
      </c>
      <c r="T130" s="75" t="str" cm="1">
        <f t="array" ref="T130" xml:space="preserve"> _xlfn.XLOOKUP(
  1,
  ( BASE_MAPA!$E$2:$E$359 = #REF!) *
  ( BASE_MAPA!$F$2:$F$359 &lt;= #REF!) *
  ( BASE_MAPA!$G$2:$G$359  &gt;= #REF!),
  BASE_MAPA!$K$2:$K$359,
  "-",
  0
)</f>
        <v>-</v>
      </c>
      <c r="U130" s="86" t="str">
        <f>IFERROR(_xlfn.XLOOKUP(J130, BASE_MAPA!$E$2:$E$359, BASE_MAPA!$J$2:$J$359), "ERRO")</f>
        <v>ALTO ARAGUAIA - RONDONOPOLIS</v>
      </c>
      <c r="V130" s="211" t="s">
        <v>1353</v>
      </c>
      <c r="W130" s="186" t="s">
        <v>1731</v>
      </c>
      <c r="X130" s="237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68" t="str">
        <f>IF(BS_CONTROLE[[#This Row],[Local - Partida]]=0, "-", BS_CONTROLE[[#This Row],[Local - Partida]])</f>
        <v>TSF1</v>
      </c>
      <c r="AL130" s="368" t="str">
        <f>IF(BS_CONTROLE[[#This Row],[Local - Encerramento]]=0, "-", BS_CONTROLE[[#This Row],[Local - Encerramento]])</f>
        <v>TSF1</v>
      </c>
      <c r="AM130" s="368" t="str">
        <f>IF(BS_CONTROLE[[#This Row],[Entre - Estações]]=0, "-", BS_CONTROLE[[#This Row],[Entre - Estações]])</f>
        <v>TSF-TRO</v>
      </c>
      <c r="AN130" s="368" t="str">
        <f>IF(BS_CONTROLE[[#This Row],[SB]]=0, "-", BS_CONTROLE[[#This Row],[SB]])</f>
        <v>TSFTRO</v>
      </c>
      <c r="AO130" s="369">
        <f>IF(BS_CONTROLE[[#This Row],[SUB]]=0, "-", BS_CONTROLE[[#This Row],[SUB]])</f>
        <v>98</v>
      </c>
      <c r="AP130" s="370">
        <f>IF(BS_CONTROLE[[#This Row],[KM - Inicio]]=0, "-", BS_CONTROLE[[#This Row],[KM - Inicio]])</f>
        <v>720</v>
      </c>
      <c r="AQ130" s="37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75" t="str" cm="1">
        <f t="array" ref="BC130" xml:space="preserve"> _xlfn.XLOOKUP(
  1,
  ( BASE_MAPA!$E$2:$E$359 = #REF!) *
  ( BASE_MAPA!$F$2:$F$359 &lt;= #REF!) *
  ( BASE_MAPA!$G$2:$G$359  &gt;= #REF!),
  BASE_MAPA!$D$2:$D$359,
  "-",
  0
)</f>
        <v>-</v>
      </c>
      <c r="BD130" s="75" t="str" cm="1">
        <f t="array" ref="BD130" xml:space="preserve"> _xlfn.XLOOKUP(
  1,
  ( BASE_MAPA!$E$2:$E$359 = #REF!) *
  ( BASE_MAPA!$F$2:$F$359 &lt;= #REF!) *
  ( BASE_MAPA!$G$2:$G$359  &gt;= #REF!),
  BASE_MAPA!$K$2:$K$359,
  "-",
  0
)</f>
        <v>-</v>
      </c>
      <c r="BE130" s="11" t="str">
        <f>IFERROR(_xlfn.XLOOKUP(AO130, BASE_MAPA!$E$2:$E$359, BASE_MAPA!$J$2:$J$359), "ERRO")</f>
        <v>ALTO ARAGUAIA - RONDONOPOLIS</v>
      </c>
      <c r="BF130" s="37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1580</v>
      </c>
      <c r="BK130" s="21" t="s">
        <v>1580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9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16" t="str" cm="1">
        <f t="array" ref="M131" xml:space="preserve"> _xlfn.XLOOKUP(
  1,
  ( BASE_MAPA!$E$2:$E$359 = #REF!) *
  ( BASE_MAPA!$F$2:$F$359 &lt;= #REF!) *
  ( BASE_MAPA!$G$2:$G$359  &gt;= #REF!),
  BASE_MAPA!$H$2:$H$359,
  "-",
  0
)</f>
        <v>-</v>
      </c>
      <c r="N131" s="221" t="s">
        <v>1357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75" t="str" cm="1">
        <f t="array" ref="S131" xml:space="preserve"> _xlfn.XLOOKUP(
  1,
  ( BASE_MAPA!$E$2:$E$359 = #REF!) *
  ( BASE_MAPA!$F$2:$F$359 &lt;= #REF!) *
  ( BASE_MAPA!$G$2:$G$359  &gt;= #REF!),
  BASE_MAPA!$D$2:$D$359,
  "-",
  0
)</f>
        <v>-</v>
      </c>
      <c r="T131" s="75" t="str" cm="1">
        <f t="array" ref="T131" xml:space="preserve"> _xlfn.XLOOKUP(
  1,
  ( BASE_MAPA!$E$2:$E$359 = #REF!) *
  ( BASE_MAPA!$F$2:$F$359 &lt;= #REF!) *
  ( BASE_MAPA!$G$2:$G$359  &gt;= #REF!),
  BASE_MAPA!$K$2:$K$359,
  "-",
  0
)</f>
        <v>-</v>
      </c>
      <c r="U131" s="86" t="str">
        <f>IFERROR(_xlfn.XLOOKUP(J131, BASE_MAPA!$E$2:$E$359, BASE_MAPA!$J$2:$J$359), "ERRO")</f>
        <v>MARCO INICIAL - ALTO ARAGUAIA</v>
      </c>
      <c r="V131" s="211" t="s">
        <v>1217</v>
      </c>
      <c r="W131" s="186" t="s">
        <v>1218</v>
      </c>
      <c r="X131" s="237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68" t="str">
        <f>IF(BS_CONTROLE[[#This Row],[Local - Partida]]=0, "-", BS_CONTROLE[[#This Row],[Local - Partida]])</f>
        <v>TVI2</v>
      </c>
      <c r="AL131" s="368" t="str">
        <f>IF(BS_CONTROLE[[#This Row],[Local - Encerramento]]=0, "-", BS_CONTROLE[[#This Row],[Local - Encerramento]])</f>
        <v>TVI2</v>
      </c>
      <c r="AM131" s="368" t="str">
        <f>IF(BS_CONTROLE[[#This Row],[Entre - Estações]]=0, "-", BS_CONTROLE[[#This Row],[Entre - Estações]])</f>
        <v>-</v>
      </c>
      <c r="AN131" s="368" t="str">
        <f>IF(BS_CONTROLE[[#This Row],[SB]]=0, "-", BS_CONTROLE[[#This Row],[SB]])</f>
        <v>201-213</v>
      </c>
      <c r="AO131" s="369">
        <f>IF(BS_CONTROLE[[#This Row],[SUB]]=0, "-", BS_CONTROLE[[#This Row],[SUB]])</f>
        <v>74</v>
      </c>
      <c r="AP131" s="370">
        <f>IF(BS_CONTROLE[[#This Row],[KM - Inicio]]=0, "-", BS_CONTROLE[[#This Row],[KM - Inicio]])</f>
        <v>206</v>
      </c>
      <c r="AQ131" s="37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75" t="str" cm="1">
        <f t="array" ref="BC131" xml:space="preserve"> _xlfn.XLOOKUP(
  1,
  ( BASE_MAPA!$E$2:$E$359 = #REF!) *
  ( BASE_MAPA!$F$2:$F$359 &lt;= #REF!) *
  ( BASE_MAPA!$G$2:$G$359  &gt;= #REF!),
  BASE_MAPA!$D$2:$D$359,
  "-",
  0
)</f>
        <v>-</v>
      </c>
      <c r="BD131" s="75" t="str" cm="1">
        <f t="array" ref="BD131" xml:space="preserve"> _xlfn.XLOOKUP(
  1,
  ( BASE_MAPA!$E$2:$E$359 = #REF!) *
  ( BASE_MAPA!$F$2:$F$359 &lt;= #REF!) *
  ( BASE_MAPA!$G$2:$G$359  &gt;= #REF!),
  BASE_MAPA!$K$2:$K$359,
  "-",
  0
)</f>
        <v>-</v>
      </c>
      <c r="BE131" s="11" t="str">
        <f>IFERROR(_xlfn.XLOOKUP(AO131, BASE_MAPA!$E$2:$E$359, BASE_MAPA!$J$2:$J$359), "ERRO")</f>
        <v>MARCO INICIAL - ALTO ARAGUAIA</v>
      </c>
      <c r="BF131" s="37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1271</v>
      </c>
      <c r="BK131" s="21" t="s">
        <v>1370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1371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9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16" t="str" cm="1">
        <f t="array" ref="M132" xml:space="preserve"> _xlfn.XLOOKUP(
  1,
  ( BASE_MAPA!$E$2:$E$359 = #REF!) *
  ( BASE_MAPA!$F$2:$F$359 &lt;= #REF!) *
  ( BASE_MAPA!$G$2:$G$359  &gt;= #REF!),
  BASE_MAPA!$H$2:$H$359,
  "-",
  0
)</f>
        <v>-</v>
      </c>
      <c r="N132" s="16" t="str" cm="1">
        <f t="array" ref="N132" xml:space="preserve"> _xlfn.XLOOKUP(
  1,
  ( BASE_MAPA!$E$2:$E$359 = #REF!) *
  ( BASE_MAPA!$F$2:$F$359 &lt;= #REF!) *
  ( BASE_MAPA!$G$2:$G$359  &gt;= #REF!),
  BASE_MAPA!$I$2:$I$359,
  "-",
  0
)</f>
        <v>-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75" t="str" cm="1">
        <f t="array" ref="S132" xml:space="preserve"> _xlfn.XLOOKUP(
  1,
  ( BASE_MAPA!$E$2:$E$359 = #REF!) *
  ( BASE_MAPA!$F$2:$F$359 &lt;= #REF!) *
  ( BASE_MAPA!$G$2:$G$359  &gt;= #REF!),
  BASE_MAPA!$D$2:$D$359,
  "-",
  0
)</f>
        <v>-</v>
      </c>
      <c r="T132" s="75" t="str" cm="1">
        <f t="array" ref="T132" xml:space="preserve"> _xlfn.XLOOKUP(
  1,
  ( BASE_MAPA!$E$2:$E$359 = #REF!) *
  ( BASE_MAPA!$F$2:$F$359 &lt;= #REF!) *
  ( BASE_MAPA!$G$2:$G$359  &gt;= #REF!),
  BASE_MAPA!$K$2:$K$359,
  "-",
  0
)</f>
        <v>-</v>
      </c>
      <c r="U132" s="86" t="str">
        <f>IFERROR(_xlfn.XLOOKUP(J132, BASE_MAPA!$E$2:$E$359, BASE_MAPA!$J$2:$J$359), "ERRO")</f>
        <v>ARARAQUARA - COLOMBIA</v>
      </c>
      <c r="V132" s="211" t="s">
        <v>1221</v>
      </c>
      <c r="W132" s="186" t="s">
        <v>1218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68" t="str">
        <f>IF(BS_CONTROLE[[#This Row],[Local - Partida]]=0, "-", BS_CONTROLE[[#This Row],[Local - Partida]])</f>
        <v>ZGT1</v>
      </c>
      <c r="AL132" s="368" t="str">
        <f>IF(BS_CONTROLE[[#This Row],[Local - Encerramento]]=0, "-", BS_CONTROLE[[#This Row],[Local - Encerramento]])</f>
        <v>ZGT1</v>
      </c>
      <c r="AM132" s="368" t="str">
        <f>IF(BS_CONTROLE[[#This Row],[Entre - Estações]]=0, "-", BS_CONTROLE[[#This Row],[Entre - Estações]])</f>
        <v>-</v>
      </c>
      <c r="AN132" s="368" t="str">
        <f>IF(BS_CONTROLE[[#This Row],[SB]]=0, "-", BS_CONTROLE[[#This Row],[SB]])</f>
        <v>-</v>
      </c>
      <c r="AO132" s="369">
        <f>IF(BS_CONTROLE[[#This Row],[SUB]]=0, "-", BS_CONTROLE[[#This Row],[SUB]])</f>
        <v>72</v>
      </c>
      <c r="AP132" s="370">
        <f>IF(BS_CONTROLE[[#This Row],[KM - Inicio]]=0, "-", BS_CONTROLE[[#This Row],[KM - Inicio]])</f>
        <v>293</v>
      </c>
      <c r="AQ132" s="37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75" t="str" cm="1">
        <f t="array" ref="BC132" xml:space="preserve"> _xlfn.XLOOKUP(
  1,
  ( BASE_MAPA!$E$2:$E$359 = #REF!) *
  ( BASE_MAPA!$F$2:$F$359 &lt;= #REF!) *
  ( BASE_MAPA!$G$2:$G$359  &gt;= #REF!),
  BASE_MAPA!$D$2:$D$359,
  "-",
  0
)</f>
        <v>-</v>
      </c>
      <c r="BD132" s="75" t="str" cm="1">
        <f t="array" ref="BD132" xml:space="preserve"> _xlfn.XLOOKUP(
  1,
  ( BASE_MAPA!$E$2:$E$359 = #REF!) *
  ( BASE_MAPA!$F$2:$F$359 &lt;= #REF!) *
  ( BASE_MAPA!$G$2:$G$359  &gt;= #REF!),
  BASE_MAPA!$K$2:$K$359,
  "-",
  0
)</f>
        <v>-</v>
      </c>
      <c r="BE132" s="11" t="str">
        <f>IFERROR(_xlfn.XLOOKUP(AO132, BASE_MAPA!$E$2:$E$359, BASE_MAPA!$J$2:$J$359), "ERRO")</f>
        <v>ARARAQUARA - COLOMBIA</v>
      </c>
      <c r="BF132" s="37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1372</v>
      </c>
      <c r="BK132" s="21" t="s">
        <v>1373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9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16" t="str" cm="1">
        <f t="array" ref="M133" xml:space="preserve"> _xlfn.XLOOKUP(
  1,
  ( BASE_MAPA!$E$2:$E$359 = #REF!) *
  ( BASE_MAPA!$F$2:$F$359 &lt;= #REF!) *
  ( BASE_MAPA!$G$2:$G$359  &gt;= #REF!),
  BASE_MAPA!$H$2:$H$359,
  "-",
  0
)</f>
        <v>-</v>
      </c>
      <c r="N133" s="16" t="str" cm="1">
        <f t="array" ref="N133" xml:space="preserve"> _xlfn.XLOOKUP(
  1,
  ( BASE_MAPA!$E$2:$E$359 = #REF!) *
  ( BASE_MAPA!$F$2:$F$359 &lt;= #REF!) *
  ( BASE_MAPA!$G$2:$G$359  &gt;= #REF!),
  BASE_MAPA!$I$2:$I$359,
  "-",
  0
)</f>
        <v>-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75" t="str" cm="1">
        <f t="array" ref="S133" xml:space="preserve"> _xlfn.XLOOKUP(
  1,
  ( BASE_MAPA!$E$2:$E$359 = #REF!) *
  ( BASE_MAPA!$F$2:$F$359 &lt;= #REF!) *
  ( BASE_MAPA!$G$2:$G$359  &gt;= #REF!),
  BASE_MAPA!$D$2:$D$359,
  "-",
  0
)</f>
        <v>-</v>
      </c>
      <c r="T133" s="75" t="str" cm="1">
        <f t="array" ref="T133" xml:space="preserve"> _xlfn.XLOOKUP(
  1,
  ( BASE_MAPA!$E$2:$E$359 = #REF!) *
  ( BASE_MAPA!$F$2:$F$359 &lt;= #REF!) *
  ( BASE_MAPA!$G$2:$G$359  &gt;= #REF!),
  BASE_MAPA!$K$2:$K$359,
  "-",
  0
)</f>
        <v>-</v>
      </c>
      <c r="U133" s="86" t="str">
        <f>IFERROR(_xlfn.XLOOKUP(J133, BASE_MAPA!$E$2:$E$359, BASE_MAPA!$J$2:$J$359), "ERRO")</f>
        <v>PORTO NACIONAL - OURO VERDE</v>
      </c>
      <c r="V133" s="211" t="s">
        <v>1374</v>
      </c>
      <c r="W133" s="186" t="s">
        <v>1346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68" t="str">
        <f>IF(BS_CONTROLE[[#This Row],[Local - Partida]]=0, "-", BS_CONTROLE[[#This Row],[Local - Partida]])</f>
        <v>POV2</v>
      </c>
      <c r="AL133" s="368" t="str">
        <f>IF(BS_CONTROLE[[#This Row],[Local - Encerramento]]=0, "-", BS_CONTROLE[[#This Row],[Local - Encerramento]])</f>
        <v>POV2</v>
      </c>
      <c r="AM133" s="368" t="str">
        <f>IF(BS_CONTROLE[[#This Row],[Entre - Estações]]=0, "-", BS_CONTROLE[[#This Row],[Entre - Estações]])</f>
        <v>-</v>
      </c>
      <c r="AN133" s="368" t="str">
        <f>IF(BS_CONTROLE[[#This Row],[SB]]=0, "-", BS_CONTROLE[[#This Row],[SB]])</f>
        <v>-</v>
      </c>
      <c r="AO133" s="369">
        <f>IF(BS_CONTROLE[[#This Row],[SUB]]=0, "-", BS_CONTROLE[[#This Row],[SUB]])</f>
        <v>101</v>
      </c>
      <c r="AP133" s="370">
        <f>IF(BS_CONTROLE[[#This Row],[KM - Inicio]]=0, "-", BS_CONTROLE[[#This Row],[KM - Inicio]])</f>
        <v>1493</v>
      </c>
      <c r="AQ133" s="37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75" t="str" cm="1">
        <f t="array" ref="BC133" xml:space="preserve"> _xlfn.XLOOKUP(
  1,
  ( BASE_MAPA!$E$2:$E$359 = #REF!) *
  ( BASE_MAPA!$F$2:$F$359 &lt;= #REF!) *
  ( BASE_MAPA!$G$2:$G$359  &gt;= #REF!),
  BASE_MAPA!$D$2:$D$359,
  "-",
  0
)</f>
        <v>-</v>
      </c>
      <c r="BD133" s="75" t="str" cm="1">
        <f t="array" ref="BD133" xml:space="preserve"> _xlfn.XLOOKUP(
  1,
  ( BASE_MAPA!$E$2:$E$359 = #REF!) *
  ( BASE_MAPA!$F$2:$F$359 &lt;= #REF!) *
  ( BASE_MAPA!$G$2:$G$359  &gt;= #REF!),
  BASE_MAPA!$K$2:$K$359,
  "-",
  0
)</f>
        <v>-</v>
      </c>
      <c r="BE133" s="11" t="str">
        <f>IFERROR(_xlfn.XLOOKUP(AO133, BASE_MAPA!$E$2:$E$359, BASE_MAPA!$J$2:$J$359), "ERRO")</f>
        <v>PORTO NACIONAL - OURO VERDE</v>
      </c>
      <c r="BF133" s="37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1375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9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1688</v>
      </c>
      <c r="N134" s="16" t="s">
        <v>1689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75" t="str" cm="1">
        <f t="array" ref="S134" xml:space="preserve"> _xlfn.XLOOKUP(
  1,
  ( BASE_MAPA!$E$2:$E$359 = #REF!) *
  ( BASE_MAPA!$F$2:$F$359 &lt;= #REF!) *
  ( BASE_MAPA!$G$2:$G$359  &gt;= #REF!),
  BASE_MAPA!$D$2:$D$359,
  "-",
  0
)</f>
        <v>-</v>
      </c>
      <c r="T134" s="75" t="str" cm="1">
        <f t="array" ref="T134" xml:space="preserve"> _xlfn.XLOOKUP(
  1,
  ( BASE_MAPA!$E$2:$E$359 = #REF!) *
  ( BASE_MAPA!$F$2:$F$359 &lt;= #REF!) *
  ( BASE_MAPA!$G$2:$G$359  &gt;= #REF!),
  BASE_MAPA!$K$2:$K$359,
  "-",
  0
)</f>
        <v>-</v>
      </c>
      <c r="U134" s="86" t="str">
        <f>IFERROR(_xlfn.XLOOKUP(J134, BASE_MAPA!$E$2:$E$359, BASE_MAPA!$J$2:$J$359), "ERRO")</f>
        <v>MARCO INICIAL - ALTO ARAGUAIA</v>
      </c>
      <c r="V134" s="211" t="s">
        <v>1310</v>
      </c>
      <c r="W134" s="186" t="s">
        <v>1231</v>
      </c>
      <c r="X134" s="237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68" t="str">
        <f>IF(BS_CONTROLE[[#This Row],[Local - Partida]]=0, "-", BS_CONTROLE[[#This Row],[Local - Partida]])</f>
        <v>TPC1</v>
      </c>
      <c r="AL134" s="368" t="str">
        <f>IF(BS_CONTROLE[[#This Row],[Local - Encerramento]]=0, "-", BS_CONTROLE[[#This Row],[Local - Encerramento]])</f>
        <v>-</v>
      </c>
      <c r="AM134" s="368" t="str">
        <f>IF(BS_CONTROLE[[#This Row],[Entre - Estações]]=0, "-", BS_CONTROLE[[#This Row],[Entre - Estações]])</f>
        <v>TPC-S</v>
      </c>
      <c r="AN134" s="368" t="str">
        <f>IF(BS_CONTROLE[[#This Row],[SB]]=0, "-", BS_CONTROLE[[#This Row],[SB]])</f>
        <v>TPCS</v>
      </c>
      <c r="AO134" s="369">
        <f>IF(BS_CONTROLE[[#This Row],[SUB]]=0, "-", BS_CONTROLE[[#This Row],[SUB]])</f>
        <v>74</v>
      </c>
      <c r="AP134" s="370">
        <f>IF(BS_CONTROLE[[#This Row],[KM - Inicio]]=0, "-", BS_CONTROLE[[#This Row],[KM - Inicio]])</f>
        <v>426.62</v>
      </c>
      <c r="AQ134" s="37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75" t="str" cm="1">
        <f t="array" ref="BC134" xml:space="preserve"> _xlfn.XLOOKUP(
  1,
  ( BASE_MAPA!$E$2:$E$359 = #REF!) *
  ( BASE_MAPA!$F$2:$F$359 &lt;= #REF!) *
  ( BASE_MAPA!$G$2:$G$359  &gt;= #REF!),
  BASE_MAPA!$D$2:$D$359,
  "-",
  0
)</f>
        <v>-</v>
      </c>
      <c r="BD134" s="75" t="str" cm="1">
        <f t="array" ref="BD134" xml:space="preserve"> _xlfn.XLOOKUP(
  1,
  ( BASE_MAPA!$E$2:$E$359 = #REF!) *
  ( BASE_MAPA!$F$2:$F$359 &lt;= #REF!) *
  ( BASE_MAPA!$G$2:$G$359  &gt;= #REF!),
  BASE_MAPA!$K$2:$K$359,
  "-",
  0
)</f>
        <v>-</v>
      </c>
      <c r="BE134" s="11" t="str">
        <f>IFERROR(_xlfn.XLOOKUP(AO134, BASE_MAPA!$E$2:$E$359, BASE_MAPA!$J$2:$J$359), "ERRO")</f>
        <v>MARCO INICIAL - ALTO ARAGUAIA</v>
      </c>
      <c r="BF134" s="37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1690</v>
      </c>
      <c r="BK134" s="21" t="s">
        <v>1691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9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1732</v>
      </c>
      <c r="N135" s="16" t="s">
        <v>1733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75" t="str" cm="1">
        <f t="array" ref="S135" xml:space="preserve"> _xlfn.XLOOKUP(
  1,
  ( BASE_MAPA!$E$2:$E$359 = #REF!) *
  ( BASE_MAPA!$F$2:$F$359 &lt;= #REF!) *
  ( BASE_MAPA!$G$2:$G$359  &gt;= #REF!),
  BASE_MAPA!$D$2:$D$359,
  "-",
  0
)</f>
        <v>-</v>
      </c>
      <c r="T135" s="75" t="str" cm="1">
        <f t="array" ref="T135" xml:space="preserve"> _xlfn.XLOOKUP(
  1,
  ( BASE_MAPA!$E$2:$E$359 = #REF!) *
  ( BASE_MAPA!$F$2:$F$359 &lt;= #REF!) *
  ( BASE_MAPA!$G$2:$G$359  &gt;= #REF!),
  BASE_MAPA!$K$2:$K$359,
  "-",
  0
)</f>
        <v>-</v>
      </c>
      <c r="U135" s="86" t="str">
        <f>IFERROR(_xlfn.XLOOKUP(J135, BASE_MAPA!$E$2:$E$359, BASE_MAPA!$J$2:$J$359), "ERRO")</f>
        <v>MARCO INICIAL - ALTO ARAGUAIA</v>
      </c>
      <c r="V135" s="211" t="s">
        <v>1248</v>
      </c>
      <c r="W135" s="186" t="s">
        <v>1231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68" t="str">
        <f>IF(BS_CONTROLE[[#This Row],[Local - Partida]]=0, "-", BS_CONTROLE[[#This Row],[Local - Partida]])</f>
        <v>TSJ1</v>
      </c>
      <c r="AL135" s="368" t="str">
        <f>IF(BS_CONTROLE[[#This Row],[Local - Encerramento]]=0, "-", BS_CONTROLE[[#This Row],[Local - Encerramento]])</f>
        <v>-</v>
      </c>
      <c r="AM135" s="368" t="str">
        <f>IF(BS_CONTROLE[[#This Row],[Entre - Estações]]=0, "-", BS_CONTROLE[[#This Row],[Entre - Estações]])</f>
        <v>TSJ-N</v>
      </c>
      <c r="AN135" s="368" t="str">
        <f>IF(BS_CONTROLE[[#This Row],[SB]]=0, "-", BS_CONTROLE[[#This Row],[SB]])</f>
        <v>TSJN</v>
      </c>
      <c r="AO135" s="369">
        <f>IF(BS_CONTROLE[[#This Row],[SUB]]=0, "-", BS_CONTROLE[[#This Row],[SUB]])</f>
        <v>74</v>
      </c>
      <c r="AP135" s="370">
        <f>IF(BS_CONTROLE[[#This Row],[KM - Inicio]]=0, "-", BS_CONTROLE[[#This Row],[KM - Inicio]])</f>
        <v>126.8</v>
      </c>
      <c r="AQ135" s="37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75" t="str" cm="1">
        <f t="array" ref="BC135" xml:space="preserve"> _xlfn.XLOOKUP(
  1,
  ( BASE_MAPA!$E$2:$E$359 = #REF!) *
  ( BASE_MAPA!$F$2:$F$359 &lt;= #REF!) *
  ( BASE_MAPA!$G$2:$G$359  &gt;= #REF!),
  BASE_MAPA!$D$2:$D$359,
  "-",
  0
)</f>
        <v>-</v>
      </c>
      <c r="BD135" s="75" t="str" cm="1">
        <f t="array" ref="BD135" xml:space="preserve"> _xlfn.XLOOKUP(
  1,
  ( BASE_MAPA!$E$2:$E$359 = #REF!) *
  ( BASE_MAPA!$F$2:$F$359 &lt;= #REF!) *
  ( BASE_MAPA!$G$2:$G$359  &gt;= #REF!),
  BASE_MAPA!$K$2:$K$359,
  "-",
  0
)</f>
        <v>-</v>
      </c>
      <c r="BE135" s="11" t="str">
        <f>IFERROR(_xlfn.XLOOKUP(AO135, BASE_MAPA!$E$2:$E$359, BASE_MAPA!$J$2:$J$359), "ERRO")</f>
        <v>MARCO INICIAL - ALTO ARAGUAIA</v>
      </c>
      <c r="BF135" s="37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1690</v>
      </c>
      <c r="BK135" s="21" t="s">
        <v>1734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9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16" t="str" cm="1">
        <f t="array" ref="M136" xml:space="preserve"> _xlfn.XLOOKUP(
  1,
  ( BASE_MAPA!$E$2:$E$359 = #REF!) *
  ( BASE_MAPA!$F$2:$F$359 &lt;= #REF!) *
  ( BASE_MAPA!$G$2:$G$359  &gt;= #REF!),
  BASE_MAPA!$H$2:$H$359,
  "-",
  0
)</f>
        <v>-</v>
      </c>
      <c r="N136" s="16" t="str" cm="1">
        <f t="array" ref="N136" xml:space="preserve"> _xlfn.XLOOKUP(
  1,
  ( BASE_MAPA!$E$2:$E$359 = #REF!) *
  ( BASE_MAPA!$F$2:$F$359 &lt;= #REF!) *
  ( BASE_MAPA!$G$2:$G$359  &gt;= #REF!),
  BASE_MAPA!$I$2:$I$359,
  "-",
  0
)</f>
        <v>-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75" t="str" cm="1">
        <f t="array" ref="S136" xml:space="preserve"> _xlfn.XLOOKUP(
  1,
  ( BASE_MAPA!$E$2:$E$359 = #REF!) *
  ( BASE_MAPA!$F$2:$F$359 &lt;= #REF!) *
  ( BASE_MAPA!$G$2:$G$359  &gt;= #REF!),
  BASE_MAPA!$D$2:$D$359,
  "-",
  0
)</f>
        <v>-</v>
      </c>
      <c r="T136" s="75" t="str" cm="1">
        <f t="array" ref="T136" xml:space="preserve"> _xlfn.XLOOKUP(
  1,
  ( BASE_MAPA!$E$2:$E$359 = #REF!) *
  ( BASE_MAPA!$F$2:$F$359 &lt;= #REF!) *
  ( BASE_MAPA!$G$2:$G$359  &gt;= #REF!),
  BASE_MAPA!$K$2:$K$359,
  "-",
  0
)</f>
        <v>-</v>
      </c>
      <c r="U136" s="86" t="str">
        <f>IFERROR(_xlfn.XLOOKUP(J136, BASE_MAPA!$E$2:$E$359, BASE_MAPA!$J$2:$J$359), "ERRO")</f>
        <v>ITIRAPINA - BAURU</v>
      </c>
      <c r="V136" s="211" t="s">
        <v>1376</v>
      </c>
      <c r="W136" s="186" t="s">
        <v>1329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68" t="str">
        <f>IF(BS_CONTROLE[[#This Row],[Local - Partida]]=0, "-", BS_CONTROLE[[#This Row],[Local - Partida]])</f>
        <v>ZVT1</v>
      </c>
      <c r="AL136" s="368" t="str">
        <f>IF(BS_CONTROLE[[#This Row],[Local - Encerramento]]=0, "-", BS_CONTROLE[[#This Row],[Local - Encerramento]])</f>
        <v>ZVT1</v>
      </c>
      <c r="AM136" s="368" t="str">
        <f>IF(BS_CONTROLE[[#This Row],[Entre - Estações]]=0, "-", BS_CONTROLE[[#This Row],[Entre - Estações]])</f>
        <v>-</v>
      </c>
      <c r="AN136" s="368" t="str">
        <f>IF(BS_CONTROLE[[#This Row],[SB]]=0, "-", BS_CONTROLE[[#This Row],[SB]])</f>
        <v>-</v>
      </c>
      <c r="AO136" s="369">
        <f>IF(BS_CONTROLE[[#This Row],[SUB]]=0, "-", BS_CONTROLE[[#This Row],[SUB]])</f>
        <v>78</v>
      </c>
      <c r="AP136" s="370">
        <f>IF(BS_CONTROLE[[#This Row],[KM - Inicio]]=0, "-", BS_CONTROLE[[#This Row],[KM - Inicio]])</f>
        <v>245</v>
      </c>
      <c r="AQ136" s="370">
        <f>IF(BS_CONTROLE[[#This Row],[KM - Fim]]=0, "-", BS_CONTROLE[[#This Row],[KM - Fim]])</f>
        <v>246</v>
      </c>
      <c r="AR136" s="269">
        <v>0.36875000000000002</v>
      </c>
      <c r="AS136" s="269">
        <v>0.40347222222222223</v>
      </c>
      <c r="AT136" s="269">
        <v>0.5395833333333333</v>
      </c>
      <c r="AU136" s="269"/>
      <c r="AV136" s="269"/>
      <c r="AW136" s="269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75" t="str" cm="1">
        <f t="array" ref="BC136" xml:space="preserve"> _xlfn.XLOOKUP(
  1,
  ( BASE_MAPA!$E$2:$E$359 = #REF!) *
  ( BASE_MAPA!$F$2:$F$359 &lt;= #REF!) *
  ( BASE_MAPA!$G$2:$G$359  &gt;= #REF!),
  BASE_MAPA!$D$2:$D$359,
  "-",
  0
)</f>
        <v>-</v>
      </c>
      <c r="BD136" s="75" t="str" cm="1">
        <f t="array" ref="BD136" xml:space="preserve"> _xlfn.XLOOKUP(
  1,
  ( BASE_MAPA!$E$2:$E$359 = #REF!) *
  ( BASE_MAPA!$F$2:$F$359 &lt;= #REF!) *
  ( BASE_MAPA!$G$2:$G$359  &gt;= #REF!),
  BASE_MAPA!$K$2:$K$359,
  "-",
  0
)</f>
        <v>-</v>
      </c>
      <c r="BE136" s="11" t="str">
        <f>IFERROR(_xlfn.XLOOKUP(AO136, BASE_MAPA!$E$2:$E$359, BASE_MAPA!$J$2:$J$359), "ERRO")</f>
        <v>ITIRAPINA - BAURU</v>
      </c>
      <c r="BF136" s="37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1377</v>
      </c>
      <c r="BK136" s="21" t="s">
        <v>1378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9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1506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1705</v>
      </c>
      <c r="N137" s="16" t="s">
        <v>1706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75" t="str" cm="1">
        <f t="array" ref="S137" xml:space="preserve"> _xlfn.XLOOKUP(
  1,
  ( BASE_MAPA!$E$2:$E$359 = #REF!) *
  ( BASE_MAPA!$F$2:$F$359 &lt;= #REF!) *
  ( BASE_MAPA!$G$2:$G$359  &gt;= #REF!),
  BASE_MAPA!$D$2:$D$359,
  "-",
  0
)</f>
        <v>-</v>
      </c>
      <c r="T137" s="75" t="str" cm="1">
        <f t="array" ref="T137" xml:space="preserve"> _xlfn.XLOOKUP(
  1,
  ( BASE_MAPA!$E$2:$E$359 = #REF!) *
  ( BASE_MAPA!$F$2:$F$359 &lt;= #REF!) *
  ( BASE_MAPA!$G$2:$G$359  &gt;= #REF!),
  BASE_MAPA!$K$2:$K$359,
  "-",
  0
)</f>
        <v>-</v>
      </c>
      <c r="U137" s="86" t="str">
        <f>IFERROR(_xlfn.XLOOKUP(J137, BASE_MAPA!$E$2:$E$359, BASE_MAPA!$J$2:$J$359), "ERRO")</f>
        <v>ALTO ARAGUAIA - RONDONOPOLIS</v>
      </c>
      <c r="V137" s="211" t="s">
        <v>1615</v>
      </c>
      <c r="W137" s="186" t="s">
        <v>1707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68" t="str">
        <f>IF(BS_CONTROLE[[#This Row],[Local - Partida]]=0, "-", BS_CONTROLE[[#This Row],[Local - Partida]])</f>
        <v>752RVD</v>
      </c>
      <c r="AL137" s="368" t="str">
        <f>IF(BS_CONTROLE[[#This Row],[Local - Encerramento]]=0, "-", BS_CONTROLE[[#This Row],[Local - Encerramento]])</f>
        <v>TGR2</v>
      </c>
      <c r="AM137" s="368" t="str">
        <f>IF(BS_CONTROLE[[#This Row],[Entre - Estações]]=0, "-", BS_CONTROLE[[#This Row],[Entre - Estações]])</f>
        <v>TRO-TGR</v>
      </c>
      <c r="AN137" s="368" t="str">
        <f>IF(BS_CONTROLE[[#This Row],[SB]]=0, "-", BS_CONTROLE[[#This Row],[SB]])</f>
        <v>TROTGR</v>
      </c>
      <c r="AO137" s="369">
        <f>IF(BS_CONTROLE[[#This Row],[SUB]]=0, "-", BS_CONTROLE[[#This Row],[SUB]])</f>
        <v>98</v>
      </c>
      <c r="AP137" s="370">
        <f>IF(BS_CONTROLE[[#This Row],[KM - Inicio]]=0, "-", BS_CONTROLE[[#This Row],[KM - Inicio]])</f>
        <v>752</v>
      </c>
      <c r="AQ137" s="370" t="str">
        <f>IF(BS_CONTROLE[[#This Row],[KM - Fim]]=0, "-", BS_CONTROLE[[#This Row],[KM - Fim]])</f>
        <v>-</v>
      </c>
      <c r="AR137" s="269">
        <v>0</v>
      </c>
      <c r="AS137" s="269">
        <v>0</v>
      </c>
      <c r="AT137" s="269">
        <v>0</v>
      </c>
      <c r="AU137" s="269"/>
      <c r="AV137" s="269"/>
      <c r="AW137" s="269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75" t="str" cm="1">
        <f t="array" ref="BC137" xml:space="preserve"> _xlfn.XLOOKUP(
  1,
  ( BASE_MAPA!$E$2:$E$359 = #REF!) *
  ( BASE_MAPA!$F$2:$F$359 &lt;= #REF!) *
  ( BASE_MAPA!$G$2:$G$359  &gt;= #REF!),
  BASE_MAPA!$D$2:$D$359,
  "-",
  0
)</f>
        <v>-</v>
      </c>
      <c r="BD137" s="75" t="str" cm="1">
        <f t="array" ref="BD137" xml:space="preserve"> _xlfn.XLOOKUP(
  1,
  ( BASE_MAPA!$E$2:$E$359 = #REF!) *
  ( BASE_MAPA!$F$2:$F$359 &lt;= #REF!) *
  ( BASE_MAPA!$G$2:$G$359  &gt;= #REF!),
  BASE_MAPA!$K$2:$K$359,
  "-",
  0
)</f>
        <v>-</v>
      </c>
      <c r="BE137" s="11" t="str">
        <f>IFERROR(_xlfn.XLOOKUP(AO137, BASE_MAPA!$E$2:$E$359, BASE_MAPA!$J$2:$J$359), "ERRO")</f>
        <v>ALTO ARAGUAIA - RONDONOPOLIS</v>
      </c>
      <c r="BF137" s="37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1708</v>
      </c>
      <c r="BK137" s="21" t="s">
        <v>1709</v>
      </c>
      <c r="BL137" s="20"/>
      <c r="BM137" s="18" t="s">
        <v>976</v>
      </c>
      <c r="BN137" s="18" t="s">
        <v>1005</v>
      </c>
      <c r="BO137" s="173" t="s">
        <v>1118</v>
      </c>
      <c r="BP137" s="272" t="s">
        <v>1709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9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16" t="str" cm="1">
        <f t="array" ref="M138" xml:space="preserve"> _xlfn.XLOOKUP(
  1,
  ( BASE_MAPA!$E$2:$E$359 = #REF!) *
  ( BASE_MAPA!$F$2:$F$359 &lt;= #REF!) *
  ( BASE_MAPA!$G$2:$G$359  &gt;= #REF!),
  BASE_MAPA!$H$2:$H$359,
  "-",
  0
)</f>
        <v>-</v>
      </c>
      <c r="N138" s="16" t="str" cm="1">
        <f t="array" ref="N138" xml:space="preserve"> _xlfn.XLOOKUP(
  1,
  ( BASE_MAPA!$E$2:$E$359 = #REF!) *
  ( BASE_MAPA!$F$2:$F$359 &lt;= #REF!) *
  ( BASE_MAPA!$G$2:$G$359  &gt;= #REF!),
  BASE_MAPA!$I$2:$I$359,
  "-",
  0
)</f>
        <v>-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75" t="str" cm="1">
        <f t="array" ref="S138" xml:space="preserve"> _xlfn.XLOOKUP(
  1,
  ( BASE_MAPA!$E$2:$E$359 = #REF!) *
  ( BASE_MAPA!$F$2:$F$359 &lt;= #REF!) *
  ( BASE_MAPA!$G$2:$G$359  &gt;= #REF!),
  BASE_MAPA!$D$2:$D$359,
  "-",
  0
)</f>
        <v>-</v>
      </c>
      <c r="T138" s="75" t="str" cm="1">
        <f t="array" ref="T138" xml:space="preserve"> _xlfn.XLOOKUP(
  1,
  ( BASE_MAPA!$E$2:$E$359 = #REF!) *
  ( BASE_MAPA!$F$2:$F$359 &lt;= #REF!) *
  ( BASE_MAPA!$G$2:$G$359  &gt;= #REF!),
  BASE_MAPA!$K$2:$K$359,
  "-",
  0
)</f>
        <v>-</v>
      </c>
      <c r="U138" s="86" t="str">
        <f>IFERROR(_xlfn.XLOOKUP(J138, BASE_MAPA!$E$2:$E$359, BASE_MAPA!$J$2:$J$359), "ERRO")</f>
        <v>MARCO INICIAL - ALTO ARAGUAIA</v>
      </c>
      <c r="V138" s="211" t="s">
        <v>1248</v>
      </c>
      <c r="W138" s="186" t="s">
        <v>1331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68" t="str">
        <f>IF(BS_CONTROLE[[#This Row],[Local - Partida]]=0, "-", BS_CONTROLE[[#This Row],[Local - Partida]])</f>
        <v>TCS2</v>
      </c>
      <c r="AL138" s="368" t="str">
        <f>IF(BS_CONTROLE[[#This Row],[Local - Encerramento]]=0, "-", BS_CONTROLE[[#This Row],[Local - Encerramento]])</f>
        <v>TCS2</v>
      </c>
      <c r="AM138" s="368" t="str">
        <f>IF(BS_CONTROLE[[#This Row],[Entre - Estações]]=0, "-", BS_CONTROLE[[#This Row],[Entre - Estações]])</f>
        <v>-</v>
      </c>
      <c r="AN138" s="368" t="str">
        <f>IF(BS_CONTROLE[[#This Row],[SB]]=0, "-", BS_CONTROLE[[#This Row],[SB]])</f>
        <v>-</v>
      </c>
      <c r="AO138" s="369">
        <f>IF(BS_CONTROLE[[#This Row],[SUB]]=0, "-", BS_CONTROLE[[#This Row],[SUB]])</f>
        <v>74</v>
      </c>
      <c r="AP138" s="370">
        <f>IF(BS_CONTROLE[[#This Row],[KM - Inicio]]=0, "-", BS_CONTROLE[[#This Row],[KM - Inicio]])</f>
        <v>184.185</v>
      </c>
      <c r="AQ138" s="370">
        <f>IF(BS_CONTROLE[[#This Row],[KM - Fim]]=0, "-", BS_CONTROLE[[#This Row],[KM - Fim]])</f>
        <v>180</v>
      </c>
      <c r="AR138" s="269">
        <v>0</v>
      </c>
      <c r="AS138" s="269">
        <v>0</v>
      </c>
      <c r="AT138" s="269">
        <v>0</v>
      </c>
      <c r="AU138" s="269"/>
      <c r="AV138" s="269"/>
      <c r="AW138" s="269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75" t="str" cm="1">
        <f t="array" ref="BC138" xml:space="preserve"> _xlfn.XLOOKUP(
  1,
  ( BASE_MAPA!$E$2:$E$359 = #REF!) *
  ( BASE_MAPA!$F$2:$F$359 &lt;= #REF!) *
  ( BASE_MAPA!$G$2:$G$359  &gt;= #REF!),
  BASE_MAPA!$D$2:$D$359,
  "-",
  0
)</f>
        <v>-</v>
      </c>
      <c r="BD138" s="75" t="str" cm="1">
        <f t="array" ref="BD138" xml:space="preserve"> _xlfn.XLOOKUP(
  1,
  ( BASE_MAPA!$E$2:$E$359 = #REF!) *
  ( BASE_MAPA!$F$2:$F$359 &lt;= #REF!) *
  ( BASE_MAPA!$G$2:$G$359  &gt;= #REF!),
  BASE_MAPA!$K$2:$K$359,
  "-",
  0
)</f>
        <v>-</v>
      </c>
      <c r="BE138" s="11" t="str">
        <f>IFERROR(_xlfn.XLOOKUP(AO138, BASE_MAPA!$E$2:$E$359, BASE_MAPA!$J$2:$J$359), "ERRO")</f>
        <v>MARCO INICIAL - ALTO ARAGUAIA</v>
      </c>
      <c r="BF138" s="37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1379</v>
      </c>
      <c r="BK138" s="21" t="s">
        <v>1380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9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51" t="str" cm="1">
        <f t="array" ref="M139" xml:space="preserve"> _xlfn.XLOOKUP(
  1,
  ( BASE_MAPA!$E$2:$E$359 = #REF!) *
  ( BASE_MAPA!$F$2:$F$359 &lt;= #REF!) *
  ( BASE_MAPA!$G$2:$G$359  &gt;= #REF!),
  BASE_MAPA!$H$2:$H$359,
  "-",
  0
)</f>
        <v>-</v>
      </c>
      <c r="N139" s="251" t="s">
        <v>1381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75" t="str" cm="1">
        <f t="array" ref="S139" xml:space="preserve"> _xlfn.XLOOKUP(
  1,
  ( BASE_MAPA!$E$2:$E$359 = #REF!) *
  ( BASE_MAPA!$F$2:$F$359 &lt;= #REF!) *
  ( BASE_MAPA!$G$2:$G$359  &gt;= #REF!),
  BASE_MAPA!$D$2:$D$359,
  "-",
  0
)</f>
        <v>-</v>
      </c>
      <c r="T139" s="75" t="str" cm="1">
        <f t="array" ref="T139" xml:space="preserve"> _xlfn.XLOOKUP(
  1,
  ( BASE_MAPA!$E$2:$E$359 = #REF!) *
  ( BASE_MAPA!$F$2:$F$359 &lt;= #REF!) *
  ( BASE_MAPA!$G$2:$G$359  &gt;= #REF!),
  BASE_MAPA!$K$2:$K$359,
  "-",
  0
)</f>
        <v>-</v>
      </c>
      <c r="U139" s="86" t="str">
        <f>IFERROR(_xlfn.XLOOKUP(J139, BASE_MAPA!$E$2:$E$359, BASE_MAPA!$J$2:$J$359), "ERRO")</f>
        <v>MARCO INICIAL - ALTO ARAGUAIA</v>
      </c>
      <c r="V139" s="211" t="s">
        <v>1307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68" t="str">
        <f>IF(BS_CONTROLE[[#This Row],[Local - Partida]]=0, "-", BS_CONTROLE[[#This Row],[Local - Partida]])</f>
        <v>TOM2</v>
      </c>
      <c r="AL139" s="368" t="str">
        <f>IF(BS_CONTROLE[[#This Row],[Local - Encerramento]]=0, "-", BS_CONTROLE[[#This Row],[Local - Encerramento]])</f>
        <v>TOM2</v>
      </c>
      <c r="AM139" s="368" t="str">
        <f>IF(BS_CONTROLE[[#This Row],[Entre - Estações]]=0, "-", BS_CONTROLE[[#This Row],[Entre - Estações]])</f>
        <v>-</v>
      </c>
      <c r="AN139" s="368" t="str">
        <f>IF(BS_CONTROLE[[#This Row],[SB]]=0, "-", BS_CONTROLE[[#This Row],[SB]])</f>
        <v>TMT1/TIP1/389TIP</v>
      </c>
      <c r="AO139" s="369">
        <f>IF(BS_CONTROLE[[#This Row],[SUB]]=0, "-", BS_CONTROLE[[#This Row],[SUB]])</f>
        <v>74</v>
      </c>
      <c r="AP139" s="370">
        <f>IF(BS_CONTROLE[[#This Row],[KM - Inicio]]=0, "-", BS_CONTROLE[[#This Row],[KM - Inicio]])</f>
        <v>402.6</v>
      </c>
      <c r="AQ139" s="370">
        <f>IF(BS_CONTROLE[[#This Row],[KM - Fim]]=0, "-", BS_CONTROLE[[#This Row],[KM - Fim]])</f>
        <v>398.6</v>
      </c>
      <c r="AR139" s="269">
        <v>0.32708333333333334</v>
      </c>
      <c r="AS139" s="269">
        <v>0.37916666666666665</v>
      </c>
      <c r="AT139" s="269">
        <v>0.54583333333333328</v>
      </c>
      <c r="AU139" s="269"/>
      <c r="AV139" s="269"/>
      <c r="AW139" s="269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75" t="str" cm="1">
        <f t="array" ref="BC139" xml:space="preserve"> _xlfn.XLOOKUP(
  1,
  ( BASE_MAPA!$E$2:$E$359 = #REF!) *
  ( BASE_MAPA!$F$2:$F$359 &lt;= #REF!) *
  ( BASE_MAPA!$G$2:$G$359  &gt;= #REF!),
  BASE_MAPA!$D$2:$D$359,
  "-",
  0
)</f>
        <v>-</v>
      </c>
      <c r="BD139" s="75" t="str" cm="1">
        <f t="array" ref="BD139" xml:space="preserve"> _xlfn.XLOOKUP(
  1,
  ( BASE_MAPA!$E$2:$E$359 = #REF!) *
  ( BASE_MAPA!$F$2:$F$359 &lt;= #REF!) *
  ( BASE_MAPA!$G$2:$G$359  &gt;= #REF!),
  BASE_MAPA!$K$2:$K$359,
  "-",
  0
)</f>
        <v>-</v>
      </c>
      <c r="BE139" s="11" t="str">
        <f>IFERROR(_xlfn.XLOOKUP(AO139, BASE_MAPA!$E$2:$E$359, BASE_MAPA!$J$2:$J$359), "ERRO")</f>
        <v>MARCO INICIAL - ALTO ARAGUAIA</v>
      </c>
      <c r="BF139" s="37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1377</v>
      </c>
      <c r="BK139" s="21" t="s">
        <v>1382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9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16" t="str" cm="1">
        <f t="array" ref="M140" xml:space="preserve"> _xlfn.XLOOKUP(
  1,
  ( BASE_MAPA!$E$2:$E$359 = #REF!) *
  ( BASE_MAPA!$F$2:$F$359 &lt;= #REF!) *
  ( BASE_MAPA!$G$2:$G$359  &gt;= #REF!),
  BASE_MAPA!$H$2:$H$359,
  "-",
  0
)</f>
        <v>-</v>
      </c>
      <c r="N140" s="16" t="str" cm="1">
        <f t="array" ref="N140" xml:space="preserve"> _xlfn.XLOOKUP(
  1,
  ( BASE_MAPA!$E$2:$E$359 = #REF!) *
  ( BASE_MAPA!$F$2:$F$359 &lt;= #REF!) *
  ( BASE_MAPA!$G$2:$G$359  &gt;= #REF!),
  BASE_MAPA!$I$2:$I$359,
  "-",
  0
)</f>
        <v>-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75" t="str" cm="1">
        <f t="array" ref="S140" xml:space="preserve"> _xlfn.XLOOKUP(
  1,
  ( BASE_MAPA!$E$2:$E$359 = #REF!) *
  ( BASE_MAPA!$F$2:$F$359 &lt;= #REF!) *
  ( BASE_MAPA!$G$2:$G$359  &gt;= #REF!),
  BASE_MAPA!$D$2:$D$359,
  "-",
  0
)</f>
        <v>-</v>
      </c>
      <c r="T140" s="75" t="str" cm="1">
        <f t="array" ref="T140" xml:space="preserve"> _xlfn.XLOOKUP(
  1,
  ( BASE_MAPA!$E$2:$E$359 = #REF!) *
  ( BASE_MAPA!$F$2:$F$359 &lt;= #REF!) *
  ( BASE_MAPA!$G$2:$G$359  &gt;= #REF!),
  BASE_MAPA!$K$2:$K$359,
  "-",
  0
)</f>
        <v>-</v>
      </c>
      <c r="U140" s="86" t="str">
        <f>IFERROR(_xlfn.XLOOKUP(J140, BASE_MAPA!$E$2:$E$359, BASE_MAPA!$J$2:$J$359), "ERRO")</f>
        <v>MARCO INICIAL - ALTO ARAGUAIA</v>
      </c>
      <c r="V140" s="211" t="s">
        <v>1217</v>
      </c>
      <c r="W140" s="186" t="s">
        <v>1383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68" t="str">
        <f>IF(BS_CONTROLE[[#This Row],[Local - Partida]]=0, "-", BS_CONTROLE[[#This Row],[Local - Partida]])</f>
        <v>TVI2</v>
      </c>
      <c r="AL140" s="368" t="str">
        <f>IF(BS_CONTROLE[[#This Row],[Local - Encerramento]]=0, "-", BS_CONTROLE[[#This Row],[Local - Encerramento]])</f>
        <v>TVI2</v>
      </c>
      <c r="AM140" s="368" t="str">
        <f>IF(BS_CONTROLE[[#This Row],[Entre - Estações]]=0, "-", BS_CONTROLE[[#This Row],[Entre - Estações]])</f>
        <v>-</v>
      </c>
      <c r="AN140" s="368" t="str">
        <f>IF(BS_CONTROLE[[#This Row],[SB]]=0, "-", BS_CONTROLE[[#This Row],[SB]])</f>
        <v>-</v>
      </c>
      <c r="AO140" s="369">
        <f>IF(BS_CONTROLE[[#This Row],[SUB]]=0, "-", BS_CONTROLE[[#This Row],[SUB]])</f>
        <v>74</v>
      </c>
      <c r="AP140" s="370">
        <f>IF(BS_CONTROLE[[#This Row],[KM - Inicio]]=0, "-", BS_CONTROLE[[#This Row],[KM - Inicio]])</f>
        <v>202</v>
      </c>
      <c r="AQ140" s="370">
        <f>IF(BS_CONTROLE[[#This Row],[KM - Fim]]=0, "-", BS_CONTROLE[[#This Row],[KM - Fim]])</f>
        <v>198</v>
      </c>
      <c r="AR140" s="269">
        <v>0.34375</v>
      </c>
      <c r="AS140" s="269">
        <v>0.47222222222222221</v>
      </c>
      <c r="AT140" s="269">
        <v>0.59861111111111109</v>
      </c>
      <c r="AU140" s="269"/>
      <c r="AV140" s="269"/>
      <c r="AW140" s="269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75" t="str" cm="1">
        <f t="array" ref="BC140" xml:space="preserve"> _xlfn.XLOOKUP(
  1,
  ( BASE_MAPA!$E$2:$E$359 = #REF!) *
  ( BASE_MAPA!$F$2:$F$359 &lt;= #REF!) *
  ( BASE_MAPA!$G$2:$G$359  &gt;= #REF!),
  BASE_MAPA!$D$2:$D$359,
  "-",
  0
)</f>
        <v>-</v>
      </c>
      <c r="BD140" s="75" t="str" cm="1">
        <f t="array" ref="BD140" xml:space="preserve"> _xlfn.XLOOKUP(
  1,
  ( BASE_MAPA!$E$2:$E$359 = #REF!) *
  ( BASE_MAPA!$F$2:$F$359 &lt;= #REF!) *
  ( BASE_MAPA!$G$2:$G$359  &gt;= #REF!),
  BASE_MAPA!$K$2:$K$359,
  "-",
  0
)</f>
        <v>-</v>
      </c>
      <c r="BE140" s="11" t="str">
        <f>IFERROR(_xlfn.XLOOKUP(AO140, BASE_MAPA!$E$2:$E$359, BASE_MAPA!$J$2:$J$359), "ERRO")</f>
        <v>MARCO INICIAL - ALTO ARAGUAIA</v>
      </c>
      <c r="BF140" s="37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1377</v>
      </c>
      <c r="BK140" s="21" t="s">
        <v>1384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9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1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1695</v>
      </c>
      <c r="N141" s="16" t="s">
        <v>1696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75" t="str" cm="1">
        <f t="array" ref="S141" xml:space="preserve"> _xlfn.XLOOKUP(
  1,
  ( BASE_MAPA!$E$2:$E$359 = #REF!) *
  ( BASE_MAPA!$F$2:$F$359 &lt;= #REF!) *
  ( BASE_MAPA!$G$2:$G$359  &gt;= #REF!),
  BASE_MAPA!$D$2:$D$359,
  "-",
  0
)</f>
        <v>-</v>
      </c>
      <c r="T141" s="75" t="str" cm="1">
        <f t="array" ref="T141" xml:space="preserve"> _xlfn.XLOOKUP(
  1,
  ( BASE_MAPA!$E$2:$E$359 = #REF!) *
  ( BASE_MAPA!$F$2:$F$359 &lt;= #REF!) *
  ( BASE_MAPA!$G$2:$G$359  &gt;= #REF!),
  BASE_MAPA!$K$2:$K$359,
  "-",
  0
)</f>
        <v>-</v>
      </c>
      <c r="U141" s="86" t="str">
        <f>IFERROR(_xlfn.XLOOKUP(J141, BASE_MAPA!$E$2:$E$359, BASE_MAPA!$J$2:$J$359), "ERRO")</f>
        <v>MARCO INICIAL - ALTO ARAGUAIA</v>
      </c>
      <c r="V141" s="211" t="s">
        <v>1697</v>
      </c>
      <c r="W141" s="186" t="s">
        <v>1538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68" t="str">
        <f>IF(BS_CONTROLE[[#This Row],[Local - Partida]]=0, "-", BS_CONTROLE[[#This Row],[Local - Partida]])</f>
        <v>-</v>
      </c>
      <c r="AL141" s="368" t="str">
        <f>IF(BS_CONTROLE[[#This Row],[Local - Encerramento]]=0, "-", BS_CONTROLE[[#This Row],[Local - Encerramento]])</f>
        <v>-</v>
      </c>
      <c r="AM141" s="368" t="str">
        <f>IF(BS_CONTROLE[[#This Row],[Entre - Estações]]=0, "-", BS_CONTROLE[[#This Row],[Entre - Estações]])</f>
        <v>TRC-N</v>
      </c>
      <c r="AN141" s="368" t="str">
        <f>IF(BS_CONTROLE[[#This Row],[SB]]=0, "-", BS_CONTROLE[[#This Row],[SB]])</f>
        <v>TRCN</v>
      </c>
      <c r="AO141" s="369">
        <f>IF(BS_CONTROLE[[#This Row],[SUB]]=0, "-", BS_CONTROLE[[#This Row],[SUB]])</f>
        <v>74</v>
      </c>
      <c r="AP141" s="370">
        <f>IF(BS_CONTROLE[[#This Row],[KM - Inicio]]=0, "-", BS_CONTROLE[[#This Row],[KM - Inicio]])</f>
        <v>293.95600000000002</v>
      </c>
      <c r="AQ141" s="370" t="str">
        <f>IF(BS_CONTROLE[[#This Row],[KM - Fim]]=0, "-", BS_CONTROLE[[#This Row],[KM - Fim]])</f>
        <v>-</v>
      </c>
      <c r="AR141" s="269">
        <v>0.34722222222222221</v>
      </c>
      <c r="AS141" s="269">
        <v>0.53819444444444442</v>
      </c>
      <c r="AT141" s="269">
        <v>0.60347222222222219</v>
      </c>
      <c r="AU141" s="269"/>
      <c r="AV141" s="269"/>
      <c r="AW141" s="269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75" t="str" cm="1">
        <f t="array" ref="BC141" xml:space="preserve"> _xlfn.XLOOKUP(
  1,
  ( BASE_MAPA!$E$2:$E$359 = #REF!) *
  ( BASE_MAPA!$F$2:$F$359 &lt;= #REF!) *
  ( BASE_MAPA!$G$2:$G$359  &gt;= #REF!),
  BASE_MAPA!$D$2:$D$359,
  "-",
  0
)</f>
        <v>-</v>
      </c>
      <c r="BD141" s="75" t="str" cm="1">
        <f t="array" ref="BD141" xml:space="preserve"> _xlfn.XLOOKUP(
  1,
  ( BASE_MAPA!$E$2:$E$359 = #REF!) *
  ( BASE_MAPA!$F$2:$F$359 &lt;= #REF!) *
  ( BASE_MAPA!$G$2:$G$359  &gt;= #REF!),
  BASE_MAPA!$K$2:$K$359,
  "-",
  0
)</f>
        <v>-</v>
      </c>
      <c r="BE141" s="11" t="str">
        <f>IFERROR(_xlfn.XLOOKUP(AO141, BASE_MAPA!$E$2:$E$359, BASE_MAPA!$J$2:$J$359), "ERRO")</f>
        <v>MARCO INICIAL - ALTO ARAGUAIA</v>
      </c>
      <c r="BF141" s="37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1388</v>
      </c>
      <c r="BK141" s="21" t="s">
        <v>1698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9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1533</v>
      </c>
      <c r="N142" s="16" t="s">
        <v>1534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75" t="str" cm="1">
        <f t="array" ref="S142" xml:space="preserve"> _xlfn.XLOOKUP(
  1,
  ( BASE_MAPA!$E$2:$E$359 = #REF!) *
  ( BASE_MAPA!$F$2:$F$359 &lt;= #REF!) *
  ( BASE_MAPA!$G$2:$G$359  &gt;= #REF!),
  BASE_MAPA!$D$2:$D$359,
  "-",
  0
)</f>
        <v>-</v>
      </c>
      <c r="T142" s="75" t="str" cm="1">
        <f t="array" ref="T142" xml:space="preserve"> _xlfn.XLOOKUP(
  1,
  ( BASE_MAPA!$E$2:$E$359 = #REF!) *
  ( BASE_MAPA!$F$2:$F$359 &lt;= #REF!) *
  ( BASE_MAPA!$G$2:$G$359  &gt;= #REF!),
  BASE_MAPA!$K$2:$K$359,
  "-",
  0
)</f>
        <v>-</v>
      </c>
      <c r="U142" s="86" t="str">
        <f>IFERROR(_xlfn.XLOOKUP(J142, BASE_MAPA!$E$2:$E$359, BASE_MAPA!$J$2:$J$359), "ERRO")</f>
        <v>ALTO ARAGUAIA - RONDONOPOLIS</v>
      </c>
      <c r="V142" s="211" t="s">
        <v>1537</v>
      </c>
      <c r="W142" s="186" t="s">
        <v>1538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68" t="str">
        <f>IF(BS_CONTROLE[[#This Row],[Local - Partida]]=0, "-", BS_CONTROLE[[#This Row],[Local - Partida]])</f>
        <v>-</v>
      </c>
      <c r="AL142" s="368" t="str">
        <f>IF(BS_CONTROLE[[#This Row],[Local - Encerramento]]=0, "-", BS_CONTROLE[[#This Row],[Local - Encerramento]])</f>
        <v>-</v>
      </c>
      <c r="AM142" s="368" t="str">
        <f>IF(BS_CONTROLE[[#This Row],[Entre - Estações]]=0, "-", BS_CONTROLE[[#This Row],[Entre - Estações]])</f>
        <v>TBE-S</v>
      </c>
      <c r="AN142" s="368" t="str">
        <f>IF(BS_CONTROLE[[#This Row],[SB]]=0, "-", BS_CONTROLE[[#This Row],[SB]])</f>
        <v>TBES</v>
      </c>
      <c r="AO142" s="369">
        <f>IF(BS_CONTROLE[[#This Row],[SUB]]=0, "-", BS_CONTROLE[[#This Row],[SUB]])</f>
        <v>98</v>
      </c>
      <c r="AP142" s="370">
        <f>IF(BS_CONTROLE[[#This Row],[KM - Inicio]]=0, "-", BS_CONTROLE[[#This Row],[KM - Inicio]])</f>
        <v>529.25900000000001</v>
      </c>
      <c r="AQ142" s="370" t="str">
        <f>IF(BS_CONTROLE[[#This Row],[KM - Fim]]=0, "-", BS_CONTROLE[[#This Row],[KM - Fim]])</f>
        <v>-</v>
      </c>
      <c r="AR142" s="269">
        <v>0.3611111111111111</v>
      </c>
      <c r="AS142" s="269">
        <v>0.37847222222222221</v>
      </c>
      <c r="AT142" s="269">
        <v>0.50347222222222221</v>
      </c>
      <c r="AU142" s="269"/>
      <c r="AV142" s="269"/>
      <c r="AW142" s="269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75" t="str" cm="1">
        <f t="array" ref="BC142" xml:space="preserve"> _xlfn.XLOOKUP(
  1,
  ( BASE_MAPA!$E$2:$E$359 = #REF!) *
  ( BASE_MAPA!$F$2:$F$359 &lt;= #REF!) *
  ( BASE_MAPA!$G$2:$G$359  &gt;= #REF!),
  BASE_MAPA!$D$2:$D$359,
  "-",
  0
)</f>
        <v>-</v>
      </c>
      <c r="BD142" s="75" t="str" cm="1">
        <f t="array" ref="BD142" xml:space="preserve"> _xlfn.XLOOKUP(
  1,
  ( BASE_MAPA!$E$2:$E$359 = #REF!) *
  ( BASE_MAPA!$F$2:$F$359 &lt;= #REF!) *
  ( BASE_MAPA!$G$2:$G$359  &gt;= #REF!),
  BASE_MAPA!$K$2:$K$359,
  "-",
  0
)</f>
        <v>-</v>
      </c>
      <c r="BE142" s="11" t="str">
        <f>IFERROR(_xlfn.XLOOKUP(AO142, BASE_MAPA!$E$2:$E$359, BASE_MAPA!$J$2:$J$359), "ERRO")</f>
        <v>ALTO ARAGUAIA - RONDONOPOLIS</v>
      </c>
      <c r="BF142" s="37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1539</v>
      </c>
      <c r="BK142" s="271" t="s">
        <v>1540</v>
      </c>
      <c r="BL142" s="20"/>
      <c r="BM142" s="18" t="s">
        <v>976</v>
      </c>
      <c r="BN142" s="18" t="s">
        <v>1005</v>
      </c>
      <c r="BO142" s="173" t="s">
        <v>1107</v>
      </c>
      <c r="BP142" s="272" t="s">
        <v>1541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9" t="str">
        <f t="shared" si="2"/>
        <v>SuperExecução</v>
      </c>
      <c r="BU142" s="5"/>
      <c r="BV142" s="5"/>
      <c r="BW142" s="5"/>
    </row>
    <row r="143" spans="1:7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1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16" t="str" cm="1">
        <f t="array" ref="M143" xml:space="preserve"> _xlfn.XLOOKUP(
  1,
  ( BASE_MAPA!$E$2:$E$359 = #REF!) *
  ( BASE_MAPA!$F$2:$F$359 &lt;= #REF!) *
  ( BASE_MAPA!$G$2:$G$359  &gt;= #REF!),
  BASE_MAPA!$H$2:$H$359,
  "-",
  0
)</f>
        <v>-</v>
      </c>
      <c r="N143" s="16" t="str" cm="1">
        <f t="array" ref="N143" xml:space="preserve"> _xlfn.XLOOKUP(
  1,
  ( BASE_MAPA!$E$2:$E$359 = #REF!) *
  ( BASE_MAPA!$F$2:$F$359 &lt;= #REF!) *
  ( BASE_MAPA!$G$2:$G$359  &gt;= #REF!),
  BASE_MAPA!$I$2:$I$359,
  "-",
  0
)</f>
        <v>-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75" t="str" cm="1">
        <f t="array" ref="S143" xml:space="preserve"> _xlfn.XLOOKUP(
  1,
  ( BASE_MAPA!$E$2:$E$359 = #REF!) *
  ( BASE_MAPA!$F$2:$F$359 &lt;= #REF!) *
  ( BASE_MAPA!$G$2:$G$359  &gt;= #REF!),
  BASE_MAPA!$D$2:$D$359,
  "-",
  0
)</f>
        <v>-</v>
      </c>
      <c r="T143" s="75" t="str" cm="1">
        <f t="array" ref="T143" xml:space="preserve"> _xlfn.XLOOKUP(
  1,
  ( BASE_MAPA!$E$2:$E$359 = #REF!) *
  ( BASE_MAPA!$F$2:$F$359 &lt;= #REF!) *
  ( BASE_MAPA!$G$2:$G$359  &gt;= #REF!),
  BASE_MAPA!$K$2:$K$359,
  "-",
  0
)</f>
        <v>-</v>
      </c>
      <c r="U143" s="86" t="str">
        <f>IFERROR(_xlfn.XLOOKUP(J143, BASE_MAPA!$E$2:$E$359, BASE_MAPA!$J$2:$J$359), "ERRO")</f>
        <v>MARCO INICIAL - ALTO ARAGUAIA</v>
      </c>
      <c r="V143" s="211" t="s">
        <v>1255</v>
      </c>
      <c r="W143" s="186" t="s">
        <v>1385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68" t="str">
        <f>IF(BS_CONTROLE[[#This Row],[Local - Partida]]=0, "-", BS_CONTROLE[[#This Row],[Local - Partida]])</f>
        <v>TOM2</v>
      </c>
      <c r="AL143" s="368" t="str">
        <f>IF(BS_CONTROLE[[#This Row],[Local - Encerramento]]=0, "-", BS_CONTROLE[[#This Row],[Local - Encerramento]])</f>
        <v>TOM2</v>
      </c>
      <c r="AM143" s="368" t="str">
        <f>IF(BS_CONTROLE[[#This Row],[Entre - Estações]]=0, "-", BS_CONTROLE[[#This Row],[Entre - Estações]])</f>
        <v>-</v>
      </c>
      <c r="AN143" s="368" t="str">
        <f>IF(BS_CONTROLE[[#This Row],[SB]]=0, "-", BS_CONTROLE[[#This Row],[SB]])</f>
        <v>-</v>
      </c>
      <c r="AO143" s="369">
        <f>IF(BS_CONTROLE[[#This Row],[SUB]]=0, "-", BS_CONTROLE[[#This Row],[SUB]])</f>
        <v>74</v>
      </c>
      <c r="AP143" s="370">
        <f>IF(BS_CONTROLE[[#This Row],[KM - Inicio]]=0, "-", BS_CONTROLE[[#This Row],[KM - Inicio]])</f>
        <v>440.1</v>
      </c>
      <c r="AQ143" s="370">
        <f>IF(BS_CONTROLE[[#This Row],[KM - Fim]]=0, "-", BS_CONTROLE[[#This Row],[KM - Fim]])</f>
        <v>450</v>
      </c>
      <c r="AR143" s="269">
        <v>0.33055555555555555</v>
      </c>
      <c r="AS143" s="269">
        <v>0.47430555555555554</v>
      </c>
      <c r="AT143" s="269">
        <v>0.51597222222222228</v>
      </c>
      <c r="AU143" s="269"/>
      <c r="AV143" s="269"/>
      <c r="AW143" s="269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75" t="str" cm="1">
        <f t="array" ref="BC143" xml:space="preserve"> _xlfn.XLOOKUP(
  1,
  ( BASE_MAPA!$E$2:$E$359 = #REF!) *
  ( BASE_MAPA!$F$2:$F$359 &lt;= #REF!) *
  ( BASE_MAPA!$G$2:$G$359  &gt;= #REF!),
  BASE_MAPA!$D$2:$D$359,
  "-",
  0
)</f>
        <v>-</v>
      </c>
      <c r="BD143" s="75" t="str" cm="1">
        <f t="array" ref="BD143" xml:space="preserve"> _xlfn.XLOOKUP(
  1,
  ( BASE_MAPA!$E$2:$E$359 = #REF!) *
  ( BASE_MAPA!$F$2:$F$359 &lt;= #REF!) *
  ( BASE_MAPA!$G$2:$G$359  &gt;= #REF!),
  BASE_MAPA!$K$2:$K$359,
  "-",
  0
)</f>
        <v>-</v>
      </c>
      <c r="BE143" s="11" t="str">
        <f>IFERROR(_xlfn.XLOOKUP(AO143, BASE_MAPA!$E$2:$E$359, BASE_MAPA!$J$2:$J$359), "ERRO")</f>
        <v>MARCO INICIAL - ALTO ARAGUAIA</v>
      </c>
      <c r="BF143" s="37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1271</v>
      </c>
      <c r="BK143" s="271" t="s">
        <v>1386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9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1683</v>
      </c>
      <c r="N144" s="16" t="s">
        <v>1684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75" t="str" cm="1">
        <f t="array" ref="S144" xml:space="preserve"> _xlfn.XLOOKUP(
  1,
  ( BASE_MAPA!$E$2:$E$359 = #REF!) *
  ( BASE_MAPA!$F$2:$F$359 &lt;= #REF!) *
  ( BASE_MAPA!$G$2:$G$359  &gt;= #REF!),
  BASE_MAPA!$D$2:$D$359,
  "-",
  0
)</f>
        <v>-</v>
      </c>
      <c r="T144" s="75" t="str" cm="1">
        <f t="array" ref="T144" xml:space="preserve"> _xlfn.XLOOKUP(
  1,
  ( BASE_MAPA!$E$2:$E$359 = #REF!) *
  ( BASE_MAPA!$F$2:$F$359 &lt;= #REF!) *
  ( BASE_MAPA!$G$2:$G$359  &gt;= #REF!),
  BASE_MAPA!$K$2:$K$359,
  "-",
  0
)</f>
        <v>-</v>
      </c>
      <c r="U144" s="86" t="str">
        <f>IFERROR(_xlfn.XLOOKUP(J144, BASE_MAPA!$E$2:$E$359, BASE_MAPA!$J$2:$J$359), "ERRO")</f>
        <v>MARCO INICIAL - ALTO ARAGUAIA</v>
      </c>
      <c r="V144" s="211" t="s">
        <v>1409</v>
      </c>
      <c r="W144" s="186" t="s">
        <v>1685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68" t="str">
        <f>IF(BS_CONTROLE[[#This Row],[Local - Partida]]=0, "-", BS_CONTROLE[[#This Row],[Local - Partida]])</f>
        <v>TPC1</v>
      </c>
      <c r="AL144" s="368" t="str">
        <f>IF(BS_CONTROLE[[#This Row],[Local - Encerramento]]=0, "-", BS_CONTROLE[[#This Row],[Local - Encerramento]])</f>
        <v>-</v>
      </c>
      <c r="AM144" s="368" t="str">
        <f>IF(BS_CONTROLE[[#This Row],[Entre - Estações]]=0, "-", BS_CONTROLE[[#This Row],[Entre - Estações]])</f>
        <v>TPC-N</v>
      </c>
      <c r="AN144" s="368" t="str">
        <f>IF(BS_CONTROLE[[#This Row],[SB]]=0, "-", BS_CONTROLE[[#This Row],[SB]])</f>
        <v>TPCN</v>
      </c>
      <c r="AO144" s="369">
        <f>IF(BS_CONTROLE[[#This Row],[SUB]]=0, "-", BS_CONTROLE[[#This Row],[SUB]])</f>
        <v>74</v>
      </c>
      <c r="AP144" s="370">
        <f>IF(BS_CONTROLE[[#This Row],[KM - Inicio]]=0, "-", BS_CONTROLE[[#This Row],[KM - Inicio]])</f>
        <v>429.6</v>
      </c>
      <c r="AQ144" s="370" t="str">
        <f>IF(BS_CONTROLE[[#This Row],[KM - Fim]]=0, "-", BS_CONTROLE[[#This Row],[KM - Fim]])</f>
        <v>-</v>
      </c>
      <c r="AR144" s="269">
        <v>0.3347222222222222</v>
      </c>
      <c r="AS144" s="269">
        <v>0.43541666666666667</v>
      </c>
      <c r="AT144" s="269">
        <v>0.51875000000000004</v>
      </c>
      <c r="AU144" s="269"/>
      <c r="AV144" s="269"/>
      <c r="AW144" s="269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75" t="str" cm="1">
        <f t="array" ref="BC144" xml:space="preserve"> _xlfn.XLOOKUP(
  1,
  ( BASE_MAPA!$E$2:$E$359 = #REF!) *
  ( BASE_MAPA!$F$2:$F$359 &lt;= #REF!) *
  ( BASE_MAPA!$G$2:$G$359  &gt;= #REF!),
  BASE_MAPA!$D$2:$D$359,
  "-",
  0
)</f>
        <v>-</v>
      </c>
      <c r="BD144" s="75" t="str" cm="1">
        <f t="array" ref="BD144" xml:space="preserve"> _xlfn.XLOOKUP(
  1,
  ( BASE_MAPA!$E$2:$E$359 = #REF!) *
  ( BASE_MAPA!$F$2:$F$359 &lt;= #REF!) *
  ( BASE_MAPA!$G$2:$G$359  &gt;= #REF!),
  BASE_MAPA!$K$2:$K$359,
  "-",
  0
)</f>
        <v>-</v>
      </c>
      <c r="BE144" s="11" t="str">
        <f>IFERROR(_xlfn.XLOOKUP(AO144, BASE_MAPA!$E$2:$E$359, BASE_MAPA!$J$2:$J$359), "ERRO")</f>
        <v>MARCO INICIAL - ALTO ARAGUAIA</v>
      </c>
      <c r="BF144" s="37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1388</v>
      </c>
      <c r="BK144" s="21" t="s">
        <v>1686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9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16" t="str" cm="1">
        <f t="array" ref="M145" xml:space="preserve"> _xlfn.XLOOKUP(
  1,
  ( BASE_MAPA!$E$2:$E$359 = #REF!) *
  ( BASE_MAPA!$F$2:$F$359 &lt;= #REF!) *
  ( BASE_MAPA!$G$2:$G$359  &gt;= #REF!),
  BASE_MAPA!$H$2:$H$359,
  "-",
  0
)</f>
        <v>-</v>
      </c>
      <c r="N145" s="16" t="str" cm="1">
        <f t="array" ref="N145" xml:space="preserve"> _xlfn.XLOOKUP(
  1,
  ( BASE_MAPA!$E$2:$E$359 = #REF!) *
  ( BASE_MAPA!$F$2:$F$359 &lt;= #REF!) *
  ( BASE_MAPA!$G$2:$G$359  &gt;= #REF!),
  BASE_MAPA!$I$2:$I$359,
  "-",
  0
)</f>
        <v>-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75" t="str" cm="1">
        <f t="array" ref="S145" xml:space="preserve"> _xlfn.XLOOKUP(
  1,
  ( BASE_MAPA!$E$2:$E$359 = #REF!) *
  ( BASE_MAPA!$F$2:$F$359 &lt;= #REF!) *
  ( BASE_MAPA!$G$2:$G$359  &gt;= #REF!),
  BASE_MAPA!$D$2:$D$359,
  "-",
  0
)</f>
        <v>-</v>
      </c>
      <c r="T145" s="75" t="str" cm="1">
        <f t="array" ref="T145" xml:space="preserve"> _xlfn.XLOOKUP(
  1,
  ( BASE_MAPA!$E$2:$E$359 = #REF!) *
  ( BASE_MAPA!$F$2:$F$359 &lt;= #REF!) *
  ( BASE_MAPA!$G$2:$G$359  &gt;= #REF!),
  BASE_MAPA!$K$2:$K$359,
  "-",
  0
)</f>
        <v>-</v>
      </c>
      <c r="U145" s="86" t="str">
        <f>IFERROR(_xlfn.XLOOKUP(J145, BASE_MAPA!$E$2:$E$359, BASE_MAPA!$J$2:$J$359), "ERRO")</f>
        <v>MARCO INICIAL - ALTO ARAGUAIA</v>
      </c>
      <c r="V145" s="211" t="s">
        <v>1226</v>
      </c>
      <c r="W145" s="186" t="s">
        <v>1387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68" t="str">
        <f>IF(BS_CONTROLE[[#This Row],[Local - Partida]]=0, "-", BS_CONTROLE[[#This Row],[Local - Partida]])</f>
        <v>K97TIN</v>
      </c>
      <c r="AL145" s="368" t="str">
        <f>IF(BS_CONTROLE[[#This Row],[Local - Encerramento]]=0, "-", BS_CONTROLE[[#This Row],[Local - Encerramento]])</f>
        <v>-</v>
      </c>
      <c r="AM145" s="368" t="str">
        <f>IF(BS_CONTROLE[[#This Row],[Entre - Estações]]=0, "-", BS_CONTROLE[[#This Row],[Entre - Estações]])</f>
        <v>-</v>
      </c>
      <c r="AN145" s="368" t="str">
        <f>IF(BS_CONTROLE[[#This Row],[SB]]=0, "-", BS_CONTROLE[[#This Row],[SB]])</f>
        <v>-</v>
      </c>
      <c r="AO145" s="369">
        <f>IF(BS_CONTROLE[[#This Row],[SUB]]=0, "-", BS_CONTROLE[[#This Row],[SUB]])</f>
        <v>74</v>
      </c>
      <c r="AP145" s="370">
        <f>IF(BS_CONTROLE[[#This Row],[KM - Inicio]]=0, "-", BS_CONTROLE[[#This Row],[KM - Inicio]])</f>
        <v>104.2</v>
      </c>
      <c r="AQ145" s="370" t="str">
        <f>IF(BS_CONTROLE[[#This Row],[KM - Fim]]=0, "-", BS_CONTROLE[[#This Row],[KM - Fim]])</f>
        <v>-</v>
      </c>
      <c r="AR145" s="269">
        <v>0.33680555555555558</v>
      </c>
      <c r="AS145" s="269">
        <v>0.4375</v>
      </c>
      <c r="AT145" s="269">
        <v>0.5</v>
      </c>
      <c r="AU145" s="269"/>
      <c r="AV145" s="269"/>
      <c r="AW145" s="269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75" t="str" cm="1">
        <f t="array" ref="BC145" xml:space="preserve"> _xlfn.XLOOKUP(
  1,
  ( BASE_MAPA!$E$2:$E$359 = #REF!) *
  ( BASE_MAPA!$F$2:$F$359 &lt;= #REF!) *
  ( BASE_MAPA!$G$2:$G$359  &gt;= #REF!),
  BASE_MAPA!$D$2:$D$359,
  "-",
  0
)</f>
        <v>-</v>
      </c>
      <c r="BD145" s="75" t="str" cm="1">
        <f t="array" ref="BD145" xml:space="preserve"> _xlfn.XLOOKUP(
  1,
  ( BASE_MAPA!$E$2:$E$359 = #REF!) *
  ( BASE_MAPA!$F$2:$F$359 &lt;= #REF!) *
  ( BASE_MAPA!$G$2:$G$359  &gt;= #REF!),
  BASE_MAPA!$K$2:$K$359,
  "-",
  0
)</f>
        <v>-</v>
      </c>
      <c r="BE145" s="11" t="str">
        <f>IFERROR(_xlfn.XLOOKUP(AO145, BASE_MAPA!$E$2:$E$359, BASE_MAPA!$J$2:$J$359), "ERRO")</f>
        <v>MARCO INICIAL - ALTO ARAGUAIA</v>
      </c>
      <c r="BF145" s="37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1388</v>
      </c>
      <c r="BK145" s="21" t="s">
        <v>1389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9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151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16" t="str" cm="1">
        <f t="array" ref="M146" xml:space="preserve"> _xlfn.XLOOKUP(
  1,
  ( BASE_MAPA!$E$2:$E$359 = #REF!) *
  ( BASE_MAPA!$F$2:$F$359 &lt;= #REF!) *
  ( BASE_MAPA!$G$2:$G$359  &gt;= #REF!),
  BASE_MAPA!$H$2:$H$359,
  "-",
  0
)</f>
        <v>-</v>
      </c>
      <c r="N146" s="16" t="str" cm="1">
        <f t="array" ref="N146" xml:space="preserve"> _xlfn.XLOOKUP(
  1,
  ( BASE_MAPA!$E$2:$E$359 = #REF!) *
  ( BASE_MAPA!$F$2:$F$359 &lt;= #REF!) *
  ( BASE_MAPA!$G$2:$G$359  &gt;= #REF!),
  BASE_MAPA!$I$2:$I$359,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BASE_MAPA!$E$2:$E$359 = #REF!) *
  ( BASE_MAPA!$F$2:$F$359 &lt;= #REF!) *
  ( BASE_MAPA!$G$2:$G$359  &gt;= #REF!),
  BASE_MAPA!$D$2:$D$359,
  "-",
  0
)</f>
        <v>-</v>
      </c>
      <c r="T146" s="15" t="str" cm="1">
        <f t="array" ref="T146" xml:space="preserve"> _xlfn.XLOOKUP(
  1,
  ( BASE_MAPA!$E$2:$E$359 = #REF!) *
  ( BASE_MAPA!$F$2:$F$359 &lt;= #REF!) *
  ( BASE_MAPA!$G$2:$G$359  &gt;= #REF!),
  BASE_MAPA!$K$2:$K$359,
  "-",
  0
)</f>
        <v>-</v>
      </c>
      <c r="U146" s="86" t="str">
        <f>IFERROR(_xlfn.XLOOKUP(J146, BASE_MAPA!$E$2:$E$359, BASE_MAPA!$J$2:$J$359), "ERRO")</f>
        <v>OURO VERDE - LIGAÇÃO</v>
      </c>
      <c r="V146" s="215" t="s">
        <v>1319</v>
      </c>
      <c r="W146" s="43" t="s">
        <v>1331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48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68" t="str">
        <f>IF(BS_CONTROLE[[#This Row],[Local - Partida]]=0, "-", BS_CONTROLE[[#This Row],[Local - Partida]])</f>
        <v>PUR2</v>
      </c>
      <c r="AL146" s="368" t="str">
        <f>IF(BS_CONTROLE[[#This Row],[Local - Encerramento]]=0, "-", BS_CONTROLE[[#This Row],[Local - Encerramento]])</f>
        <v>PUR2</v>
      </c>
      <c r="AM146" s="368" t="str">
        <f>IF(BS_CONTROLE[[#This Row],[Entre - Estações]]=0, "-", BS_CONTROLE[[#This Row],[Entre - Estações]])</f>
        <v>-</v>
      </c>
      <c r="AN146" s="368" t="str">
        <f>IF(BS_CONTROLE[[#This Row],[SB]]=0, "-", BS_CONTROLE[[#This Row],[SB]])</f>
        <v>-</v>
      </c>
      <c r="AO146" s="369">
        <f>IF(BS_CONTROLE[[#This Row],[SUB]]=0, "-", BS_CONTROLE[[#This Row],[SUB]])</f>
        <v>103</v>
      </c>
      <c r="AP146" s="370">
        <f>IF(BS_CONTROLE[[#This Row],[KM - Inicio]]=0, "-", BS_CONTROLE[[#This Row],[KM - Inicio]])</f>
        <v>1240.8</v>
      </c>
      <c r="AQ146" s="37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75" t="str" cm="1">
        <f t="array" ref="BC146" xml:space="preserve"> _xlfn.XLOOKUP(
  1,
  ( BASE_MAPA!$E$2:$E$359 = #REF!) *
  ( BASE_MAPA!$F$2:$F$359 &lt;= #REF!) *
  ( BASE_MAPA!$G$2:$G$359  &gt;= #REF!),
  BASE_MAPA!$D$2:$D$359,
  "-",
  0
)</f>
        <v>-</v>
      </c>
      <c r="BD146" s="75" t="str" cm="1">
        <f t="array" ref="BD146" xml:space="preserve"> _xlfn.XLOOKUP(
  1,
  ( BASE_MAPA!$E$2:$E$359 = #REF!) *
  ( BASE_MAPA!$F$2:$F$359 &lt;= #REF!) *
  ( BASE_MAPA!$G$2:$G$359  &gt;= #REF!),
  BASE_MAPA!$K$2:$K$359,
  "-",
  0
)</f>
        <v>-</v>
      </c>
      <c r="BE146" s="11" t="str">
        <f>IFERROR(_xlfn.XLOOKUP(AO146, BASE_MAPA!$E$2:$E$359, BASE_MAPA!$J$2:$J$359), "ERRO")</f>
        <v>OURO VERDE - LIGAÇÃO</v>
      </c>
      <c r="BF146" s="37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1390</v>
      </c>
      <c r="BK146" s="271" t="s">
        <v>1391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9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151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1480</v>
      </c>
      <c r="I147" s="17" t="s">
        <v>1480</v>
      </c>
      <c r="J147" s="16">
        <v>82</v>
      </c>
      <c r="K147" s="16">
        <v>1225.2</v>
      </c>
      <c r="L147" s="80" t="s">
        <v>609</v>
      </c>
      <c r="M147" s="16" t="s">
        <v>1481</v>
      </c>
      <c r="N147" s="16" t="s">
        <v>1482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70" t="s">
        <v>1483</v>
      </c>
      <c r="T147" s="170" t="s">
        <v>1481</v>
      </c>
      <c r="U147" s="86" t="s">
        <v>1484</v>
      </c>
      <c r="V147" s="215" t="s">
        <v>1485</v>
      </c>
      <c r="W147" s="43" t="s">
        <v>1346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48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68" t="str">
        <f>IF(BS_CONTROLE[[#This Row],[Local - Partida]]=0, "-", BS_CONTROLE[[#This Row],[Local - Partida]])</f>
        <v>JAB</v>
      </c>
      <c r="AL147" s="368" t="str">
        <f>IF(BS_CONTROLE[[#This Row],[Local - Encerramento]]=0, "-", BS_CONTROLE[[#This Row],[Local - Encerramento]])</f>
        <v>JAB</v>
      </c>
      <c r="AM147" s="368" t="str">
        <f>IF(BS_CONTROLE[[#This Row],[Entre - Estações]]=0, "-", BS_CONTROLE[[#This Row],[Entre - Estações]])</f>
        <v>JAB-JKE</v>
      </c>
      <c r="AN147" s="368" t="str">
        <f>IF(BS_CONTROLE[[#This Row],[SB]]=0, "-", BS_CONTROLE[[#This Row],[SB]])</f>
        <v>JABJKE</v>
      </c>
      <c r="AO147" s="369">
        <f>IF(BS_CONTROLE[[#This Row],[SUB]]=0, "-", BS_CONTROLE[[#This Row],[SUB]])</f>
        <v>82</v>
      </c>
      <c r="AP147" s="370">
        <f>IF(BS_CONTROLE[[#This Row],[KM - Inicio]]=0, "-", BS_CONTROLE[[#This Row],[KM - Inicio]])</f>
        <v>1225.2</v>
      </c>
      <c r="AQ147" s="37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170" t="s">
        <v>1483</v>
      </c>
      <c r="BD147" s="170" t="s">
        <v>1481</v>
      </c>
      <c r="BE147" s="171" t="s">
        <v>1484</v>
      </c>
      <c r="BF147" s="37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6" t="s">
        <v>1486</v>
      </c>
      <c r="BK147" s="22" t="s">
        <v>1486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9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151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1718</v>
      </c>
      <c r="N148" s="16" t="s">
        <v>1719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70" t="str" cm="1">
        <f t="array" ref="S148" xml:space="preserve"> _xlfn.XLOOKUP(
  1,
  ( BASE_MAPA!$E$2:$E$359 = #REF!) *
  ( BASE_MAPA!$F$2:$F$359 &lt;= #REF!) *
  ( BASE_MAPA!$G$2:$G$359  &gt;= #REF!),
  BASE_MAPA!$D$2:$D$359,
  "-",
  0
)</f>
        <v>-</v>
      </c>
      <c r="T148" s="170" t="str" cm="1">
        <f t="array" ref="T148" xml:space="preserve"> _xlfn.XLOOKUP(
  1,
  ( BASE_MAPA!$E$2:$E$359 = #REF!) *
  ( BASE_MAPA!$F$2:$F$359 &lt;= #REF!) *
  ( BASE_MAPA!$G$2:$G$359  &gt;= #REF!),
  BASE_MAPA!$K$2:$K$359,
  "-",
  0
)</f>
        <v>-</v>
      </c>
      <c r="U148" s="169" t="str">
        <f>IFERROR(_xlfn.XLOOKUP(J148, BASE_MAPA!$E$2:$E$359, BASE_MAPA!$J$2:$J$359), "ERRO")</f>
        <v>ALTO ARAGUAIA - RONDONOPOLIS</v>
      </c>
      <c r="V148" s="211" t="s">
        <v>1213</v>
      </c>
      <c r="W148" s="186" t="s">
        <v>1214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48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68" t="str">
        <f>IF(BS_CONTROLE[[#This Row],[Local - Partida]]=0, "-", BS_CONTROLE[[#This Row],[Local - Partida]])</f>
        <v>TSF1</v>
      </c>
      <c r="AL148" s="368" t="str">
        <f>IF(BS_CONTROLE[[#This Row],[Local - Encerramento]]=0, "-", BS_CONTROLE[[#This Row],[Local - Encerramento]])</f>
        <v>TSF1</v>
      </c>
      <c r="AM148" s="368" t="str">
        <f>IF(BS_CONTROLE[[#This Row],[Entre - Estações]]=0, "-", BS_CONTROLE[[#This Row],[Entre - Estações]])</f>
        <v>TRO-TSF</v>
      </c>
      <c r="AN148" s="368" t="str">
        <f>IF(BS_CONTROLE[[#This Row],[SB]]=0, "-", BS_CONTROLE[[#This Row],[SB]])</f>
        <v>TROTSF</v>
      </c>
      <c r="AO148" s="369">
        <f>IF(BS_CONTROLE[[#This Row],[SUB]]=0, "-", BS_CONTROLE[[#This Row],[SUB]])</f>
        <v>98</v>
      </c>
      <c r="AP148" s="370">
        <f>IF(BS_CONTROLE[[#This Row],[KM - Inicio]]=0, "-", BS_CONTROLE[[#This Row],[KM - Inicio]])</f>
        <v>759</v>
      </c>
      <c r="AQ148" s="370" t="str">
        <f>IF(BS_CONTROLE[[#This Row],[KM - Fim]]=0, "-", BS_CONTROLE[[#This Row],[KM - Fim]])</f>
        <v>-</v>
      </c>
      <c r="AR148" s="282">
        <v>0.87083333333333335</v>
      </c>
      <c r="AS148" s="282">
        <v>0.92500000000000004</v>
      </c>
      <c r="AT148" s="280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81">
        <v>31030</v>
      </c>
      <c r="BB148" s="10" t="str">
        <f>IFERROR(_xlfn.XLOOKUP(AI148, BS_ATIVIDADE[ATIVIDADE],BS_ATIVIDADE[UNIDADE] ), "*")</f>
        <v>M</v>
      </c>
      <c r="BC148" s="170" t="str" cm="1">
        <f t="array" ref="BC148" xml:space="preserve"> _xlfn.XLOOKUP(
  1,
  ( BASE_MAPA!$E$2:$E$359 = #REF!) *
  ( BASE_MAPA!$F$2:$F$359 &lt;= #REF!) *
  ( BASE_MAPA!$G$2:$G$359  &gt;= #REF!),
  BASE_MAPA!$D$2:$D$359,
  "-",
  0
)</f>
        <v>-</v>
      </c>
      <c r="BD148" s="170" t="str" cm="1">
        <f t="array" ref="BD148" xml:space="preserve"> _xlfn.XLOOKUP(
  1,
  ( BASE_MAPA!$E$2:$E$359 = #REF!) *
  ( BASE_MAPA!$F$2:$F$359 &lt;= #REF!) *
  ( BASE_MAPA!$G$2:$G$359  &gt;= #REF!),
  BASE_MAPA!$K$2:$K$359,
  "-",
  0
)</f>
        <v>-</v>
      </c>
      <c r="BE148" s="171" t="str">
        <f>IFERROR(_xlfn.XLOOKUP(AO148, BASE_MAPA!$E$2:$E$359, BASE_MAPA!$J$2:$J$359), "ERRO")</f>
        <v>ALTO ARAGUAIA - RONDONOPOLIS</v>
      </c>
      <c r="BF148" s="37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1720</v>
      </c>
      <c r="BK148" s="21" t="s">
        <v>1720</v>
      </c>
      <c r="BL148" s="20"/>
      <c r="BM148" s="277" t="s">
        <v>980</v>
      </c>
      <c r="BN148" s="277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9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1705</v>
      </c>
      <c r="N149" s="16" t="s">
        <v>1706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15" t="str" cm="1">
        <f t="array" ref="S149" xml:space="preserve"> _xlfn.XLOOKUP(
  1,
  ( BASE_MAPA!$E$2:$E$359 = #REF!) *
  ( BASE_MAPA!$F$2:$F$359 &lt;= #REF!) *
  ( BASE_MAPA!$G$2:$G$359  &gt;= #REF!),
  BASE_MAPA!$D$2:$D$359,
  "-",
  0
)</f>
        <v>-</v>
      </c>
      <c r="T149" s="15" t="str" cm="1">
        <f t="array" ref="T149" xml:space="preserve"> _xlfn.XLOOKUP(
  1,
  ( BASE_MAPA!$E$2:$E$359 = #REF!) *
  ( BASE_MAPA!$F$2:$F$359 &lt;= #REF!) *
  ( BASE_MAPA!$G$2:$G$359  &gt;= #REF!),
  BASE_MAPA!$K$2:$K$359,
  "-",
  0
)</f>
        <v>-</v>
      </c>
      <c r="U149" s="86" t="str">
        <f>IFERROR(_xlfn.XLOOKUP(J149, BASE_MAPA!$E$2:$E$359, BASE_MAPA!$J$2:$J$359), "ERRO")</f>
        <v>ALTO ARAGUAIA - RONDONOPOLIS</v>
      </c>
      <c r="V149" s="211" t="s">
        <v>1213</v>
      </c>
      <c r="W149" s="186" t="s">
        <v>1710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48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68" t="str">
        <f>IF(BS_CONTROLE[[#This Row],[Local - Partida]]=0, "-", BS_CONTROLE[[#This Row],[Local - Partida]])</f>
        <v>TRO</v>
      </c>
      <c r="AL149" s="368" t="str">
        <f>IF(BS_CONTROLE[[#This Row],[Local - Encerramento]]=0, "-", BS_CONTROLE[[#This Row],[Local - Encerramento]])</f>
        <v>TGR2</v>
      </c>
      <c r="AM149" s="368" t="str">
        <f>IF(BS_CONTROLE[[#This Row],[Entre - Estações]]=0, "-", BS_CONTROLE[[#This Row],[Entre - Estações]])</f>
        <v>TRO-TGR</v>
      </c>
      <c r="AN149" s="368" t="str">
        <f>IF(BS_CONTROLE[[#This Row],[SB]]=0, "-", BS_CONTROLE[[#This Row],[SB]])</f>
        <v>TROTGR</v>
      </c>
      <c r="AO149" s="369">
        <f>IF(BS_CONTROLE[[#This Row],[SUB]]=0, "-", BS_CONTROLE[[#This Row],[SUB]])</f>
        <v>98</v>
      </c>
      <c r="AP149" s="370">
        <f>IF(BS_CONTROLE[[#This Row],[KM - Inicio]]=0, "-", BS_CONTROLE[[#This Row],[KM - Inicio]])</f>
        <v>759</v>
      </c>
      <c r="AQ149" s="37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75" t="str" cm="1">
        <f t="array" ref="BC149" xml:space="preserve"> _xlfn.XLOOKUP(
  1,
  ( BASE_MAPA!$E$2:$E$359 = #REF!) *
  ( BASE_MAPA!$F$2:$F$359 &lt;= #REF!) *
  ( BASE_MAPA!$G$2:$G$359  &gt;= #REF!),
  BASE_MAPA!$D$2:$D$359,
  "-",
  0
)</f>
        <v>-</v>
      </c>
      <c r="BD149" s="75" t="str" cm="1">
        <f t="array" ref="BD149" xml:space="preserve"> _xlfn.XLOOKUP(
  1,
  ( BASE_MAPA!$E$2:$E$359 = #REF!) *
  ( BASE_MAPA!$F$2:$F$359 &lt;= #REF!) *
  ( BASE_MAPA!$G$2:$G$359  &gt;= #REF!),
  BASE_MAPA!$K$2:$K$359,
  "-",
  0
)</f>
        <v>-</v>
      </c>
      <c r="BE149" s="11" t="str">
        <f>IFERROR(_xlfn.XLOOKUP(AO149, BASE_MAPA!$E$2:$E$359, BASE_MAPA!$J$2:$J$359), "ERRO")</f>
        <v>ALTO ARAGUAIA - RONDONOPOLIS</v>
      </c>
      <c r="BF149" s="37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1711</v>
      </c>
      <c r="BK149" s="21" t="s">
        <v>1712</v>
      </c>
      <c r="BL149" s="20"/>
      <c r="BM149" s="277" t="s">
        <v>980</v>
      </c>
      <c r="BN149" s="277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9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7" t="s">
        <v>837</v>
      </c>
      <c r="E150" s="151">
        <v>145</v>
      </c>
      <c r="F150" s="185" t="s">
        <v>623</v>
      </c>
      <c r="G150" s="9" t="str">
        <f>IF(D150="","*",VLOOKUP(F150,BS_ATIVIDADE[#All],3,FALSE))</f>
        <v>OUTROS</v>
      </c>
      <c r="H150" s="186" t="s">
        <v>1506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1705</v>
      </c>
      <c r="N150" s="221" t="s">
        <v>1706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BASE_MAPA!$E$2:$E$359 = #REF!) *
  ( BASE_MAPA!$F$2:$F$359 &lt;= #REF!) *
  ( BASE_MAPA!$G$2:$G$359  &gt;= #REF!),
  BASE_MAPA!$D$2:$D$359,
  "-",
  0
)</f>
        <v>-</v>
      </c>
      <c r="T150" s="15" t="str" cm="1">
        <f t="array" ref="T150" xml:space="preserve"> _xlfn.XLOOKUP(
  1,
  ( BASE_MAPA!$E$2:$E$359 = #REF!) *
  ( BASE_MAPA!$F$2:$F$359 &lt;= #REF!) *
  ( BASE_MAPA!$G$2:$G$359  &gt;= #REF!),
  BASE_MAPA!$K$2:$K$359,
  "-",
  0
)</f>
        <v>-</v>
      </c>
      <c r="U150" s="86" t="str">
        <f>IFERROR(_xlfn.XLOOKUP(J150, BASE_MAPA!$E$2:$E$359, BASE_MAPA!$J$2:$J$359), "ERRO")</f>
        <v>ALTO ARAGUAIA - RONDONOPOLIS</v>
      </c>
      <c r="V150" s="211" t="s">
        <v>1615</v>
      </c>
      <c r="W150" s="186" t="s">
        <v>1713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48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68" t="str">
        <f>IF(BS_CONTROLE[[#This Row],[Local - Partida]]=0, "-", BS_CONTROLE[[#This Row],[Local - Partida]])</f>
        <v>752RVD</v>
      </c>
      <c r="AL150" s="368" t="str">
        <f>IF(BS_CONTROLE[[#This Row],[Local - Encerramento]]=0, "-", BS_CONTROLE[[#This Row],[Local - Encerramento]])</f>
        <v>TGR2</v>
      </c>
      <c r="AM150" s="368" t="str">
        <f>IF(BS_CONTROLE[[#This Row],[Entre - Estações]]=0, "-", BS_CONTROLE[[#This Row],[Entre - Estações]])</f>
        <v>TRO-TGR</v>
      </c>
      <c r="AN150" s="368" t="str">
        <f>IF(BS_CONTROLE[[#This Row],[SB]]=0, "-", BS_CONTROLE[[#This Row],[SB]])</f>
        <v>TROTGR</v>
      </c>
      <c r="AO150" s="369">
        <f>IF(BS_CONTROLE[[#This Row],[SUB]]=0, "-", BS_CONTROLE[[#This Row],[SUB]])</f>
        <v>98</v>
      </c>
      <c r="AP150" s="370">
        <f>IF(BS_CONTROLE[[#This Row],[KM - Inicio]]=0, "-", BS_CONTROLE[[#This Row],[KM - Inicio]])</f>
        <v>752</v>
      </c>
      <c r="AQ150" s="37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75" t="str" cm="1">
        <f t="array" ref="BC150" xml:space="preserve"> _xlfn.XLOOKUP(
  1,
  ( BASE_MAPA!$E$2:$E$359 = #REF!) *
  ( BASE_MAPA!$F$2:$F$359 &lt;= #REF!) *
  ( BASE_MAPA!$G$2:$G$359  &gt;= #REF!),
  BASE_MAPA!$D$2:$D$359,
  "-",
  0
)</f>
        <v>-</v>
      </c>
      <c r="BD150" s="75" t="str" cm="1">
        <f t="array" ref="BD150" xml:space="preserve"> _xlfn.XLOOKUP(
  1,
  ( BASE_MAPA!$E$2:$E$359 = #REF!) *
  ( BASE_MAPA!$F$2:$F$359 &lt;= #REF!) *
  ( BASE_MAPA!$G$2:$G$359  &gt;= #REF!),
  BASE_MAPA!$K$2:$K$359,
  "-",
  0
)</f>
        <v>-</v>
      </c>
      <c r="BE150" s="11" t="str">
        <f>IFERROR(_xlfn.XLOOKUP(AO150, BASE_MAPA!$E$2:$E$359, BASE_MAPA!$J$2:$J$359), "ERRO")</f>
        <v>ALTO ARAGUAIA - RONDONOPOLIS</v>
      </c>
      <c r="BF150" s="37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1714</v>
      </c>
      <c r="BK150" s="187" t="s">
        <v>1715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1715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9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7"/>
      <c r="E151" s="151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51" t="str" cm="1">
        <f t="array" ref="M151" xml:space="preserve"> _xlfn.XLOOKUP(
  1,
  ( BASE_MAPA!$E$2:$E$359 = #REF!) *
  ( BASE_MAPA!$F$2:$F$359 &lt;= #REF!) *
  ( BASE_MAPA!$G$2:$G$359  &gt;= #REF!),
  BASE_MAPA!$H$2:$H$359,
  "-",
  0
)</f>
        <v>-</v>
      </c>
      <c r="N151" s="251" t="str" cm="1">
        <f t="array" ref="N151" xml:space="preserve"> _xlfn.XLOOKUP(
  1,
  ( BASE_MAPA!$E$2:$E$359 = #REF!) *
  ( BASE_MAPA!$F$2:$F$359 &lt;= #REF!) *
  ( BASE_MAPA!$G$2:$G$359  &gt;= #REF!),
  BASE_MAPA!$I$2:$I$359,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BASE_MAPA!$E$2:$E$359 = #REF!) *
  ( BASE_MAPA!$F$2:$F$359 &lt;= #REF!) *
  ( BASE_MAPA!$G$2:$G$359  &gt;= #REF!),
  BASE_MAPA!$D$2:$D$359,
  "-",
  0
)</f>
        <v>-</v>
      </c>
      <c r="T151" s="15" t="str" cm="1">
        <f t="array" ref="T151" xml:space="preserve"> _xlfn.XLOOKUP(
  1,
  ( BASE_MAPA!$E$2:$E$359 = #REF!) *
  ( BASE_MAPA!$F$2:$F$359 &lt;= #REF!) *
  ( BASE_MAPA!$G$2:$G$359  &gt;= #REF!),
  BASE_MAPA!$K$2:$K$359,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48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68" t="str">
        <f>IF(BS_CONTROLE[[#This Row],[Local - Partida]]=0, "-", BS_CONTROLE[[#This Row],[Local - Partida]])</f>
        <v>-</v>
      </c>
      <c r="AL151" s="368" t="str">
        <f>IF(BS_CONTROLE[[#This Row],[Local - Encerramento]]=0, "-", BS_CONTROLE[[#This Row],[Local - Encerramento]])</f>
        <v>-</v>
      </c>
      <c r="AM151" s="368" t="str">
        <f>IF(BS_CONTROLE[[#This Row],[Entre - Estações]]=0, "-", BS_CONTROLE[[#This Row],[Entre - Estações]])</f>
        <v>-</v>
      </c>
      <c r="AN151" s="368" t="str">
        <f>IF(BS_CONTROLE[[#This Row],[SB]]=0, "-", BS_CONTROLE[[#This Row],[SB]])</f>
        <v>-</v>
      </c>
      <c r="AO151" s="369" t="str">
        <f>IF(BS_CONTROLE[[#This Row],[SUB]]=0, "-", BS_CONTROLE[[#This Row],[SUB]])</f>
        <v>-</v>
      </c>
      <c r="AP151" s="370" t="str">
        <f>IF(BS_CONTROLE[[#This Row],[KM - Inicio]]=0, "-", BS_CONTROLE[[#This Row],[KM - Inicio]])</f>
        <v>-</v>
      </c>
      <c r="AQ151" s="37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75" t="str" cm="1">
        <f t="array" ref="BC151" xml:space="preserve"> _xlfn.XLOOKUP(
  1,
  ( BASE_MAPA!$E$2:$E$359 = #REF!) *
  ( BASE_MAPA!$F$2:$F$359 &lt;= #REF!) *
  ( BASE_MAPA!$G$2:$G$359  &gt;= #REF!),
  BASE_MAPA!$D$2:$D$359,
  "-",
  0
)</f>
        <v>-</v>
      </c>
      <c r="BD151" s="75" t="str" cm="1">
        <f t="array" ref="BD151" xml:space="preserve"> _xlfn.XLOOKUP(
  1,
  ( BASE_MAPA!$E$2:$E$359 = #REF!) *
  ( BASE_MAPA!$F$2:$F$359 &lt;= #REF!) *
  ( BASE_MAPA!$G$2:$G$359  &gt;= #REF!),
  BASE_MAPA!$K$2:$K$359,
  "-",
  0
)</f>
        <v>-</v>
      </c>
      <c r="BE151" s="11" t="str">
        <f>IFERROR(_xlfn.XLOOKUP(AO151, BASE_MAPA!$E$2:$E$359, BASE_MAPA!$J$2:$J$359), "ERRO")</f>
        <v>ERRO</v>
      </c>
      <c r="BF151" s="37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9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151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16" t="str" cm="1">
        <f t="array" ref="M152" xml:space="preserve"> _xlfn.XLOOKUP(
  1,
  ( BASE_MAPA!$E$2:$E$359 = #REF!) *
  ( BASE_MAPA!$F$2:$F$359 &lt;= #REF!) *
  ( BASE_MAPA!$G$2:$G$359  &gt;= #REF!),
  BASE_MAPA!$H$2:$H$359,
  "-",
  0
)</f>
        <v>-</v>
      </c>
      <c r="N152" s="16" t="str" cm="1">
        <f t="array" ref="N152" xml:space="preserve"> _xlfn.XLOOKUP(
  1,
  ( BASE_MAPA!$E$2:$E$359 = #REF!) *
  ( BASE_MAPA!$F$2:$F$359 &lt;= #REF!) *
  ( BASE_MAPA!$G$2:$G$359  &gt;= #REF!),
  BASE_MAPA!$I$2:$I$359,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BASE_MAPA!$E$2:$E$359 = #REF!) *
  ( BASE_MAPA!$F$2:$F$359 &lt;= #REF!) *
  ( BASE_MAPA!$G$2:$G$359  &gt;= #REF!),
  BASE_MAPA!$D$2:$D$359,
  "-",
  0
)</f>
        <v>-</v>
      </c>
      <c r="T152" s="15" t="str" cm="1">
        <f t="array" ref="T152" xml:space="preserve"> _xlfn.XLOOKUP(
  1,
  ( BASE_MAPA!$E$2:$E$359 = #REF!) *
  ( BASE_MAPA!$F$2:$F$359 &lt;= #REF!) *
  ( BASE_MAPA!$G$2:$G$359  &gt;= #REF!),
  BASE_MAPA!$K$2:$K$359,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48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68" t="str">
        <f>IF(BS_CONTROLE[[#This Row],[Local - Partida]]=0, "-", BS_CONTROLE[[#This Row],[Local - Partida]])</f>
        <v>-</v>
      </c>
      <c r="AL152" s="368" t="str">
        <f>IF(BS_CONTROLE[[#This Row],[Local - Encerramento]]=0, "-", BS_CONTROLE[[#This Row],[Local - Encerramento]])</f>
        <v>-</v>
      </c>
      <c r="AM152" s="368" t="str">
        <f>IF(BS_CONTROLE[[#This Row],[Entre - Estações]]=0, "-", BS_CONTROLE[[#This Row],[Entre - Estações]])</f>
        <v>-</v>
      </c>
      <c r="AN152" s="368" t="str">
        <f>IF(BS_CONTROLE[[#This Row],[SB]]=0, "-", BS_CONTROLE[[#This Row],[SB]])</f>
        <v>-</v>
      </c>
      <c r="AO152" s="369" t="str">
        <f>IF(BS_CONTROLE[[#This Row],[SUB]]=0, "-", BS_CONTROLE[[#This Row],[SUB]])</f>
        <v>-</v>
      </c>
      <c r="AP152" s="370" t="str">
        <f>IF(BS_CONTROLE[[#This Row],[KM - Inicio]]=0, "-", BS_CONTROLE[[#This Row],[KM - Inicio]])</f>
        <v>-</v>
      </c>
      <c r="AQ152" s="37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75" t="str" cm="1">
        <f t="array" ref="BC152" xml:space="preserve"> _xlfn.XLOOKUP(
  1,
  ( BASE_MAPA!$E$2:$E$359 = #REF!) *
  ( BASE_MAPA!$F$2:$F$359 &lt;= #REF!) *
  ( BASE_MAPA!$G$2:$G$359  &gt;= #REF!),
  BASE_MAPA!$D$2:$D$359,
  "-",
  0
)</f>
        <v>-</v>
      </c>
      <c r="BD152" s="75" t="str" cm="1">
        <f t="array" ref="BD152" xml:space="preserve"> _xlfn.XLOOKUP(
  1,
  ( BASE_MAPA!$E$2:$E$359 = #REF!) *
  ( BASE_MAPA!$F$2:$F$359 &lt;= #REF!) *
  ( BASE_MAPA!$G$2:$G$359  &gt;= #REF!),
  BASE_MAPA!$K$2:$K$359,
  "-",
  0
)</f>
        <v>-</v>
      </c>
      <c r="BE152" s="11" t="str">
        <f>IFERROR(_xlfn.XLOOKUP(AO152, BASE_MAPA!$E$2:$E$359, BASE_MAPA!$J$2:$J$359), "ERRO")</f>
        <v>ERRO</v>
      </c>
      <c r="BF152" s="37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9" t="str">
        <f t="shared" si="2"/>
        <v/>
      </c>
    </row>
    <row r="153" spans="1:7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151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1669</v>
      </c>
      <c r="N153" s="16" t="s">
        <v>1670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BASE_MAPA!$E$2:$E$359 = #REF!) *
  ( BASE_MAPA!$F$2:$F$359 &lt;= #REF!) *
  ( BASE_MAPA!$G$2:$G$359  &gt;= #REF!),
  BASE_MAPA!$D$2:$D$359,
  "-",
  0
)</f>
        <v>-</v>
      </c>
      <c r="T153" s="15" t="str" cm="1">
        <f t="array" ref="T153" xml:space="preserve"> _xlfn.XLOOKUP(
  1,
  ( BASE_MAPA!$E$2:$E$359 = #REF!) *
  ( BASE_MAPA!$F$2:$F$359 &lt;= #REF!) *
  ( BASE_MAPA!$G$2:$G$359  &gt;= #REF!),
  BASE_MAPA!$K$2:$K$359,
  "-",
  0
)</f>
        <v>-</v>
      </c>
      <c r="U153" s="86" t="str">
        <f>IFERROR(_xlfn.XLOOKUP(J153, BASE_MAPA!$E$2:$E$359, BASE_MAPA!$J$2:$J$359), "ERRO")</f>
        <v>MARCO INICIAL - ALTO ARAGUAIA</v>
      </c>
      <c r="V153" s="215" t="s">
        <v>1275</v>
      </c>
      <c r="W153" s="43" t="s">
        <v>1671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48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68" t="str">
        <f>IF(BS_CONTROLE[[#This Row],[Local - Partida]]=0, "-", BS_CONTROLE[[#This Row],[Local - Partida]])</f>
        <v>TOM2</v>
      </c>
      <c r="AL153" s="368" t="str">
        <f>IF(BS_CONTROLE[[#This Row],[Local - Encerramento]]=0, "-", BS_CONTROLE[[#This Row],[Local - Encerramento]])</f>
        <v>TCS</v>
      </c>
      <c r="AM153" s="368" t="str">
        <f>IF(BS_CONTROLE[[#This Row],[Entre - Estações]]=0, "-", BS_CONTROLE[[#This Row],[Entre - Estações]])</f>
        <v>TOM-TCS</v>
      </c>
      <c r="AN153" s="368" t="str">
        <f>IF(BS_CONTROLE[[#This Row],[SB]]=0, "-", BS_CONTROLE[[#This Row],[SB]])</f>
        <v>TOMTCS</v>
      </c>
      <c r="AO153" s="369">
        <f>IF(BS_CONTROLE[[#This Row],[SUB]]=0, "-", BS_CONTROLE[[#This Row],[SUB]])</f>
        <v>74</v>
      </c>
      <c r="AP153" s="370">
        <f>IF(BS_CONTROLE[[#This Row],[KM - Inicio]]=0, "-", BS_CONTROLE[[#This Row],[KM - Inicio]])</f>
        <v>406</v>
      </c>
      <c r="AQ153" s="37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75" t="str" cm="1">
        <f t="array" ref="BC153" xml:space="preserve"> _xlfn.XLOOKUP(
  1,
  ( BASE_MAPA!$E$2:$E$359 = #REF!) *
  ( BASE_MAPA!$F$2:$F$359 &lt;= #REF!) *
  ( BASE_MAPA!$G$2:$G$359  &gt;= #REF!),
  BASE_MAPA!$D$2:$D$359,
  "-",
  0
)</f>
        <v>-</v>
      </c>
      <c r="BD153" s="75" t="str" cm="1">
        <f t="array" ref="BD153" xml:space="preserve"> _xlfn.XLOOKUP(
  1,
  ( BASE_MAPA!$E$2:$E$359 = #REF!) *
  ( BASE_MAPA!$F$2:$F$359 &lt;= #REF!) *
  ( BASE_MAPA!$G$2:$G$359  &gt;= #REF!),
  BASE_MAPA!$K$2:$K$359,
  "-",
  0
)</f>
        <v>-</v>
      </c>
      <c r="BE153" s="11" t="str">
        <f>IFERROR(_xlfn.XLOOKUP(AO153, BASE_MAPA!$E$2:$E$359, BASE_MAPA!$J$2:$J$359), "ERRO")</f>
        <v>MARCO INICIAL - ALTO ARAGUAIA</v>
      </c>
      <c r="BF153" s="37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1672</v>
      </c>
      <c r="BK153" s="271" t="s">
        <v>1673</v>
      </c>
      <c r="BL153" s="20"/>
      <c r="BM153" s="277" t="s">
        <v>980</v>
      </c>
      <c r="BN153" s="277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9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7" t="s">
        <v>863</v>
      </c>
      <c r="E154" s="151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1644</v>
      </c>
      <c r="N154" s="16" t="s">
        <v>1645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BASE_MAPA!$E$2:$E$359 = #REF!) *
  ( BASE_MAPA!$F$2:$F$359 &lt;= #REF!) *
  ( BASE_MAPA!$G$2:$G$359  &gt;= #REF!),
  BASE_MAPA!$D$2:$D$359,
  "-",
  0
)</f>
        <v>-</v>
      </c>
      <c r="T154" s="15" t="str" cm="1">
        <f t="array" ref="T154" xml:space="preserve"> _xlfn.XLOOKUP(
  1,
  ( BASE_MAPA!$E$2:$E$359 = #REF!) *
  ( BASE_MAPA!$F$2:$F$359 &lt;= #REF!) *
  ( BASE_MAPA!$G$2:$G$359  &gt;= #REF!),
  BASE_MAPA!$K$2:$K$359,
  "-",
  0
)</f>
        <v>-</v>
      </c>
      <c r="U154" s="86" t="str">
        <f>IFERROR(_xlfn.XLOOKUP(J154, BASE_MAPA!$E$2:$E$359, BASE_MAPA!$J$2:$J$359), "ERRO")</f>
        <v>MARCO INICIAL - ALTO ARAGUAIA</v>
      </c>
      <c r="V154" s="211" t="s">
        <v>1409</v>
      </c>
      <c r="W154" s="43" t="s">
        <v>1395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48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68" t="str">
        <f>IF(BS_CONTROLE[[#This Row],[Local - Partida]]=0, "-", BS_CONTROLE[[#This Row],[Local - Partida]])</f>
        <v>TLA1</v>
      </c>
      <c r="AL154" s="368" t="str">
        <f>IF(BS_CONTROLE[[#This Row],[Local - Encerramento]]=0, "-", BS_CONTROLE[[#This Row],[Local - Encerramento]])</f>
        <v>-</v>
      </c>
      <c r="AM154" s="368" t="str">
        <f>IF(BS_CONTROLE[[#This Row],[Entre - Estações]]=0, "-", BS_CONTROLE[[#This Row],[Entre - Estações]])</f>
        <v>TLA-S</v>
      </c>
      <c r="AN154" s="368" t="str">
        <f>IF(BS_CONTROLE[[#This Row],[SB]]=0, "-", BS_CONTROLE[[#This Row],[SB]])</f>
        <v>TLAS</v>
      </c>
      <c r="AO154" s="369">
        <f>IF(BS_CONTROLE[[#This Row],[SUB]]=0, "-", BS_CONTROLE[[#This Row],[SUB]])</f>
        <v>74</v>
      </c>
      <c r="AP154" s="370">
        <f>IF(BS_CONTROLE[[#This Row],[KM - Inicio]]=0, "-", BS_CONTROLE[[#This Row],[KM - Inicio]])</f>
        <v>335.5</v>
      </c>
      <c r="AQ154" s="37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75" t="str" cm="1">
        <f t="array" ref="BC154" xml:space="preserve"> _xlfn.XLOOKUP(
  1,
  ( BASE_MAPA!$E$2:$E$359 = #REF!) *
  ( BASE_MAPA!$F$2:$F$359 &lt;= #REF!) *
  ( BASE_MAPA!$G$2:$G$359  &gt;= #REF!),
  BASE_MAPA!$D$2:$D$359,
  "-",
  0
)</f>
        <v>-</v>
      </c>
      <c r="BD154" s="75" t="str" cm="1">
        <f t="array" ref="BD154" xml:space="preserve"> _xlfn.XLOOKUP(
  1,
  ( BASE_MAPA!$E$2:$E$359 = #REF!) *
  ( BASE_MAPA!$F$2:$F$359 &lt;= #REF!) *
  ( BASE_MAPA!$G$2:$G$359  &gt;= #REF!),
  BASE_MAPA!$K$2:$K$359,
  "-",
  0
)</f>
        <v>-</v>
      </c>
      <c r="BE154" s="11" t="str">
        <f>IFERROR(_xlfn.XLOOKUP(AO154, BASE_MAPA!$E$2:$E$359, BASE_MAPA!$J$2:$J$359), "ERRO")</f>
        <v>MARCO INICIAL - ALTO ARAGUAIA</v>
      </c>
      <c r="BF154" s="37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1646</v>
      </c>
      <c r="BK154" s="22" t="s">
        <v>1647</v>
      </c>
      <c r="BL154" s="20"/>
      <c r="BM154" s="277" t="s">
        <v>980</v>
      </c>
      <c r="BN154" s="277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9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3"/>
      <c r="E155" s="151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16" t="str" cm="1">
        <f t="array" ref="M155" xml:space="preserve"> _xlfn.XLOOKUP(
  1,
  ( BASE_MAPA!$E$2:$E$359 = #REF!) *
  ( BASE_MAPA!$F$2:$F$359 &lt;= #REF!) *
  ( BASE_MAPA!$G$2:$G$359  &gt;= #REF!),
  BASE_MAPA!$H$2:$H$359,
  "-",
  0
)</f>
        <v>-</v>
      </c>
      <c r="N155" s="16" t="str" cm="1">
        <f t="array" ref="N155" xml:space="preserve"> _xlfn.XLOOKUP(
  1,
  ( BASE_MAPA!$E$2:$E$359 = #REF!) *
  ( BASE_MAPA!$F$2:$F$359 &lt;= #REF!) *
  ( BASE_MAPA!$G$2:$G$359  &gt;= #REF!),
  BASE_MAPA!$I$2:$I$359,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BASE_MAPA!$E$2:$E$359 = #REF!) *
  ( BASE_MAPA!$F$2:$F$359 &lt;= #REF!) *
  ( BASE_MAPA!$G$2:$G$359  &gt;= #REF!),
  BASE_MAPA!$D$2:$D$359,
  "-",
  0
)</f>
        <v>-</v>
      </c>
      <c r="T155" s="15" t="str" cm="1">
        <f t="array" ref="T155" xml:space="preserve"> _xlfn.XLOOKUP(
  1,
  ( BASE_MAPA!$E$2:$E$359 = #REF!) *
  ( BASE_MAPA!$F$2:$F$359 &lt;= #REF!) *
  ( BASE_MAPA!$G$2:$G$359  &gt;= #REF!),
  BASE_MAPA!$K$2:$K$359,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48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68" t="str">
        <f>IF(BS_CONTROLE[[#This Row],[Local - Partida]]=0, "-", BS_CONTROLE[[#This Row],[Local - Partida]])</f>
        <v>-</v>
      </c>
      <c r="AL155" s="368" t="str">
        <f>IF(BS_CONTROLE[[#This Row],[Local - Encerramento]]=0, "-", BS_CONTROLE[[#This Row],[Local - Encerramento]])</f>
        <v>-</v>
      </c>
      <c r="AM155" s="368" t="str">
        <f>IF(BS_CONTROLE[[#This Row],[Entre - Estações]]=0, "-", BS_CONTROLE[[#This Row],[Entre - Estações]])</f>
        <v>-</v>
      </c>
      <c r="AN155" s="368" t="str">
        <f>IF(BS_CONTROLE[[#This Row],[SB]]=0, "-", BS_CONTROLE[[#This Row],[SB]])</f>
        <v>-</v>
      </c>
      <c r="AO155" s="369" t="str">
        <f>IF(BS_CONTROLE[[#This Row],[SUB]]=0, "-", BS_CONTROLE[[#This Row],[SUB]])</f>
        <v>-</v>
      </c>
      <c r="AP155" s="370" t="str">
        <f>IF(BS_CONTROLE[[#This Row],[KM - Inicio]]=0, "-", BS_CONTROLE[[#This Row],[KM - Inicio]])</f>
        <v>-</v>
      </c>
      <c r="AQ155" s="37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75" t="str" cm="1">
        <f t="array" ref="BC155" xml:space="preserve"> _xlfn.XLOOKUP(
  1,
  ( BASE_MAPA!$E$2:$E$359 = #REF!) *
  ( BASE_MAPA!$F$2:$F$359 &lt;= #REF!) *
  ( BASE_MAPA!$G$2:$G$359  &gt;= #REF!),
  BASE_MAPA!$D$2:$D$359,
  "-",
  0
)</f>
        <v>-</v>
      </c>
      <c r="BD155" s="75" t="str" cm="1">
        <f t="array" ref="BD155" xml:space="preserve"> _xlfn.XLOOKUP(
  1,
  ( BASE_MAPA!$E$2:$E$359 = #REF!) *
  ( BASE_MAPA!$F$2:$F$359 &lt;= #REF!) *
  ( BASE_MAPA!$G$2:$G$359  &gt;= #REF!),
  BASE_MAPA!$K$2:$K$359,
  "-",
  0
)</f>
        <v>-</v>
      </c>
      <c r="BE155" s="11" t="str">
        <f>IFERROR(_xlfn.XLOOKUP(AO155, BASE_MAPA!$E$2:$E$359, BASE_MAPA!$J$2:$J$359), "ERRO")</f>
        <v>ERRO</v>
      </c>
      <c r="BF155" s="37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9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1695</v>
      </c>
      <c r="N156" s="16" t="s">
        <v>1696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BASE_MAPA!$E$2:$E$359 = #REF!) *
  ( BASE_MAPA!$F$2:$F$359 &lt;= #REF!) *
  ( BASE_MAPA!$G$2:$G$359  &gt;= #REF!),
  BASE_MAPA!$D$2:$D$359,
  "-",
  0
)</f>
        <v>-</v>
      </c>
      <c r="T156" s="15" t="str" cm="1">
        <f t="array" ref="T156" xml:space="preserve"> _xlfn.XLOOKUP(
  1,
  ( BASE_MAPA!$E$2:$E$359 = #REF!) *
  ( BASE_MAPA!$F$2:$F$359 &lt;= #REF!) *
  ( BASE_MAPA!$G$2:$G$359  &gt;= #REF!),
  BASE_MAPA!$K$2:$K$359,
  "-",
  0
)</f>
        <v>-</v>
      </c>
      <c r="U156" s="86" t="str">
        <f>IFERROR(_xlfn.XLOOKUP(J156, BASE_MAPA!$E$2:$E$359, BASE_MAPA!$J$2:$J$359), "ERRO")</f>
        <v>MARCO INICIAL - ALTO ARAGUAIA</v>
      </c>
      <c r="V156" s="211" t="s">
        <v>1697</v>
      </c>
      <c r="W156" s="186" t="s">
        <v>1538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48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68" t="str">
        <f>IF(BS_CONTROLE[[#This Row],[Local - Partida]]=0, "-", BS_CONTROLE[[#This Row],[Local - Partida]])</f>
        <v>-</v>
      </c>
      <c r="AL156" s="368" t="str">
        <f>IF(BS_CONTROLE[[#This Row],[Local - Encerramento]]=0, "-", BS_CONTROLE[[#This Row],[Local - Encerramento]])</f>
        <v>-</v>
      </c>
      <c r="AM156" s="368" t="str">
        <f>IF(BS_CONTROLE[[#This Row],[Entre - Estações]]=0, "-", BS_CONTROLE[[#This Row],[Entre - Estações]])</f>
        <v>TRC-N</v>
      </c>
      <c r="AN156" s="368" t="str">
        <f>IF(BS_CONTROLE[[#This Row],[SB]]=0, "-", BS_CONTROLE[[#This Row],[SB]])</f>
        <v>TRCN</v>
      </c>
      <c r="AO156" s="369">
        <f>IF(BS_CONTROLE[[#This Row],[SUB]]=0, "-", BS_CONTROLE[[#This Row],[SUB]])</f>
        <v>74</v>
      </c>
      <c r="AP156" s="370">
        <f>IF(BS_CONTROLE[[#This Row],[KM - Inicio]]=0, "-", BS_CONTROLE[[#This Row],[KM - Inicio]])</f>
        <v>293.95600000000002</v>
      </c>
      <c r="AQ156" s="37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75" t="str" cm="1">
        <f t="array" ref="BC156" xml:space="preserve"> _xlfn.XLOOKUP(
  1,
  ( BASE_MAPA!$E$2:$E$359 = #REF!) *
  ( BASE_MAPA!$F$2:$F$359 &lt;= #REF!) *
  ( BASE_MAPA!$G$2:$G$359  &gt;= #REF!),
  BASE_MAPA!$D$2:$D$359,
  "-",
  0
)</f>
        <v>-</v>
      </c>
      <c r="BD156" s="75" t="str" cm="1">
        <f t="array" ref="BD156" xml:space="preserve"> _xlfn.XLOOKUP(
  1,
  ( BASE_MAPA!$E$2:$E$359 = #REF!) *
  ( BASE_MAPA!$F$2:$F$359 &lt;= #REF!) *
  ( BASE_MAPA!$G$2:$G$359  &gt;= #REF!),
  BASE_MAPA!$K$2:$K$359,
  "-",
  0
)</f>
        <v>-</v>
      </c>
      <c r="BE156" s="11" t="str">
        <f>IFERROR(_xlfn.XLOOKUP(AO156, BASE_MAPA!$E$2:$E$359, BASE_MAPA!$J$2:$J$359), "ERRO")</f>
        <v>MARCO INICIAL - ALTO ARAGUAIA</v>
      </c>
      <c r="BF156" s="37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9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151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1554</v>
      </c>
      <c r="N157" s="16" t="s">
        <v>1555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BASE_MAPA!$E$2:$E$359 = #REF!) *
  ( BASE_MAPA!$F$2:$F$359 &lt;= #REF!) *
  ( BASE_MAPA!$G$2:$G$359  &gt;= #REF!),
  BASE_MAPA!$D$2:$D$359,
  "-",
  0
)</f>
        <v>-</v>
      </c>
      <c r="T157" s="15" t="str" cm="1">
        <f t="array" ref="T157" xml:space="preserve"> _xlfn.XLOOKUP(
  1,
  ( BASE_MAPA!$E$2:$E$359 = #REF!) *
  ( BASE_MAPA!$F$2:$F$359 &lt;= #REF!) *
  ( BASE_MAPA!$G$2:$G$359  &gt;= #REF!),
  BASE_MAPA!$K$2:$K$359,
  "-",
  0
)</f>
        <v>-</v>
      </c>
      <c r="U157" s="86" t="str">
        <f>IFERROR(_xlfn.XLOOKUP(J157, BASE_MAPA!$E$2:$E$359, BASE_MAPA!$J$2:$J$359), "ERRO")</f>
        <v>MARCO INICIAL - ALTO ARAGUAIA</v>
      </c>
      <c r="V157" s="211" t="s">
        <v>1248</v>
      </c>
      <c r="W157" s="43" t="s">
        <v>1556</v>
      </c>
      <c r="X157" s="14" t="s">
        <v>956</v>
      </c>
      <c r="Y157" s="18" t="s">
        <v>959</v>
      </c>
      <c r="Z157" s="18"/>
      <c r="AA157" s="275" t="s">
        <v>1464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48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68" t="str">
        <f>IF(BS_CONTROLE[[#This Row],[Local - Partida]]=0, "-", BS_CONTROLE[[#This Row],[Local - Partida]])</f>
        <v>TCS</v>
      </c>
      <c r="AL157" s="368" t="str">
        <f>IF(BS_CONTROLE[[#This Row],[Local - Encerramento]]=0, "-", BS_CONTROLE[[#This Row],[Local - Encerramento]])</f>
        <v>TIN</v>
      </c>
      <c r="AM157" s="368" t="str">
        <f>IF(BS_CONTROLE[[#This Row],[Entre - Estações]]=0, "-", BS_CONTROLE[[#This Row],[Entre - Estações]])</f>
        <v>TCS-TIN</v>
      </c>
      <c r="AN157" s="368" t="str">
        <f>IF(BS_CONTROLE[[#This Row],[SB]]=0, "-", BS_CONTROLE[[#This Row],[SB]])</f>
        <v>TCSTIN</v>
      </c>
      <c r="AO157" s="369">
        <f>IF(BS_CONTROLE[[#This Row],[SUB]]=0, "-", BS_CONTROLE[[#This Row],[SUB]])</f>
        <v>74</v>
      </c>
      <c r="AP157" s="370">
        <f>IF(BS_CONTROLE[[#This Row],[KM - Inicio]]=0, "-", BS_CONTROLE[[#This Row],[KM - Inicio]])</f>
        <v>290</v>
      </c>
      <c r="AQ157" s="37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75" t="str" cm="1">
        <f t="array" ref="BC157" xml:space="preserve"> _xlfn.XLOOKUP(
  1,
  ( BASE_MAPA!$E$2:$E$359 = #REF!) *
  ( BASE_MAPA!$F$2:$F$359 &lt;= #REF!) *
  ( BASE_MAPA!$G$2:$G$359  &gt;= #REF!),
  BASE_MAPA!$D$2:$D$359,
  "-",
  0
)</f>
        <v>-</v>
      </c>
      <c r="BD157" s="75" t="str" cm="1">
        <f t="array" ref="BD157" xml:space="preserve"> _xlfn.XLOOKUP(
  1,
  ( BASE_MAPA!$E$2:$E$359 = #REF!) *
  ( BASE_MAPA!$F$2:$F$359 &lt;= #REF!) *
  ( BASE_MAPA!$G$2:$G$359  &gt;= #REF!),
  BASE_MAPA!$K$2:$K$359,
  "-",
  0
)</f>
        <v>-</v>
      </c>
      <c r="BE157" s="11" t="str">
        <f>IFERROR(_xlfn.XLOOKUP(AO157, BASE_MAPA!$E$2:$E$359, BASE_MAPA!$J$2:$J$359), "ERRO")</f>
        <v>MARCO INICIAL - ALTO ARAGUAIA</v>
      </c>
      <c r="BF157" s="37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1557</v>
      </c>
      <c r="BK157" s="271" t="s">
        <v>1558</v>
      </c>
      <c r="BL157" s="20"/>
      <c r="BM157" s="18" t="s">
        <v>971</v>
      </c>
      <c r="BN157" s="18" t="s">
        <v>991</v>
      </c>
      <c r="BO157" s="173" t="s">
        <v>1058</v>
      </c>
      <c r="BP157" s="272" t="s">
        <v>1559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9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16" t="str" cm="1">
        <f t="array" ref="M158" xml:space="preserve"> _xlfn.XLOOKUP(
  1,
  ( BASE_MAPA!$E$2:$E$359 = #REF!) *
  ( BASE_MAPA!$F$2:$F$359 &lt;= #REF!) *
  ( BASE_MAPA!$G$2:$G$359  &gt;= #REF!),
  BASE_MAPA!$H$2:$H$359,
  "-",
  0
)</f>
        <v>-</v>
      </c>
      <c r="N158" s="274" t="s">
        <v>1392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BASE_MAPA!$E$2:$E$359 = #REF!) *
  ( BASE_MAPA!$F$2:$F$359 &lt;= #REF!) *
  ( BASE_MAPA!$G$2:$G$359  &gt;= #REF!),
  BASE_MAPA!$D$2:$D$359,
  "-",
  0
)</f>
        <v>-</v>
      </c>
      <c r="T158" s="15" t="str" cm="1">
        <f t="array" ref="T158" xml:space="preserve"> _xlfn.XLOOKUP(
  1,
  ( BASE_MAPA!$E$2:$E$359 = #REF!) *
  ( BASE_MAPA!$F$2:$F$359 &lt;= #REF!) *
  ( BASE_MAPA!$G$2:$G$359  &gt;= #REF!),
  BASE_MAPA!$K$2:$K$359,
  "-",
  0
)</f>
        <v>-</v>
      </c>
      <c r="U158" s="86" t="str">
        <f>IFERROR(_xlfn.XLOOKUP(J158, BASE_MAPA!$E$2:$E$359, BASE_MAPA!$J$2:$J$359), "ERRO")</f>
        <v>MARCO INICIAL - ALTO ARAGUAIA</v>
      </c>
      <c r="V158" s="211" t="s">
        <v>1217</v>
      </c>
      <c r="W158" s="186" t="s">
        <v>1383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48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68" t="str">
        <f>IF(BS_CONTROLE[[#This Row],[Local - Partida]]=0, "-", BS_CONTROLE[[#This Row],[Local - Partida]])</f>
        <v>TVI2</v>
      </c>
      <c r="AL158" s="368" t="str">
        <f>IF(BS_CONTROLE[[#This Row],[Local - Encerramento]]=0, "-", BS_CONTROLE[[#This Row],[Local - Encerramento]])</f>
        <v>TVI2</v>
      </c>
      <c r="AM158" s="368" t="str">
        <f>IF(BS_CONTROLE[[#This Row],[Entre - Estações]]=0, "-", BS_CONTROLE[[#This Row],[Entre - Estações]])</f>
        <v>-</v>
      </c>
      <c r="AN158" s="368" t="str">
        <f>IF(BS_CONTROLE[[#This Row],[SB]]=0, "-", BS_CONTROLE[[#This Row],[SB]])</f>
        <v>201213/TID201</v>
      </c>
      <c r="AO158" s="369">
        <f>IF(BS_CONTROLE[[#This Row],[SUB]]=0, "-", BS_CONTROLE[[#This Row],[SUB]])</f>
        <v>74</v>
      </c>
      <c r="AP158" s="370">
        <f>IF(BS_CONTROLE[[#This Row],[KM - Inicio]]=0, "-", BS_CONTROLE[[#This Row],[KM - Inicio]])</f>
        <v>203</v>
      </c>
      <c r="AQ158" s="37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3">
        <v>300</v>
      </c>
      <c r="BB158" s="10" t="str">
        <f>IFERROR(_xlfn.XLOOKUP(AI158, BS_ATIVIDADE[ATIVIDADE],BS_ATIVIDADE[UNIDADE] ), "*")</f>
        <v>M</v>
      </c>
      <c r="BC158" s="75" t="str" cm="1">
        <f t="array" ref="BC158" xml:space="preserve"> _xlfn.XLOOKUP(
  1,
  ( BASE_MAPA!$E$2:$E$359 = #REF!) *
  ( BASE_MAPA!$F$2:$F$359 &lt;= #REF!) *
  ( BASE_MAPA!$G$2:$G$359  &gt;= #REF!),
  BASE_MAPA!$D$2:$D$359,
  "-",
  0
)</f>
        <v>-</v>
      </c>
      <c r="BD158" s="75" t="str" cm="1">
        <f t="array" ref="BD158" xml:space="preserve"> _xlfn.XLOOKUP(
  1,
  ( BASE_MAPA!$E$2:$E$359 = #REF!) *
  ( BASE_MAPA!$F$2:$F$359 &lt;= #REF!) *
  ( BASE_MAPA!$G$2:$G$359  &gt;= #REF!),
  BASE_MAPA!$K$2:$K$359,
  "-",
  0
)</f>
        <v>-</v>
      </c>
      <c r="BE158" s="11" t="str">
        <f>IFERROR(_xlfn.XLOOKUP(AO158, BASE_MAPA!$E$2:$E$359, BASE_MAPA!$J$2:$J$359), "ERRO")</f>
        <v>MARCO INICIAL - ALTO ARAGUAIA</v>
      </c>
      <c r="BF158" s="37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1393</v>
      </c>
      <c r="BK158" s="22" t="s">
        <v>1394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9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151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1568</v>
      </c>
      <c r="J159" s="42">
        <v>74</v>
      </c>
      <c r="K159" s="16">
        <v>111</v>
      </c>
      <c r="L159" s="80">
        <v>5.7530000000000001</v>
      </c>
      <c r="M159" s="16" t="s">
        <v>1622</v>
      </c>
      <c r="N159" s="16" t="s">
        <v>1623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70" t="str" cm="1">
        <f t="array" ref="S159" xml:space="preserve"> _xlfn.XLOOKUP(
  1,
  ( BASE_MAPA!$E$2:$E$359 = #REF!) *
  ( BASE_MAPA!$F$2:$F$359 &lt;= #REF!) *
  ( BASE_MAPA!$G$2:$G$359  &gt;= #REF!),
  BASE_MAPA!$D$2:$D$359,
  "-",
  0
)</f>
        <v>-</v>
      </c>
      <c r="T159" s="170" t="str" cm="1">
        <f t="array" ref="T159" xml:space="preserve"> _xlfn.XLOOKUP(
  1,
  ( BASE_MAPA!$E$2:$E$359 = #REF!) *
  ( BASE_MAPA!$F$2:$F$359 &lt;= #REF!) *
  ( BASE_MAPA!$G$2:$G$359  &gt;= #REF!),
  BASE_MAPA!$K$2:$K$359,
  "-",
  0
)</f>
        <v>-</v>
      </c>
      <c r="U159" s="169" t="str">
        <f>IFERROR(_xlfn.XLOOKUP(J159, BASE_MAPA!$E$2:$E$359, BASE_MAPA!$J$2:$J$359), "ERRO")</f>
        <v>MARCO INICIAL - ALTO ARAGUAIA</v>
      </c>
      <c r="V159" s="211" t="s">
        <v>1548</v>
      </c>
      <c r="W159" s="186" t="s">
        <v>1625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48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68" t="str">
        <f>IF(BS_CONTROLE[[#This Row],[Local - Partida]]=0, "-", BS_CONTROLE[[#This Row],[Local - Partida]])</f>
        <v>TIN</v>
      </c>
      <c r="AL159" s="368" t="str">
        <f>IF(BS_CONTROLE[[#This Row],[Local - Encerramento]]=0, "-", BS_CONTROLE[[#This Row],[Local - Encerramento]])</f>
        <v>TMI</v>
      </c>
      <c r="AM159" s="368" t="str">
        <f>IF(BS_CONTROLE[[#This Row],[Entre - Estações]]=0, "-", BS_CONTROLE[[#This Row],[Entre - Estações]])</f>
        <v>TIN-TMI</v>
      </c>
      <c r="AN159" s="368" t="str">
        <f>IF(BS_CONTROLE[[#This Row],[SB]]=0, "-", BS_CONTROLE[[#This Row],[SB]])</f>
        <v>TINTMI</v>
      </c>
      <c r="AO159" s="369">
        <f>IF(BS_CONTROLE[[#This Row],[SUB]]=0, "-", BS_CONTROLE[[#This Row],[SUB]])</f>
        <v>74</v>
      </c>
      <c r="AP159" s="370">
        <f>IF(BS_CONTROLE[[#This Row],[KM - Inicio]]=0, "-", BS_CONTROLE[[#This Row],[KM - Inicio]])</f>
        <v>111</v>
      </c>
      <c r="AQ159" s="37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170" t="str" cm="1">
        <f t="array" ref="BC159" xml:space="preserve"> _xlfn.XLOOKUP(
  1,
  ( BASE_MAPA!$E$2:$E$359 = #REF!) *
  ( BASE_MAPA!$F$2:$F$359 &lt;= #REF!) *
  ( BASE_MAPA!$G$2:$G$359  &gt;= #REF!),
  BASE_MAPA!$D$2:$D$359,
  "-",
  0
)</f>
        <v>-</v>
      </c>
      <c r="BD159" s="170" t="str" cm="1">
        <f t="array" ref="BD159" xml:space="preserve"> _xlfn.XLOOKUP(
  1,
  ( BASE_MAPA!$E$2:$E$359 = #REF!) *
  ( BASE_MAPA!$F$2:$F$359 &lt;= #REF!) *
  ( BASE_MAPA!$G$2:$G$359  &gt;= #REF!),
  BASE_MAPA!$K$2:$K$359,
  "-",
  0
)</f>
        <v>-</v>
      </c>
      <c r="BE159" s="171" t="str">
        <f>IFERROR(_xlfn.XLOOKUP(AO159, BASE_MAPA!$E$2:$E$359, BASE_MAPA!$J$2:$J$359), "ERRO")</f>
        <v>MARCO INICIAL - ALTO ARAGUAIA</v>
      </c>
      <c r="BF159" s="37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1626</v>
      </c>
      <c r="BK159" s="22" t="s">
        <v>1627</v>
      </c>
      <c r="BL159" s="20"/>
      <c r="BM159" s="277" t="s">
        <v>980</v>
      </c>
      <c r="BN159" s="277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9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151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16" t="str" cm="1">
        <f t="array" ref="M160" xml:space="preserve"> _xlfn.XLOOKUP(
  1,
  ( BASE_MAPA!$E$2:$E$359 = #REF!) *
  ( BASE_MAPA!$F$2:$F$359 &lt;= #REF!) *
  ( BASE_MAPA!$G$2:$G$359  &gt;= #REF!),
  BASE_MAPA!$H$2:$H$359,
  "-",
  0
)</f>
        <v>-</v>
      </c>
      <c r="N160" s="16" t="str" cm="1">
        <f t="array" ref="N160" xml:space="preserve"> _xlfn.XLOOKUP(
  1,
  ( BASE_MAPA!$E$2:$E$359 = #REF!) *
  ( BASE_MAPA!$F$2:$F$359 &lt;= #REF!) *
  ( BASE_MAPA!$G$2:$G$359  &gt;= #REF!),
  BASE_MAPA!$I$2:$I$359,
  "-",
  0
)</f>
        <v>-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BASE_MAPA!$E$2:$E$359 = #REF!) *
  ( BASE_MAPA!$F$2:$F$359 &lt;= #REF!) *
  ( BASE_MAPA!$G$2:$G$359  &gt;= #REF!),
  BASE_MAPA!$D$2:$D$359,
  "-",
  0
)</f>
        <v>-</v>
      </c>
      <c r="T160" s="15" t="str" cm="1">
        <f t="array" ref="T160" xml:space="preserve"> _xlfn.XLOOKUP(
  1,
  ( BASE_MAPA!$E$2:$E$359 = #REF!) *
  ( BASE_MAPA!$F$2:$F$359 &lt;= #REF!) *
  ( BASE_MAPA!$G$2:$G$359  &gt;= #REF!),
  BASE_MAPA!$K$2:$K$359,
  "-",
  0
)</f>
        <v>-</v>
      </c>
      <c r="U160" s="86" t="str">
        <f>IFERROR(_xlfn.XLOOKUP(J160, BASE_MAPA!$E$2:$E$359, BASE_MAPA!$J$2:$J$359), "ERRO")</f>
        <v>MARCO INICIAL - ALTO ARAGUAIA</v>
      </c>
      <c r="V160" s="211" t="s">
        <v>1226</v>
      </c>
      <c r="W160" s="43" t="s">
        <v>1395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48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68" t="str">
        <f>IF(BS_CONTROLE[[#This Row],[Local - Partida]]=0, "-", BS_CONTROLE[[#This Row],[Local - Partida]])</f>
        <v>K97TIN</v>
      </c>
      <c r="AL160" s="368" t="str">
        <f>IF(BS_CONTROLE[[#This Row],[Local - Encerramento]]=0, "-", BS_CONTROLE[[#This Row],[Local - Encerramento]])</f>
        <v>-</v>
      </c>
      <c r="AM160" s="368" t="str">
        <f>IF(BS_CONTROLE[[#This Row],[Entre - Estações]]=0, "-", BS_CONTROLE[[#This Row],[Entre - Estações]])</f>
        <v>-</v>
      </c>
      <c r="AN160" s="368" t="str">
        <f>IF(BS_CONTROLE[[#This Row],[SB]]=0, "-", BS_CONTROLE[[#This Row],[SB]])</f>
        <v>-</v>
      </c>
      <c r="AO160" s="369">
        <f>IF(BS_CONTROLE[[#This Row],[SUB]]=0, "-", BS_CONTROLE[[#This Row],[SUB]])</f>
        <v>74</v>
      </c>
      <c r="AP160" s="370">
        <f>IF(BS_CONTROLE[[#This Row],[KM - Inicio]]=0, "-", BS_CONTROLE[[#This Row],[KM - Inicio]])</f>
        <v>104.02</v>
      </c>
      <c r="AQ160" s="37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75" t="str" cm="1">
        <f t="array" ref="BC160" xml:space="preserve"> _xlfn.XLOOKUP(
  1,
  ( BASE_MAPA!$E$2:$E$359 = #REF!) *
  ( BASE_MAPA!$F$2:$F$359 &lt;= #REF!) *
  ( BASE_MAPA!$G$2:$G$359  &gt;= #REF!),
  BASE_MAPA!$D$2:$D$359,
  "-",
  0
)</f>
        <v>-</v>
      </c>
      <c r="BD160" s="75" t="str" cm="1">
        <f t="array" ref="BD160" xml:space="preserve"> _xlfn.XLOOKUP(
  1,
  ( BASE_MAPA!$E$2:$E$359 = #REF!) *
  ( BASE_MAPA!$F$2:$F$359 &lt;= #REF!) *
  ( BASE_MAPA!$G$2:$G$359  &gt;= #REF!),
  BASE_MAPA!$K$2:$K$359,
  "-",
  0
)</f>
        <v>-</v>
      </c>
      <c r="BE160" s="11" t="str">
        <f>IFERROR(_xlfn.XLOOKUP(AO160, BASE_MAPA!$E$2:$E$359, BASE_MAPA!$J$2:$J$359), "ERRO")</f>
        <v>MARCO INICIAL - ALTO ARAGUAIA</v>
      </c>
      <c r="BF160" s="37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1396</v>
      </c>
      <c r="BK160" s="22" t="s">
        <v>1397</v>
      </c>
      <c r="BL160" s="20"/>
      <c r="BM160" s="277" t="s">
        <v>986</v>
      </c>
      <c r="BN160" s="277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9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16" t="str" cm="1">
        <f t="array" ref="M161" xml:space="preserve"> _xlfn.XLOOKUP(
  1,
  ( BASE_MAPA!$E$2:$E$359 = #REF!) *
  ( BASE_MAPA!$F$2:$F$359 &lt;= #REF!) *
  ( BASE_MAPA!$G$2:$G$359  &gt;= #REF!),
  BASE_MAPA!$H$2:$H$359,
  "-",
  0
)</f>
        <v>-</v>
      </c>
      <c r="N161" s="16" t="str" cm="1">
        <f t="array" ref="N161" xml:space="preserve"> _xlfn.XLOOKUP(
  1,
  ( BASE_MAPA!$E$2:$E$359 = #REF!) *
  ( BASE_MAPA!$F$2:$F$359 &lt;= #REF!) *
  ( BASE_MAPA!$G$2:$G$359  &gt;= #REF!),
  BASE_MAPA!$I$2:$I$359,
  "-",
  0
)</f>
        <v>-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BASE_MAPA!$E$2:$E$359 = #REF!) *
  ( BASE_MAPA!$F$2:$F$359 &lt;= #REF!) *
  ( BASE_MAPA!$G$2:$G$359  &gt;= #REF!),
  BASE_MAPA!$D$2:$D$359,
  "-",
  0
)</f>
        <v>-</v>
      </c>
      <c r="T161" s="15" t="str" cm="1">
        <f t="array" ref="T161" xml:space="preserve"> _xlfn.XLOOKUP(
  1,
  ( BASE_MAPA!$E$2:$E$359 = #REF!) *
  ( BASE_MAPA!$F$2:$F$359 &lt;= #REF!) *
  ( BASE_MAPA!$G$2:$G$359  &gt;= #REF!),
  BASE_MAPA!$K$2:$K$359,
  "-",
  0
)</f>
        <v>-</v>
      </c>
      <c r="U161" s="86" t="str">
        <f>IFERROR(_xlfn.XLOOKUP(J161, BASE_MAPA!$E$2:$E$359, BASE_MAPA!$J$2:$J$359), "ERRO")</f>
        <v>ITIRAPINA - BAURU</v>
      </c>
      <c r="V161" s="211" t="s">
        <v>1376</v>
      </c>
      <c r="W161" s="186" t="s">
        <v>1329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48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68" t="str">
        <f>IF(BS_CONTROLE[[#This Row],[Local - Partida]]=0, "-", BS_CONTROLE[[#This Row],[Local - Partida]])</f>
        <v>ZVT1</v>
      </c>
      <c r="AL161" s="368" t="str">
        <f>IF(BS_CONTROLE[[#This Row],[Local - Encerramento]]=0, "-", BS_CONTROLE[[#This Row],[Local - Encerramento]])</f>
        <v>ZVT1</v>
      </c>
      <c r="AM161" s="368" t="str">
        <f>IF(BS_CONTROLE[[#This Row],[Entre - Estações]]=0, "-", BS_CONTROLE[[#This Row],[Entre - Estações]])</f>
        <v>-</v>
      </c>
      <c r="AN161" s="368" t="str">
        <f>IF(BS_CONTROLE[[#This Row],[SB]]=0, "-", BS_CONTROLE[[#This Row],[SB]])</f>
        <v>-</v>
      </c>
      <c r="AO161" s="369">
        <f>IF(BS_CONTROLE[[#This Row],[SUB]]=0, "-", BS_CONTROLE[[#This Row],[SUB]])</f>
        <v>78</v>
      </c>
      <c r="AP161" s="370">
        <f>IF(BS_CONTROLE[[#This Row],[KM - Inicio]]=0, "-", BS_CONTROLE[[#This Row],[KM - Inicio]])</f>
        <v>244</v>
      </c>
      <c r="AQ161" s="37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75" t="str" cm="1">
        <f t="array" ref="BC161" xml:space="preserve"> _xlfn.XLOOKUP(
  1,
  ( BASE_MAPA!$E$2:$E$359 = #REF!) *
  ( BASE_MAPA!$F$2:$F$359 &lt;= #REF!) *
  ( BASE_MAPA!$G$2:$G$359  &gt;= #REF!),
  BASE_MAPA!$D$2:$D$359,
  "-",
  0
)</f>
        <v>-</v>
      </c>
      <c r="BD161" s="75" t="str" cm="1">
        <f t="array" ref="BD161" xml:space="preserve"> _xlfn.XLOOKUP(
  1,
  ( BASE_MAPA!$E$2:$E$359 = #REF!) *
  ( BASE_MAPA!$F$2:$F$359 &lt;= #REF!) *
  ( BASE_MAPA!$G$2:$G$359  &gt;= #REF!),
  BASE_MAPA!$K$2:$K$359,
  "-",
  0
)</f>
        <v>-</v>
      </c>
      <c r="BE161" s="11" t="str">
        <f>IFERROR(_xlfn.XLOOKUP(AO161, BASE_MAPA!$E$2:$E$359, BASE_MAPA!$J$2:$J$359), "ERRO")</f>
        <v>ITIRAPINA - BAURU</v>
      </c>
      <c r="BF161" s="37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1398</v>
      </c>
      <c r="BK161" s="22" t="s">
        <v>1399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9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151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16" t="str" cm="1">
        <f t="array" ref="M162" xml:space="preserve"> _xlfn.XLOOKUP(
  1,
  ( BASE_MAPA!$E$2:$E$359 = #REF!) *
  ( BASE_MAPA!$F$2:$F$359 &lt;= #REF!) *
  ( BASE_MAPA!$G$2:$G$359  &gt;= #REF!),
  BASE_MAPA!$H$2:$H$359,
  "-",
  0
)</f>
        <v>-</v>
      </c>
      <c r="N162" s="16" t="str" cm="1">
        <f t="array" ref="N162" xml:space="preserve"> _xlfn.XLOOKUP(
  1,
  ( BASE_MAPA!$E$2:$E$359 = #REF!) *
  ( BASE_MAPA!$F$2:$F$359 &lt;= #REF!) *
  ( BASE_MAPA!$G$2:$G$359  &gt;= #REF!),
  BASE_MAPA!$I$2:$I$359,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BASE_MAPA!$E$2:$E$359 = #REF!) *
  ( BASE_MAPA!$F$2:$F$359 &lt;= #REF!) *
  ( BASE_MAPA!$G$2:$G$359  &gt;= #REF!),
  BASE_MAPA!$D$2:$D$359,
  "-",
  0
)</f>
        <v>-</v>
      </c>
      <c r="T162" s="15" t="str" cm="1">
        <f t="array" ref="T162" xml:space="preserve"> _xlfn.XLOOKUP(
  1,
  ( BASE_MAPA!$E$2:$E$359 = #REF!) *
  ( BASE_MAPA!$F$2:$F$359 &lt;= #REF!) *
  ( BASE_MAPA!$G$2:$G$359  &gt;= #REF!),
  BASE_MAPA!$K$2:$K$359,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48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68" t="str">
        <f>IF(BS_CONTROLE[[#This Row],[Local - Partida]]=0, "-", BS_CONTROLE[[#This Row],[Local - Partida]])</f>
        <v>-</v>
      </c>
      <c r="AL162" s="368" t="str">
        <f>IF(BS_CONTROLE[[#This Row],[Local - Encerramento]]=0, "-", BS_CONTROLE[[#This Row],[Local - Encerramento]])</f>
        <v>-</v>
      </c>
      <c r="AM162" s="368" t="str">
        <f>IF(BS_CONTROLE[[#This Row],[Entre - Estações]]=0, "-", BS_CONTROLE[[#This Row],[Entre - Estações]])</f>
        <v>-</v>
      </c>
      <c r="AN162" s="368" t="str">
        <f>IF(BS_CONTROLE[[#This Row],[SB]]=0, "-", BS_CONTROLE[[#This Row],[SB]])</f>
        <v>-</v>
      </c>
      <c r="AO162" s="369" t="str">
        <f>IF(BS_CONTROLE[[#This Row],[SUB]]=0, "-", BS_CONTROLE[[#This Row],[SUB]])</f>
        <v>-</v>
      </c>
      <c r="AP162" s="370" t="str">
        <f>IF(BS_CONTROLE[[#This Row],[KM - Inicio]]=0, "-", BS_CONTROLE[[#This Row],[KM - Inicio]])</f>
        <v>-</v>
      </c>
      <c r="AQ162" s="37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75" t="str" cm="1">
        <f t="array" ref="BC162" xml:space="preserve"> _xlfn.XLOOKUP(
  1,
  ( BASE_MAPA!$E$2:$E$359 = #REF!) *
  ( BASE_MAPA!$F$2:$F$359 &lt;= #REF!) *
  ( BASE_MAPA!$G$2:$G$359  &gt;= #REF!),
  BASE_MAPA!$D$2:$D$359,
  "-",
  0
)</f>
        <v>-</v>
      </c>
      <c r="BD162" s="75" t="str" cm="1">
        <f t="array" ref="BD162" xml:space="preserve"> _xlfn.XLOOKUP(
  1,
  ( BASE_MAPA!$E$2:$E$359 = #REF!) *
  ( BASE_MAPA!$F$2:$F$359 &lt;= #REF!) *
  ( BASE_MAPA!$G$2:$G$359  &gt;= #REF!),
  BASE_MAPA!$K$2:$K$359,
  "-",
  0
)</f>
        <v>-</v>
      </c>
      <c r="BE162" s="11" t="str">
        <f>IFERROR(_xlfn.XLOOKUP(AO162, BASE_MAPA!$E$2:$E$359, BASE_MAPA!$J$2:$J$359), "ERRO")</f>
        <v>ERRO</v>
      </c>
      <c r="BF162" s="37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9" t="str">
        <f t="shared" si="2"/>
        <v/>
      </c>
    </row>
    <row r="163" spans="1:72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151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1400</v>
      </c>
      <c r="J163" s="16">
        <v>103</v>
      </c>
      <c r="K163" s="16">
        <v>2146</v>
      </c>
      <c r="L163" s="80" t="s">
        <v>609</v>
      </c>
      <c r="M163" s="16" t="str" cm="1">
        <f t="array" ref="M163" xml:space="preserve"> _xlfn.XLOOKUP(
  1,
  ( BASE_MAPA!$E$2:$E$359 = #REF!) *
  ( BASE_MAPA!$F$2:$F$359 &lt;= #REF!) *
  ( BASE_MAPA!$G$2:$G$359  &gt;= #REF!),
  BASE_MAPA!$H$2:$H$359,
  "-",
  0
)</f>
        <v>-</v>
      </c>
      <c r="N163" s="16" t="str" cm="1">
        <f t="array" ref="N163" xml:space="preserve"> _xlfn.XLOOKUP(
  1,
  ( BASE_MAPA!$E$2:$E$359 = #REF!) *
  ( BASE_MAPA!$F$2:$F$359 &lt;= #REF!) *
  ( BASE_MAPA!$G$2:$G$359  &gt;= #REF!),
  BASE_MAPA!$I$2:$I$359,
  "-",
  0
)</f>
        <v>-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BASE_MAPA!$E$2:$E$359 = #REF!) *
  ( BASE_MAPA!$F$2:$F$359 &lt;= #REF!) *
  ( BASE_MAPA!$G$2:$G$359  &gt;= #REF!),
  BASE_MAPA!$D$2:$D$359,
  "-",
  0
)</f>
        <v>-</v>
      </c>
      <c r="T163" s="15" t="str" cm="1">
        <f t="array" ref="T163" xml:space="preserve"> _xlfn.XLOOKUP(
  1,
  ( BASE_MAPA!$E$2:$E$359 = #REF!) *
  ( BASE_MAPA!$F$2:$F$359 &lt;= #REF!) *
  ( BASE_MAPA!$G$2:$G$359  &gt;= #REF!),
  BASE_MAPA!$K$2:$K$359,
  "-",
  0
)</f>
        <v>-</v>
      </c>
      <c r="U163" s="86" t="str">
        <f>IFERROR(_xlfn.XLOOKUP(J163, BASE_MAPA!$E$2:$E$359, BASE_MAPA!$J$2:$J$359), "ERRO")</f>
        <v>OURO VERDE - LIGAÇÃO</v>
      </c>
      <c r="V163" s="211" t="s">
        <v>1401</v>
      </c>
      <c r="W163" s="186" t="s">
        <v>1402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48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68" t="str">
        <f>IF(BS_CONTROLE[[#This Row],[Local - Partida]]=0, "-", BS_CONTROLE[[#This Row],[Local - Partida]])</f>
        <v>PIT</v>
      </c>
      <c r="AL163" s="368" t="str">
        <f>IF(BS_CONTROLE[[#This Row],[Local - Encerramento]]=0, "-", BS_CONTROLE[[#This Row],[Local - Encerramento]])</f>
        <v>PITI</v>
      </c>
      <c r="AM163" s="368" t="str">
        <f>IF(BS_CONTROLE[[#This Row],[Entre - Estações]]=0, "-", BS_CONTROLE[[#This Row],[Entre - Estações]])</f>
        <v>-</v>
      </c>
      <c r="AN163" s="368" t="str">
        <f>IF(BS_CONTROLE[[#This Row],[SB]]=0, "-", BS_CONTROLE[[#This Row],[SB]])</f>
        <v>-</v>
      </c>
      <c r="AO163" s="369">
        <f>IF(BS_CONTROLE[[#This Row],[SUB]]=0, "-", BS_CONTROLE[[#This Row],[SUB]])</f>
        <v>103</v>
      </c>
      <c r="AP163" s="370">
        <f>IF(BS_CONTROLE[[#This Row],[KM - Inicio]]=0, "-", BS_CONTROLE[[#This Row],[KM - Inicio]])</f>
        <v>2146</v>
      </c>
      <c r="AQ163" s="37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75" t="str" cm="1">
        <f t="array" ref="BC163" xml:space="preserve"> _xlfn.XLOOKUP(
  1,
  ( BASE_MAPA!$E$2:$E$359 = #REF!) *
  ( BASE_MAPA!$F$2:$F$359 &lt;= #REF!) *
  ( BASE_MAPA!$G$2:$G$359  &gt;= #REF!),
  BASE_MAPA!$D$2:$D$359,
  "-",
  0
)</f>
        <v>-</v>
      </c>
      <c r="BD163" s="75" t="str" cm="1">
        <f t="array" ref="BD163" xml:space="preserve"> _xlfn.XLOOKUP(
  1,
  ( BASE_MAPA!$E$2:$E$359 = #REF!) *
  ( BASE_MAPA!$F$2:$F$359 &lt;= #REF!) *
  ( BASE_MAPA!$G$2:$G$359  &gt;= #REF!),
  BASE_MAPA!$K$2:$K$359,
  "-",
  0
)</f>
        <v>-</v>
      </c>
      <c r="BE163" s="11" t="str">
        <f>IFERROR(_xlfn.XLOOKUP(AO163, BASE_MAPA!$E$2:$E$359, BASE_MAPA!$J$2:$J$359), "ERRO")</f>
        <v>OURO VERDE - LIGAÇÃO</v>
      </c>
      <c r="BF163" s="37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1403</v>
      </c>
      <c r="BK163" s="272" t="s">
        <v>1404</v>
      </c>
      <c r="BL163" s="20"/>
      <c r="BM163" s="277" t="s">
        <v>971</v>
      </c>
      <c r="BN163" s="277" t="s">
        <v>991</v>
      </c>
      <c r="BO163" s="279" t="s">
        <v>1058</v>
      </c>
      <c r="BP163" s="22" t="s">
        <v>1405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9" t="str">
        <f t="shared" si="2"/>
        <v>MecânicaLocomotiva</v>
      </c>
    </row>
    <row r="164" spans="1:72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151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1400</v>
      </c>
      <c r="J164" s="16">
        <v>103</v>
      </c>
      <c r="K164" s="16">
        <v>2146</v>
      </c>
      <c r="L164" s="80" t="s">
        <v>609</v>
      </c>
      <c r="M164" s="16" t="str" cm="1">
        <f t="array" ref="M164" xml:space="preserve"> _xlfn.XLOOKUP(
  1,
  ( BASE_MAPA!$E$2:$E$359 = #REF!) *
  ( BASE_MAPA!$F$2:$F$359 &lt;= #REF!) *
  ( BASE_MAPA!$G$2:$G$359  &gt;= #REF!),
  BASE_MAPA!$H$2:$H$359,
  "-",
  0
)</f>
        <v>-</v>
      </c>
      <c r="N164" s="16" t="str" cm="1">
        <f t="array" ref="N164" xml:space="preserve"> _xlfn.XLOOKUP(
  1,
  ( BASE_MAPA!$E$2:$E$359 = #REF!) *
  ( BASE_MAPA!$F$2:$F$359 &lt;= #REF!) *
  ( BASE_MAPA!$G$2:$G$359  &gt;= #REF!),
  BASE_MAPA!$I$2:$I$359,
  "-",
  0
)</f>
        <v>-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70" t="str" cm="1">
        <f t="array" ref="S164" xml:space="preserve"> _xlfn.XLOOKUP(
  1,
  ( BASE_MAPA!$E$2:$E$359 = #REF!) *
  ( BASE_MAPA!$F$2:$F$359 &lt;= #REF!) *
  ( BASE_MAPA!$G$2:$G$359  &gt;= #REF!),
  BASE_MAPA!$D$2:$D$359,
  "-",
  0
)</f>
        <v>-</v>
      </c>
      <c r="T164" s="170" t="str" cm="1">
        <f t="array" ref="T164" xml:space="preserve"> _xlfn.XLOOKUP(
  1,
  ( BASE_MAPA!$E$2:$E$359 = #REF!) *
  ( BASE_MAPA!$F$2:$F$359 &lt;= #REF!) *
  ( BASE_MAPA!$G$2:$G$359  &gt;= #REF!),
  BASE_MAPA!$K$2:$K$359,
  "-",
  0
)</f>
        <v>-</v>
      </c>
      <c r="U164" s="169" t="str">
        <f>IFERROR(_xlfn.XLOOKUP(J164, BASE_MAPA!$E$2:$E$359, BASE_MAPA!$J$2:$J$359), "ERRO")</f>
        <v>OURO VERDE - LIGAÇÃO</v>
      </c>
      <c r="V164" s="211" t="s">
        <v>1401</v>
      </c>
      <c r="W164" s="43" t="s">
        <v>1395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48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68" t="str">
        <f>IF(BS_CONTROLE[[#This Row],[Local - Partida]]=0, "-", BS_CONTROLE[[#This Row],[Local - Partida]])</f>
        <v>PIT1</v>
      </c>
      <c r="AL164" s="368" t="str">
        <f>IF(BS_CONTROLE[[#This Row],[Local - Encerramento]]=0, "-", BS_CONTROLE[[#This Row],[Local - Encerramento]])</f>
        <v>PITI</v>
      </c>
      <c r="AM164" s="368" t="str">
        <f>IF(BS_CONTROLE[[#This Row],[Entre - Estações]]=0, "-", BS_CONTROLE[[#This Row],[Entre - Estações]])</f>
        <v>-</v>
      </c>
      <c r="AN164" s="368" t="str">
        <f>IF(BS_CONTROLE[[#This Row],[SB]]=0, "-", BS_CONTROLE[[#This Row],[SB]])</f>
        <v>-</v>
      </c>
      <c r="AO164" s="369">
        <f>IF(BS_CONTROLE[[#This Row],[SUB]]=0, "-", BS_CONTROLE[[#This Row],[SUB]])</f>
        <v>103</v>
      </c>
      <c r="AP164" s="370">
        <f>IF(BS_CONTROLE[[#This Row],[KM - Inicio]]=0, "-", BS_CONTROLE[[#This Row],[KM - Inicio]])</f>
        <v>2146</v>
      </c>
      <c r="AQ164" s="37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170" t="str" cm="1">
        <f t="array" ref="BC164" xml:space="preserve"> _xlfn.XLOOKUP(
  1,
  ( BASE_MAPA!$E$2:$E$359 = #REF!) *
  ( BASE_MAPA!$F$2:$F$359 &lt;= #REF!) *
  ( BASE_MAPA!$G$2:$G$359  &gt;= #REF!),
  BASE_MAPA!$D$2:$D$359,
  "-",
  0
)</f>
        <v>-</v>
      </c>
      <c r="BD164" s="170" t="str" cm="1">
        <f t="array" ref="BD164" xml:space="preserve"> _xlfn.XLOOKUP(
  1,
  ( BASE_MAPA!$E$2:$E$359 = #REF!) *
  ( BASE_MAPA!$F$2:$F$359 &lt;= #REF!) *
  ( BASE_MAPA!$G$2:$G$359  &gt;= #REF!),
  BASE_MAPA!$K$2:$K$359,
  "-",
  0
)</f>
        <v>-</v>
      </c>
      <c r="BE164" s="171" t="str">
        <f>IFERROR(_xlfn.XLOOKUP(AO164, BASE_MAPA!$E$2:$E$359, BASE_MAPA!$J$2:$J$359), "ERRO")</f>
        <v>OURO VERDE - LIGAÇÃO</v>
      </c>
      <c r="BF164" s="37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1403</v>
      </c>
      <c r="BK164" s="272" t="s">
        <v>1404</v>
      </c>
      <c r="BL164" s="20"/>
      <c r="BM164" s="277" t="s">
        <v>971</v>
      </c>
      <c r="BN164" s="277" t="s">
        <v>991</v>
      </c>
      <c r="BO164" s="279" t="s">
        <v>1058</v>
      </c>
      <c r="BP164" s="22" t="s">
        <v>1405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9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1487</v>
      </c>
      <c r="N165" s="16" t="s">
        <v>1488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BASE_MAPA!$E$2:$E$359 = #REF!) *
  ( BASE_MAPA!$F$2:$F$359 &lt;= #REF!) *
  ( BASE_MAPA!$G$2:$G$359  &gt;= #REF!),
  BASE_MAPA!$D$2:$D$359,
  "-",
  0
)</f>
        <v>-</v>
      </c>
      <c r="T165" s="15" t="str" cm="1">
        <f t="array" ref="T165" xml:space="preserve"> _xlfn.XLOOKUP(
  1,
  ( BASE_MAPA!$E$2:$E$359 = #REF!) *
  ( BASE_MAPA!$F$2:$F$359 &lt;= #REF!) *
  ( BASE_MAPA!$G$2:$G$359  &gt;= #REF!),
  BASE_MAPA!$K$2:$K$359,
  "-",
  0
)</f>
        <v>-</v>
      </c>
      <c r="U165" s="86" t="str">
        <f>IFERROR(_xlfn.XLOOKUP(J165, BASE_MAPA!$E$2:$E$359, BASE_MAPA!$J$2:$J$359), "ERRO")</f>
        <v>PORTO NACIONAL - OURO VERDE</v>
      </c>
      <c r="V165" s="211" t="s">
        <v>1406</v>
      </c>
      <c r="W165" s="186" t="s">
        <v>1489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48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68" t="str">
        <f>IF(BS_CONTROLE[[#This Row],[Local - Partida]]=0, "-", BS_CONTROLE[[#This Row],[Local - Partida]])</f>
        <v>PJA</v>
      </c>
      <c r="AL165" s="368" t="str">
        <f>IF(BS_CONTROLE[[#This Row],[Local - Encerramento]]=0, "-", BS_CONTROLE[[#This Row],[Local - Encerramento]])</f>
        <v>POV</v>
      </c>
      <c r="AM165" s="368" t="str">
        <f>IF(BS_CONTROLE[[#This Row],[Entre - Estações]]=0, "-", BS_CONTROLE[[#This Row],[Entre - Estações]])</f>
        <v>PJA-POV</v>
      </c>
      <c r="AN165" s="368" t="str">
        <f>IF(BS_CONTROLE[[#This Row],[SB]]=0, "-", BS_CONTROLE[[#This Row],[SB]])</f>
        <v>PJAPOV</v>
      </c>
      <c r="AO165" s="369">
        <f>IF(BS_CONTROLE[[#This Row],[SUB]]=0, "-", BS_CONTROLE[[#This Row],[SUB]])</f>
        <v>101</v>
      </c>
      <c r="AP165" s="370">
        <f>IF(BS_CONTROLE[[#This Row],[KM - Inicio]]=0, "-", BS_CONTROLE[[#This Row],[KM - Inicio]])</f>
        <v>1471</v>
      </c>
      <c r="AQ165" s="37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75" t="str" cm="1">
        <f t="array" ref="BC165" xml:space="preserve"> _xlfn.XLOOKUP(
  1,
  ( BASE_MAPA!$E$2:$E$359 = #REF!) *
  ( BASE_MAPA!$F$2:$F$359 &lt;= #REF!) *
  ( BASE_MAPA!$G$2:$G$359  &gt;= #REF!),
  BASE_MAPA!$D$2:$D$359,
  "-",
  0
)</f>
        <v>-</v>
      </c>
      <c r="BD165" s="75" t="str" cm="1">
        <f t="array" ref="BD165" xml:space="preserve"> _xlfn.XLOOKUP(
  1,
  ( BASE_MAPA!$E$2:$E$359 = #REF!) *
  ( BASE_MAPA!$F$2:$F$359 &lt;= #REF!) *
  ( BASE_MAPA!$G$2:$G$359  &gt;= #REF!),
  BASE_MAPA!$K$2:$K$359,
  "-",
  0
)</f>
        <v>-</v>
      </c>
      <c r="BE165" s="11" t="str">
        <f>IFERROR(_xlfn.XLOOKUP(AO165, BASE_MAPA!$E$2:$E$359, BASE_MAPA!$J$2:$J$359), "ERRO")</f>
        <v>PORTO NACIONAL - OURO VERDE</v>
      </c>
      <c r="BF165" s="37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1393</v>
      </c>
      <c r="BK165" s="22" t="s">
        <v>1490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1491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9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151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16" t="str" cm="1">
        <f t="array" ref="M166" xml:space="preserve"> _xlfn.XLOOKUP(
  1,
  ( BASE_MAPA!$E$2:$E$359 = #REF!) *
  ( BASE_MAPA!$F$2:$F$359 &lt;= #REF!) *
  ( BASE_MAPA!$G$2:$G$359  &gt;= #REF!),
  BASE_MAPA!$H$2:$H$359,
  "-",
  0
)</f>
        <v>-</v>
      </c>
      <c r="N166" s="16" t="str" cm="1">
        <f t="array" ref="N166" xml:space="preserve"> _xlfn.XLOOKUP(
  1,
  ( BASE_MAPA!$E$2:$E$359 = #REF!) *
  ( BASE_MAPA!$F$2:$F$359 &lt;= #REF!) *
  ( BASE_MAPA!$G$2:$G$359  &gt;= #REF!),
  BASE_MAPA!$I$2:$I$359,
  "-",
  0
)</f>
        <v>-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BASE_MAPA!$E$2:$E$359 = #REF!) *
  ( BASE_MAPA!$F$2:$F$359 &lt;= #REF!) *
  ( BASE_MAPA!$G$2:$G$359  &gt;= #REF!),
  BASE_MAPA!$D$2:$D$359,
  "-",
  0
)</f>
        <v>-</v>
      </c>
      <c r="T166" s="15" t="str" cm="1">
        <f t="array" ref="T166" xml:space="preserve"> _xlfn.XLOOKUP(
  1,
  ( BASE_MAPA!$E$2:$E$359 = #REF!) *
  ( BASE_MAPA!$F$2:$F$359 &lt;= #REF!) *
  ( BASE_MAPA!$G$2:$G$359  &gt;= #REF!),
  BASE_MAPA!$K$2:$K$359,
  "-",
  0
)</f>
        <v>-</v>
      </c>
      <c r="U166" s="86" t="str">
        <f>IFERROR(_xlfn.XLOOKUP(J166, BASE_MAPA!$E$2:$E$359, BASE_MAPA!$J$2:$J$359), "ERRO")</f>
        <v>PORTO NACIONAL - OURO VERDE</v>
      </c>
      <c r="V166" s="211" t="s">
        <v>1406</v>
      </c>
      <c r="W166" s="43" t="s">
        <v>1303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48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68" t="str">
        <f>IF(BS_CONTROLE[[#This Row],[Local - Partida]]=0, "-", BS_CONTROLE[[#This Row],[Local - Partida]])</f>
        <v>PUR</v>
      </c>
      <c r="AL166" s="368" t="str">
        <f>IF(BS_CONTROLE[[#This Row],[Local - Encerramento]]=0, "-", BS_CONTROLE[[#This Row],[Local - Encerramento]])</f>
        <v>PJA</v>
      </c>
      <c r="AM166" s="368" t="str">
        <f>IF(BS_CONTROLE[[#This Row],[Entre - Estações]]=0, "-", BS_CONTROLE[[#This Row],[Entre - Estações]])</f>
        <v>-</v>
      </c>
      <c r="AN166" s="368" t="str">
        <f>IF(BS_CONTROLE[[#This Row],[SB]]=0, "-", BS_CONTROLE[[#This Row],[SB]])</f>
        <v>-</v>
      </c>
      <c r="AO166" s="369">
        <f>IF(BS_CONTROLE[[#This Row],[SUB]]=0, "-", BS_CONTROLE[[#This Row],[SUB]])</f>
        <v>101</v>
      </c>
      <c r="AP166" s="370">
        <f>IF(BS_CONTROLE[[#This Row],[KM - Inicio]]=0, "-", BS_CONTROLE[[#This Row],[KM - Inicio]])</f>
        <v>1405</v>
      </c>
      <c r="AQ166" s="37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4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3">
        <v>9</v>
      </c>
      <c r="BB166" s="10" t="str">
        <f>IFERROR(_xlfn.XLOOKUP(AI166, BS_ATIVIDADE[ATIVIDADE],BS_ATIVIDADE[UNIDADE] ), "*")</f>
        <v>VAGÕES</v>
      </c>
      <c r="BC166" s="75" t="str" cm="1">
        <f t="array" ref="BC166" xml:space="preserve"> _xlfn.XLOOKUP(
  1,
  ( BASE_MAPA!$E$2:$E$359 = #REF!) *
  ( BASE_MAPA!$F$2:$F$359 &lt;= #REF!) *
  ( BASE_MAPA!$G$2:$G$359  &gt;= #REF!),
  BASE_MAPA!$D$2:$D$359,
  "-",
  0
)</f>
        <v>-</v>
      </c>
      <c r="BD166" s="75" t="str" cm="1">
        <f t="array" ref="BD166" xml:space="preserve"> _xlfn.XLOOKUP(
  1,
  ( BASE_MAPA!$E$2:$E$359 = #REF!) *
  ( BASE_MAPA!$F$2:$F$359 &lt;= #REF!) *
  ( BASE_MAPA!$G$2:$G$359  &gt;= #REF!),
  BASE_MAPA!$K$2:$K$359,
  "-",
  0
)</f>
        <v>-</v>
      </c>
      <c r="BE166" s="11" t="str">
        <f>IFERROR(_xlfn.XLOOKUP(AO166, BASE_MAPA!$E$2:$E$359, BASE_MAPA!$J$2:$J$359), "ERRO")</f>
        <v>PORTO NACIONAL - OURO VERDE</v>
      </c>
      <c r="BF166" s="37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1407</v>
      </c>
      <c r="BK166" s="21" t="s">
        <v>1407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1408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9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151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16" t="str" cm="1">
        <f t="array" ref="M167" xml:space="preserve"> _xlfn.XLOOKUP(
  1,
  ( BASE_MAPA!$E$2:$E$359 = #REF!) *
  ( BASE_MAPA!$F$2:$F$359 &lt;= #REF!) *
  ( BASE_MAPA!$G$2:$G$359  &gt;= #REF!),
  BASE_MAPA!$H$2:$H$359,
  "-",
  0
)</f>
        <v>-</v>
      </c>
      <c r="N167" s="16" t="str" cm="1">
        <f t="array" ref="N167" xml:space="preserve"> _xlfn.XLOOKUP(
  1,
  ( BASE_MAPA!$E$2:$E$359 = #REF!) *
  ( BASE_MAPA!$F$2:$F$359 &lt;= #REF!) *
  ( BASE_MAPA!$G$2:$G$359  &gt;= #REF!),
  BASE_MAPA!$I$2:$I$359,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BASE_MAPA!$E$2:$E$359 = #REF!) *
  ( BASE_MAPA!$F$2:$F$359 &lt;= #REF!) *
  ( BASE_MAPA!$G$2:$G$359  &gt;= #REF!),
  BASE_MAPA!$D$2:$D$359,
  "-",
  0
)</f>
        <v>-</v>
      </c>
      <c r="T167" s="15" t="str" cm="1">
        <f t="array" ref="T167" xml:space="preserve"> _xlfn.XLOOKUP(
  1,
  ( BASE_MAPA!$E$2:$E$359 = #REF!) *
  ( BASE_MAPA!$F$2:$F$359 &lt;= #REF!) *
  ( BASE_MAPA!$G$2:$G$359  &gt;= #REF!),
  BASE_MAPA!$K$2:$K$359,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48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68" t="str">
        <f>IF(BS_CONTROLE[[#This Row],[Local - Partida]]=0, "-", BS_CONTROLE[[#This Row],[Local - Partida]])</f>
        <v>-</v>
      </c>
      <c r="AL167" s="368" t="str">
        <f>IF(BS_CONTROLE[[#This Row],[Local - Encerramento]]=0, "-", BS_CONTROLE[[#This Row],[Local - Encerramento]])</f>
        <v>-</v>
      </c>
      <c r="AM167" s="368" t="str">
        <f>IF(BS_CONTROLE[[#This Row],[Entre - Estações]]=0, "-", BS_CONTROLE[[#This Row],[Entre - Estações]])</f>
        <v>-</v>
      </c>
      <c r="AN167" s="368" t="str">
        <f>IF(BS_CONTROLE[[#This Row],[SB]]=0, "-", BS_CONTROLE[[#This Row],[SB]])</f>
        <v>-</v>
      </c>
      <c r="AO167" s="369" t="str">
        <f>IF(BS_CONTROLE[[#This Row],[SUB]]=0, "-", BS_CONTROLE[[#This Row],[SUB]])</f>
        <v>-</v>
      </c>
      <c r="AP167" s="370" t="str">
        <f>IF(BS_CONTROLE[[#This Row],[KM - Inicio]]=0, "-", BS_CONTROLE[[#This Row],[KM - Inicio]])</f>
        <v>-</v>
      </c>
      <c r="AQ167" s="37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75" t="str" cm="1">
        <f t="array" ref="BC167" xml:space="preserve"> _xlfn.XLOOKUP(
  1,
  ( BASE_MAPA!$E$2:$E$359 = #REF!) *
  ( BASE_MAPA!$F$2:$F$359 &lt;= #REF!) *
  ( BASE_MAPA!$G$2:$G$359  &gt;= #REF!),
  BASE_MAPA!$D$2:$D$359,
  "-",
  0
)</f>
        <v>-</v>
      </c>
      <c r="BD167" s="75" t="str" cm="1">
        <f t="array" ref="BD167" xml:space="preserve"> _xlfn.XLOOKUP(
  1,
  ( BASE_MAPA!$E$2:$E$359 = #REF!) *
  ( BASE_MAPA!$F$2:$F$359 &lt;= #REF!) *
  ( BASE_MAPA!$G$2:$G$359  &gt;= #REF!),
  BASE_MAPA!$K$2:$K$359,
  "-",
  0
)</f>
        <v>-</v>
      </c>
      <c r="BE167" s="11" t="str">
        <f>IFERROR(_xlfn.XLOOKUP(AO167, BASE_MAPA!$E$2:$E$359, BASE_MAPA!$J$2:$J$359), "ERRO")</f>
        <v>ERRO</v>
      </c>
      <c r="BF167" s="37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9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151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16" t="str" cm="1">
        <f t="array" ref="M168" xml:space="preserve"> _xlfn.XLOOKUP(
  1,
  ( BASE_MAPA!$E$2:$E$359 = #REF!) *
  ( BASE_MAPA!$F$2:$F$359 &lt;= #REF!) *
  ( BASE_MAPA!$G$2:$G$359  &gt;= #REF!),
  BASE_MAPA!$H$2:$H$359,
  "-",
  0
)</f>
        <v>-</v>
      </c>
      <c r="N168" s="16" t="str" cm="1">
        <f t="array" ref="N168" xml:space="preserve"> _xlfn.XLOOKUP(
  1,
  ( BASE_MAPA!$E$2:$E$359 = #REF!) *
  ( BASE_MAPA!$F$2:$F$359 &lt;= #REF!) *
  ( BASE_MAPA!$G$2:$G$359  &gt;= #REF!),
  BASE_MAPA!$I$2:$I$359,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BASE_MAPA!$E$2:$E$359 = #REF!) *
  ( BASE_MAPA!$F$2:$F$359 &lt;= #REF!) *
  ( BASE_MAPA!$G$2:$G$359  &gt;= #REF!),
  BASE_MAPA!$D$2:$D$359,
  "-",
  0
)</f>
        <v>-</v>
      </c>
      <c r="T168" s="15" t="str" cm="1">
        <f t="array" ref="T168" xml:space="preserve"> _xlfn.XLOOKUP(
  1,
  ( BASE_MAPA!$E$2:$E$359 = #REF!) *
  ( BASE_MAPA!$F$2:$F$359 &lt;= #REF!) *
  ( BASE_MAPA!$G$2:$G$359  &gt;= #REF!),
  BASE_MAPA!$K$2:$K$359,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48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68" t="str">
        <f>IF(BS_CONTROLE[[#This Row],[Local - Partida]]=0, "-", BS_CONTROLE[[#This Row],[Local - Partida]])</f>
        <v>-</v>
      </c>
      <c r="AL168" s="368" t="str">
        <f>IF(BS_CONTROLE[[#This Row],[Local - Encerramento]]=0, "-", BS_CONTROLE[[#This Row],[Local - Encerramento]])</f>
        <v>-</v>
      </c>
      <c r="AM168" s="368" t="str">
        <f>IF(BS_CONTROLE[[#This Row],[Entre - Estações]]=0, "-", BS_CONTROLE[[#This Row],[Entre - Estações]])</f>
        <v>-</v>
      </c>
      <c r="AN168" s="368" t="str">
        <f>IF(BS_CONTROLE[[#This Row],[SB]]=0, "-", BS_CONTROLE[[#This Row],[SB]])</f>
        <v>-</v>
      </c>
      <c r="AO168" s="369" t="str">
        <f>IF(BS_CONTROLE[[#This Row],[SUB]]=0, "-", BS_CONTROLE[[#This Row],[SUB]])</f>
        <v>-</v>
      </c>
      <c r="AP168" s="370" t="str">
        <f>IF(BS_CONTROLE[[#This Row],[KM - Inicio]]=0, "-", BS_CONTROLE[[#This Row],[KM - Inicio]])</f>
        <v>-</v>
      </c>
      <c r="AQ168" s="37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75" t="str" cm="1">
        <f t="array" ref="BC168" xml:space="preserve"> _xlfn.XLOOKUP(
  1,
  ( BASE_MAPA!$E$2:$E$359 = #REF!) *
  ( BASE_MAPA!$F$2:$F$359 &lt;= #REF!) *
  ( BASE_MAPA!$G$2:$G$359  &gt;= #REF!),
  BASE_MAPA!$D$2:$D$359,
  "-",
  0
)</f>
        <v>-</v>
      </c>
      <c r="BD168" s="75" t="str" cm="1">
        <f t="array" ref="BD168" xml:space="preserve"> _xlfn.XLOOKUP(
  1,
  ( BASE_MAPA!$E$2:$E$359 = #REF!) *
  ( BASE_MAPA!$F$2:$F$359 &lt;= #REF!) *
  ( BASE_MAPA!$G$2:$G$359  &gt;= #REF!),
  BASE_MAPA!$K$2:$K$359,
  "-",
  0
)</f>
        <v>-</v>
      </c>
      <c r="BE168" s="11" t="str">
        <f>IFERROR(_xlfn.XLOOKUP(AO168, BASE_MAPA!$E$2:$E$359, BASE_MAPA!$J$2:$J$359), "ERRO")</f>
        <v>ERRO</v>
      </c>
      <c r="BF168" s="37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9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1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1721</v>
      </c>
      <c r="N169" s="16" t="s">
        <v>1722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BASE_MAPA!$E$2:$E$359 = #REF!) *
  ( BASE_MAPA!$F$2:$F$359 &lt;= #REF!) *
  ( BASE_MAPA!$G$2:$G$359  &gt;= #REF!),
  BASE_MAPA!$D$2:$D$359,
  "-",
  0
)</f>
        <v>-</v>
      </c>
      <c r="T169" s="15" t="str" cm="1">
        <f t="array" ref="T169" xml:space="preserve"> _xlfn.XLOOKUP(
  1,
  ( BASE_MAPA!$E$2:$E$359 = #REF!) *
  ( BASE_MAPA!$F$2:$F$359 &lt;= #REF!) *
  ( BASE_MAPA!$G$2:$G$359  &gt;= #REF!),
  BASE_MAPA!$K$2:$K$359,
  "-",
  0
)</f>
        <v>-</v>
      </c>
      <c r="U169" s="86" t="str">
        <f>IFERROR(_xlfn.XLOOKUP(J169, BASE_MAPA!$E$2:$E$359, BASE_MAPA!$J$2:$J$359), "ERRO")</f>
        <v>ALTO ARAGUAIA - RONDONOPOLIS</v>
      </c>
      <c r="V169" s="215" t="s">
        <v>1213</v>
      </c>
      <c r="W169" s="186" t="s">
        <v>1214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48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68" t="str">
        <f>IF(BS_CONTROLE[[#This Row],[Local - Partida]]=0, "-", BS_CONTROLE[[#This Row],[Local - Partida]])</f>
        <v>TSF1</v>
      </c>
      <c r="AL169" s="368" t="str">
        <f>IF(BS_CONTROLE[[#This Row],[Local - Encerramento]]=0, "-", BS_CONTROLE[[#This Row],[Local - Encerramento]])</f>
        <v>TSF1</v>
      </c>
      <c r="AM169" s="368" t="str">
        <f>IF(BS_CONTROLE[[#This Row],[Entre - Estações]]=0, "-", BS_CONTROLE[[#This Row],[Entre - Estações]])</f>
        <v>TSF-671677</v>
      </c>
      <c r="AN169" s="368" t="str">
        <f>IF(BS_CONTROLE[[#This Row],[SB]]=0, "-", BS_CONTROLE[[#This Row],[SB]])</f>
        <v>TSF671677</v>
      </c>
      <c r="AO169" s="369">
        <f>IF(BS_CONTROLE[[#This Row],[SUB]]=0, "-", BS_CONTROLE[[#This Row],[SUB]])</f>
        <v>98</v>
      </c>
      <c r="AP169" s="370">
        <f>IF(BS_CONTROLE[[#This Row],[KM - Inicio]]=0, "-", BS_CONTROLE[[#This Row],[KM - Inicio]])</f>
        <v>721</v>
      </c>
      <c r="AQ169" s="37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75" t="str" cm="1">
        <f t="array" ref="BC169" xml:space="preserve"> _xlfn.XLOOKUP(
  1,
  ( BASE_MAPA!$E$2:$E$359 = #REF!) *
  ( BASE_MAPA!$F$2:$F$359 &lt;= #REF!) *
  ( BASE_MAPA!$G$2:$G$359  &gt;= #REF!),
  BASE_MAPA!$D$2:$D$359,
  "-",
  0
)</f>
        <v>-</v>
      </c>
      <c r="BD169" s="75" t="str" cm="1">
        <f t="array" ref="BD169" xml:space="preserve"> _xlfn.XLOOKUP(
  1,
  ( BASE_MAPA!$E$2:$E$359 = #REF!) *
  ( BASE_MAPA!$F$2:$F$359 &lt;= #REF!) *
  ( BASE_MAPA!$G$2:$G$359  &gt;= #REF!),
  BASE_MAPA!$K$2:$K$359,
  "-",
  0
)</f>
        <v>-</v>
      </c>
      <c r="BE169" s="11" t="str">
        <f>IFERROR(_xlfn.XLOOKUP(AO169, BASE_MAPA!$E$2:$E$359, BASE_MAPA!$J$2:$J$359), "ERRO")</f>
        <v>ALTO ARAGUAIA - RONDONOPOLIS</v>
      </c>
      <c r="BF169" s="37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1723</v>
      </c>
      <c r="BK169" s="21" t="s">
        <v>1723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9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1724</v>
      </c>
      <c r="N170" s="16" t="s">
        <v>1725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BASE_MAPA!$E$2:$E$359 = #REF!) *
  ( BASE_MAPA!$F$2:$F$359 &lt;= #REF!) *
  ( BASE_MAPA!$G$2:$G$359  &gt;= #REF!),
  BASE_MAPA!$D$2:$D$359,
  "-",
  0
)</f>
        <v>-</v>
      </c>
      <c r="T170" s="15" t="str" cm="1">
        <f t="array" ref="T170" xml:space="preserve"> _xlfn.XLOOKUP(
  1,
  ( BASE_MAPA!$E$2:$E$359 = #REF!) *
  ( BASE_MAPA!$F$2:$F$359 &lt;= #REF!) *
  ( BASE_MAPA!$G$2:$G$359  &gt;= #REF!),
  BASE_MAPA!$K$2:$K$359,
  "-",
  0
)</f>
        <v>-</v>
      </c>
      <c r="U170" s="86" t="str">
        <f>IFERROR(_xlfn.XLOOKUP(J170, BASE_MAPA!$E$2:$E$359, BASE_MAPA!$J$2:$J$359), "ERRO")</f>
        <v>ALTO ARAGUAIA - RONDONOPOLIS</v>
      </c>
      <c r="V170" s="215" t="s">
        <v>1213</v>
      </c>
      <c r="W170" s="43" t="s">
        <v>1531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48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68" t="str">
        <f>IF(BS_CONTROLE[[#This Row],[Local - Partida]]=0, "-", BS_CONTROLE[[#This Row],[Local - Partida]])</f>
        <v>TSF1</v>
      </c>
      <c r="AL170" s="368" t="str">
        <f>IF(BS_CONTROLE[[#This Row],[Local - Encerramento]]=0, "-", BS_CONTROLE[[#This Row],[Local - Encerramento]])</f>
        <v>TIQ</v>
      </c>
      <c r="AM170" s="368" t="str">
        <f>IF(BS_CONTROLE[[#This Row],[Entre - Estações]]=0, "-", BS_CONTROLE[[#This Row],[Entre - Estações]])</f>
        <v>TSF-TIQ</v>
      </c>
      <c r="AN170" s="368" t="str">
        <f>IF(BS_CONTROLE[[#This Row],[SB]]=0, "-", BS_CONTROLE[[#This Row],[SB]])</f>
        <v>TSFTIQ</v>
      </c>
      <c r="AO170" s="369">
        <f>IF(BS_CONTROLE[[#This Row],[SUB]]=0, "-", BS_CONTROLE[[#This Row],[SUB]])</f>
        <v>98</v>
      </c>
      <c r="AP170" s="370">
        <f>IF(BS_CONTROLE[[#This Row],[KM - Inicio]]=0, "-", BS_CONTROLE[[#This Row],[KM - Inicio]])</f>
        <v>721</v>
      </c>
      <c r="AQ170" s="37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75" t="str" cm="1">
        <f t="array" ref="BC170" xml:space="preserve"> _xlfn.XLOOKUP(
  1,
  ( BASE_MAPA!$E$2:$E$359 = #REF!) *
  ( BASE_MAPA!$F$2:$F$359 &lt;= #REF!) *
  ( BASE_MAPA!$G$2:$G$359  &gt;= #REF!),
  BASE_MAPA!$D$2:$D$359,
  "-",
  0
)</f>
        <v>-</v>
      </c>
      <c r="BD170" s="75" t="str" cm="1">
        <f t="array" ref="BD170" xml:space="preserve"> _xlfn.XLOOKUP(
  1,
  ( BASE_MAPA!$E$2:$E$359 = #REF!) *
  ( BASE_MAPA!$F$2:$F$359 &lt;= #REF!) *
  ( BASE_MAPA!$G$2:$G$359  &gt;= #REF!),
  BASE_MAPA!$K$2:$K$359,
  "-",
  0
)</f>
        <v>-</v>
      </c>
      <c r="BE170" s="11" t="str">
        <f>IFERROR(_xlfn.XLOOKUP(AO170, BASE_MAPA!$E$2:$E$359, BASE_MAPA!$J$2:$J$359), "ERRO")</f>
        <v>ALTO ARAGUAIA - RONDONOPOLIS</v>
      </c>
      <c r="BF170" s="37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1726</v>
      </c>
      <c r="BK170" s="22" t="s">
        <v>1727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9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1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16" t="str" cm="1">
        <f t="array" ref="M171" xml:space="preserve"> _xlfn.XLOOKUP(
  1,
  ( BASE_MAPA!$E$2:$E$359 = #REF!) *
  ( BASE_MAPA!$F$2:$F$359 &lt;= #REF!) *
  ( BASE_MAPA!$G$2:$G$359  &gt;= #REF!),
  BASE_MAPA!$H$2:$H$359,
  "-",
  0
)</f>
        <v>-</v>
      </c>
      <c r="N171" s="16" t="str" cm="1">
        <f t="array" ref="N171" xml:space="preserve"> _xlfn.XLOOKUP(
  1,
  ( BASE_MAPA!$E$2:$E$359 = #REF!) *
  ( BASE_MAPA!$F$2:$F$359 &lt;= #REF!) *
  ( BASE_MAPA!$G$2:$G$359  &gt;= #REF!),
  BASE_MAPA!$I$2:$I$359,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70" t="str" cm="1">
        <f t="array" ref="S171" xml:space="preserve"> _xlfn.XLOOKUP(
  1,
  ( BASE_MAPA!$E$2:$E$359 = #REF!) *
  ( BASE_MAPA!$F$2:$F$359 &lt;= #REF!) *
  ( BASE_MAPA!$G$2:$G$359  &gt;= #REF!),
  BASE_MAPA!$D$2:$D$359,
  "-",
  0
)</f>
        <v>-</v>
      </c>
      <c r="T171" s="170" t="str" cm="1">
        <f t="array" ref="T171" xml:space="preserve"> _xlfn.XLOOKUP(
  1,
  ( BASE_MAPA!$E$2:$E$359 = #REF!) *
  ( BASE_MAPA!$F$2:$F$359 &lt;= #REF!) *
  ( BASE_MAPA!$G$2:$G$359  &gt;= #REF!),
  BASE_MAPA!$K$2:$K$359,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48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68" t="str">
        <f>IF(BS_CONTROLE[[#This Row],[Local - Partida]]=0, "-", BS_CONTROLE[[#This Row],[Local - Partida]])</f>
        <v>-</v>
      </c>
      <c r="AL171" s="368" t="str">
        <f>IF(BS_CONTROLE[[#This Row],[Local - Encerramento]]=0, "-", BS_CONTROLE[[#This Row],[Local - Encerramento]])</f>
        <v>-</v>
      </c>
      <c r="AM171" s="368" t="str">
        <f>IF(BS_CONTROLE[[#This Row],[Entre - Estações]]=0, "-", BS_CONTROLE[[#This Row],[Entre - Estações]])</f>
        <v>-</v>
      </c>
      <c r="AN171" s="368" t="str">
        <f>IF(BS_CONTROLE[[#This Row],[SB]]=0, "-", BS_CONTROLE[[#This Row],[SB]])</f>
        <v>-</v>
      </c>
      <c r="AO171" s="369" t="str">
        <f>IF(BS_CONTROLE[[#This Row],[SUB]]=0, "-", BS_CONTROLE[[#This Row],[SUB]])</f>
        <v>-</v>
      </c>
      <c r="AP171" s="370" t="str">
        <f>IF(BS_CONTROLE[[#This Row],[KM - Inicio]]=0, "-", BS_CONTROLE[[#This Row],[KM - Inicio]])</f>
        <v>-</v>
      </c>
      <c r="AQ171" s="37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170" t="str" cm="1">
        <f t="array" ref="BC171" xml:space="preserve"> _xlfn.XLOOKUP(
  1,
  ( BASE_MAPA!$E$2:$E$359 = #REF!) *
  ( BASE_MAPA!$F$2:$F$359 &lt;= #REF!) *
  ( BASE_MAPA!$G$2:$G$359  &gt;= #REF!),
  BASE_MAPA!$D$2:$D$359,
  "-",
  0
)</f>
        <v>-</v>
      </c>
      <c r="BD171" s="170" t="str" cm="1">
        <f t="array" ref="BD171" xml:space="preserve"> _xlfn.XLOOKUP(
  1,
  ( BASE_MAPA!$E$2:$E$359 = #REF!) *
  ( BASE_MAPA!$F$2:$F$359 &lt;= #REF!) *
  ( BASE_MAPA!$G$2:$G$359  &gt;= #REF!),
  BASE_MAPA!$K$2:$K$359,
  "-",
  0
)</f>
        <v>-</v>
      </c>
      <c r="BE171" s="171" t="str">
        <f>IFERROR(_xlfn.XLOOKUP(AO171, BASE_MAPA!$E$2:$E$359, BASE_MAPA!$J$2:$J$359), "ERRO")</f>
        <v>ERRO</v>
      </c>
      <c r="BF171" s="37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9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7" t="s">
        <v>863</v>
      </c>
      <c r="E172" s="151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16" t="str" cm="1">
        <f t="array" ref="M172" xml:space="preserve"> _xlfn.XLOOKUP(
  1,
  ( BASE_MAPA!$E$2:$E$359 = #REF!) *
  ( BASE_MAPA!$F$2:$F$359 &lt;= #REF!) *
  ( BASE_MAPA!$G$2:$G$359  &gt;= #REF!),
  BASE_MAPA!$H$2:$H$359,
  "-",
  0
)</f>
        <v>-</v>
      </c>
      <c r="N172" s="16" t="str" cm="1">
        <f t="array" ref="N172" xml:space="preserve"> _xlfn.XLOOKUP(
  1,
  ( BASE_MAPA!$E$2:$E$359 = #REF!) *
  ( BASE_MAPA!$F$2:$F$359 &lt;= #REF!) *
  ( BASE_MAPA!$G$2:$G$359  &gt;= #REF!),
  BASE_MAPA!$I$2:$I$359,
  "-",
  0
)</f>
        <v>-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BASE_MAPA!$E$2:$E$359 = #REF!) *
  ( BASE_MAPA!$F$2:$F$359 &lt;= #REF!) *
  ( BASE_MAPA!$G$2:$G$359  &gt;= #REF!),
  BASE_MAPA!$D$2:$D$359,
  "-",
  0
)</f>
        <v>-</v>
      </c>
      <c r="T172" s="15" t="str" cm="1">
        <f t="array" ref="T172" xml:space="preserve"> _xlfn.XLOOKUP(
  1,
  ( BASE_MAPA!$E$2:$E$359 = #REF!) *
  ( BASE_MAPA!$F$2:$F$359 &lt;= #REF!) *
  ( BASE_MAPA!$G$2:$G$359  &gt;= #REF!),
  BASE_MAPA!$K$2:$K$359,
  "-",
  0
)</f>
        <v>-</v>
      </c>
      <c r="U172" s="86" t="str">
        <f>IFERROR(_xlfn.XLOOKUP(J172, BASE_MAPA!$E$2:$E$359, BASE_MAPA!$J$2:$J$359), "ERRO")</f>
        <v>MARCO INICIAL - ALTO ARAGUAIA</v>
      </c>
      <c r="V172" s="215" t="s">
        <v>1409</v>
      </c>
      <c r="W172" s="43" t="s">
        <v>1410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48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68" t="str">
        <f>IF(BS_CONTROLE[[#This Row],[Local - Partida]]=0, "-", BS_CONTROLE[[#This Row],[Local - Partida]])</f>
        <v>THE1</v>
      </c>
      <c r="AL172" s="368" t="str">
        <f>IF(BS_CONTROLE[[#This Row],[Local - Encerramento]]=0, "-", BS_CONTROLE[[#This Row],[Local - Encerramento]])</f>
        <v>-</v>
      </c>
      <c r="AM172" s="368" t="str">
        <f>IF(BS_CONTROLE[[#This Row],[Entre - Estações]]=0, "-", BS_CONTROLE[[#This Row],[Entre - Estações]])</f>
        <v>-</v>
      </c>
      <c r="AN172" s="368" t="str">
        <f>IF(BS_CONTROLE[[#This Row],[SB]]=0, "-", BS_CONTROLE[[#This Row],[SB]])</f>
        <v>-</v>
      </c>
      <c r="AO172" s="369">
        <f>IF(BS_CONTROLE[[#This Row],[SUB]]=0, "-", BS_CONTROLE[[#This Row],[SUB]])</f>
        <v>74</v>
      </c>
      <c r="AP172" s="370">
        <f>IF(BS_CONTROLE[[#This Row],[KM - Inicio]]=0, "-", BS_CONTROLE[[#This Row],[KM - Inicio]])</f>
        <v>294.95</v>
      </c>
      <c r="AQ172" s="37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75" t="str" cm="1">
        <f t="array" ref="BC172" xml:space="preserve"> _xlfn.XLOOKUP(
  1,
  ( BASE_MAPA!$E$2:$E$359 = #REF!) *
  ( BASE_MAPA!$F$2:$F$359 &lt;= #REF!) *
  ( BASE_MAPA!$G$2:$G$359  &gt;= #REF!),
  BASE_MAPA!$D$2:$D$359,
  "-",
  0
)</f>
        <v>-</v>
      </c>
      <c r="BD172" s="75" t="str" cm="1">
        <f t="array" ref="BD172" xml:space="preserve"> _xlfn.XLOOKUP(
  1,
  ( BASE_MAPA!$E$2:$E$359 = #REF!) *
  ( BASE_MAPA!$F$2:$F$359 &lt;= #REF!) *
  ( BASE_MAPA!$G$2:$G$359  &gt;= #REF!),
  BASE_MAPA!$K$2:$K$359,
  "-",
  0
)</f>
        <v>-</v>
      </c>
      <c r="BE172" s="11" t="str">
        <f>IFERROR(_xlfn.XLOOKUP(AO172, BASE_MAPA!$E$2:$E$359, BASE_MAPA!$J$2:$J$359), "ERRO")</f>
        <v>MARCO INICIAL - ALTO ARAGUAIA</v>
      </c>
      <c r="BF172" s="37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71" t="s">
        <v>1411</v>
      </c>
      <c r="BK172" s="272" t="s">
        <v>1412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9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151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1554</v>
      </c>
      <c r="N173" s="16" t="s">
        <v>1555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BASE_MAPA!$E$2:$E$359 = #REF!) *
  ( BASE_MAPA!$F$2:$F$359 &lt;= #REF!) *
  ( BASE_MAPA!$G$2:$G$359  &gt;= #REF!),
  BASE_MAPA!$D$2:$D$359,
  "-",
  0
)</f>
        <v>-</v>
      </c>
      <c r="T173" s="15" t="str" cm="1">
        <f t="array" ref="T173" xml:space="preserve"> _xlfn.XLOOKUP(
  1,
  ( BASE_MAPA!$E$2:$E$359 = #REF!) *
  ( BASE_MAPA!$F$2:$F$359 &lt;= #REF!) *
  ( BASE_MAPA!$G$2:$G$359  &gt;= #REF!),
  BASE_MAPA!$K$2:$K$359,
  "-",
  0
)</f>
        <v>-</v>
      </c>
      <c r="U173" s="86" t="str">
        <f>IFERROR(_xlfn.XLOOKUP(J173, BASE_MAPA!$E$2:$E$359, BASE_MAPA!$J$2:$J$359), "ERRO")</f>
        <v>MARCO INICIAL - ALTO ARAGUAIA</v>
      </c>
      <c r="V173" s="211" t="s">
        <v>1248</v>
      </c>
      <c r="W173" s="43" t="s">
        <v>1556</v>
      </c>
      <c r="X173" s="14" t="s">
        <v>956</v>
      </c>
      <c r="Y173" s="18" t="s">
        <v>959</v>
      </c>
      <c r="Z173" s="18"/>
      <c r="AA173" s="275" t="s">
        <v>1464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48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68" t="str">
        <f>IF(BS_CONTROLE[[#This Row],[Local - Partida]]=0, "-", BS_CONTROLE[[#This Row],[Local - Partida]])</f>
        <v>TCS</v>
      </c>
      <c r="AL173" s="368" t="str">
        <f>IF(BS_CONTROLE[[#This Row],[Local - Encerramento]]=0, "-", BS_CONTROLE[[#This Row],[Local - Encerramento]])</f>
        <v>TIN</v>
      </c>
      <c r="AM173" s="368" t="str">
        <f>IF(BS_CONTROLE[[#This Row],[Entre - Estações]]=0, "-", BS_CONTROLE[[#This Row],[Entre - Estações]])</f>
        <v>TCS-TIN</v>
      </c>
      <c r="AN173" s="368" t="str">
        <f>IF(BS_CONTROLE[[#This Row],[SB]]=0, "-", BS_CONTROLE[[#This Row],[SB]])</f>
        <v>TCSTIN</v>
      </c>
      <c r="AO173" s="369">
        <f>IF(BS_CONTROLE[[#This Row],[SUB]]=0, "-", BS_CONTROLE[[#This Row],[SUB]])</f>
        <v>74</v>
      </c>
      <c r="AP173" s="370">
        <f>IF(BS_CONTROLE[[#This Row],[KM - Inicio]]=0, "-", BS_CONTROLE[[#This Row],[KM - Inicio]])</f>
        <v>290</v>
      </c>
      <c r="AQ173" s="37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75" t="str" cm="1">
        <f t="array" ref="BC173" xml:space="preserve"> _xlfn.XLOOKUP(
  1,
  ( BASE_MAPA!$E$2:$E$359 = #REF!) *
  ( BASE_MAPA!$F$2:$F$359 &lt;= #REF!) *
  ( BASE_MAPA!$G$2:$G$359  &gt;= #REF!),
  BASE_MAPA!$D$2:$D$359,
  "-",
  0
)</f>
        <v>-</v>
      </c>
      <c r="BD173" s="75" t="str" cm="1">
        <f t="array" ref="BD173" xml:space="preserve"> _xlfn.XLOOKUP(
  1,
  ( BASE_MAPA!$E$2:$E$359 = #REF!) *
  ( BASE_MAPA!$F$2:$F$359 &lt;= #REF!) *
  ( BASE_MAPA!$G$2:$G$359  &gt;= #REF!),
  BASE_MAPA!$K$2:$K$359,
  "-",
  0
)</f>
        <v>-</v>
      </c>
      <c r="BE173" s="11" t="str">
        <f>IFERROR(_xlfn.XLOOKUP(AO173, BASE_MAPA!$E$2:$E$359, BASE_MAPA!$J$2:$J$359), "ERRO")</f>
        <v>MARCO INICIAL - ALTO ARAGUAIA</v>
      </c>
      <c r="BF173" s="37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71" t="s">
        <v>1560</v>
      </c>
      <c r="BK173" s="271" t="s">
        <v>1560</v>
      </c>
      <c r="BL173" s="20"/>
      <c r="BM173" s="18" t="s">
        <v>971</v>
      </c>
      <c r="BN173" s="18" t="s">
        <v>991</v>
      </c>
      <c r="BO173" s="173" t="s">
        <v>1058</v>
      </c>
      <c r="BP173" s="271" t="s">
        <v>1560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9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151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1547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70" t="str" cm="1">
        <f t="array" ref="S174" xml:space="preserve"> _xlfn.XLOOKUP(
  1,
  ( BASE_MAPA!$E$2:$E$359 = #REF!) *
  ( BASE_MAPA!$F$2:$F$359 &lt;= #REF!) *
  ( BASE_MAPA!$G$2:$G$359  &gt;= #REF!),
  BASE_MAPA!$D$2:$D$359,
  "-",
  0
)</f>
        <v>-</v>
      </c>
      <c r="T174" s="170" t="str" cm="1">
        <f t="array" ref="T174" xml:space="preserve"> _xlfn.XLOOKUP(
  1,
  ( BASE_MAPA!$E$2:$E$359 = #REF!) *
  ( BASE_MAPA!$F$2:$F$359 &lt;= #REF!) *
  ( BASE_MAPA!$G$2:$G$359  &gt;= #REF!),
  BASE_MAPA!$K$2:$K$359,
  "-",
  0
)</f>
        <v>-</v>
      </c>
      <c r="U174" s="169" t="str">
        <f>IFERROR(_xlfn.XLOOKUP(J174, BASE_MAPA!$E$2:$E$359, BASE_MAPA!$J$2:$J$359), "ERRO")</f>
        <v>MARCO INICIAL - ALTO ARAGUAIA</v>
      </c>
      <c r="V174" s="211" t="s">
        <v>1548</v>
      </c>
      <c r="W174" s="186" t="s">
        <v>1551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48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68" t="str">
        <f>IF(BS_CONTROLE[[#This Row],[Local - Partida]]=0, "-", BS_CONTROLE[[#This Row],[Local - Partida]])</f>
        <v>TCS</v>
      </c>
      <c r="AL174" s="368" t="str">
        <f>IF(BS_CONTROLE[[#This Row],[Local - Encerramento]]=0, "-", BS_CONTROLE[[#This Row],[Local - Encerramento]])</f>
        <v>TGR</v>
      </c>
      <c r="AM174" s="368" t="str">
        <f>IF(BS_CONTROLE[[#This Row],[Entre - Estações]]=0, "-", BS_CONTROLE[[#This Row],[Entre - Estações]])</f>
        <v>TCS-TGR</v>
      </c>
      <c r="AN174" s="368" t="str">
        <f>IF(BS_CONTROLE[[#This Row],[SB]]=0, "-", BS_CONTROLE[[#This Row],[SB]])</f>
        <v>TCSTGR</v>
      </c>
      <c r="AO174" s="369">
        <f>IF(BS_CONTROLE[[#This Row],[SUB]]=0, "-", BS_CONTROLE[[#This Row],[SUB]])</f>
        <v>74</v>
      </c>
      <c r="AP174" s="370">
        <f>IF(BS_CONTROLE[[#This Row],[KM - Inicio]]=0, "-", BS_CONTROLE[[#This Row],[KM - Inicio]])</f>
        <v>290</v>
      </c>
      <c r="AQ174" s="37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170" t="str" cm="1">
        <f t="array" ref="BC174" xml:space="preserve"> _xlfn.XLOOKUP(
  1,
  ( BASE_MAPA!$E$2:$E$359 = #REF!) *
  ( BASE_MAPA!$F$2:$F$359 &lt;= #REF!) *
  ( BASE_MAPA!$G$2:$G$359  &gt;= #REF!),
  BASE_MAPA!$D$2:$D$359,
  "-",
  0
)</f>
        <v>-</v>
      </c>
      <c r="BD174" s="170" t="str" cm="1">
        <f t="array" ref="BD174" xml:space="preserve"> _xlfn.XLOOKUP(
  1,
  ( BASE_MAPA!$E$2:$E$359 = #REF!) *
  ( BASE_MAPA!$F$2:$F$359 &lt;= #REF!) *
  ( BASE_MAPA!$G$2:$G$359  &gt;= #REF!),
  BASE_MAPA!$K$2:$K$359,
  "-",
  0
)</f>
        <v>-</v>
      </c>
      <c r="BE174" s="171" t="str">
        <f>IFERROR(_xlfn.XLOOKUP(AO174, BASE_MAPA!$E$2:$E$359, BASE_MAPA!$J$2:$J$359), "ERRO")</f>
        <v>MARCO INICIAL - ALTO ARAGUAIA</v>
      </c>
      <c r="BF174" s="37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1552</v>
      </c>
      <c r="BK174" s="22" t="s">
        <v>1553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9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16" t="str" cm="1">
        <f t="array" ref="M175" xml:space="preserve"> _xlfn.XLOOKUP(
  1,
  ( BASE_MAPA!$E$2:$E$359 = #REF!) *
  ( BASE_MAPA!$F$2:$F$359 &lt;= #REF!) *
  ( BASE_MAPA!$G$2:$G$359  &gt;= #REF!),
  BASE_MAPA!$H$2:$H$359,
  "-",
  0
)</f>
        <v>-</v>
      </c>
      <c r="N175" s="274" t="s">
        <v>1392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BASE_MAPA!$E$2:$E$359 = #REF!) *
  ( BASE_MAPA!$F$2:$F$359 &lt;= #REF!) *
  ( BASE_MAPA!$G$2:$G$359  &gt;= #REF!),
  BASE_MAPA!$D$2:$D$359,
  "-",
  0
)</f>
        <v>-</v>
      </c>
      <c r="T175" s="15" t="str" cm="1">
        <f t="array" ref="T175" xml:space="preserve"> _xlfn.XLOOKUP(
  1,
  ( BASE_MAPA!$E$2:$E$359 = #REF!) *
  ( BASE_MAPA!$F$2:$F$359 &lt;= #REF!) *
  ( BASE_MAPA!$G$2:$G$359  &gt;= #REF!),
  BASE_MAPA!$K$2:$K$359,
  "-",
  0
)</f>
        <v>-</v>
      </c>
      <c r="U175" s="86" t="str">
        <f>IFERROR(_xlfn.XLOOKUP(J175, BASE_MAPA!$E$2:$E$359, BASE_MAPA!$J$2:$J$359), "ERRO")</f>
        <v>MARCO INICIAL - ALTO ARAGUAIA</v>
      </c>
      <c r="V175" s="211" t="s">
        <v>1217</v>
      </c>
      <c r="W175" s="186" t="s">
        <v>1383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48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68" t="str">
        <f>IF(BS_CONTROLE[[#This Row],[Local - Partida]]=0, "-", BS_CONTROLE[[#This Row],[Local - Partida]])</f>
        <v>TVI2</v>
      </c>
      <c r="AL175" s="368" t="str">
        <f>IF(BS_CONTROLE[[#This Row],[Local - Encerramento]]=0, "-", BS_CONTROLE[[#This Row],[Local - Encerramento]])</f>
        <v>TVI2</v>
      </c>
      <c r="AM175" s="368" t="str">
        <f>IF(BS_CONTROLE[[#This Row],[Entre - Estações]]=0, "-", BS_CONTROLE[[#This Row],[Entre - Estações]])</f>
        <v>-</v>
      </c>
      <c r="AN175" s="368" t="str">
        <f>IF(BS_CONTROLE[[#This Row],[SB]]=0, "-", BS_CONTROLE[[#This Row],[SB]])</f>
        <v>201213/TID201</v>
      </c>
      <c r="AO175" s="369">
        <f>IF(BS_CONTROLE[[#This Row],[SUB]]=0, "-", BS_CONTROLE[[#This Row],[SUB]])</f>
        <v>74</v>
      </c>
      <c r="AP175" s="370">
        <f>IF(BS_CONTROLE[[#This Row],[KM - Inicio]]=0, "-", BS_CONTROLE[[#This Row],[KM - Inicio]])</f>
        <v>203</v>
      </c>
      <c r="AQ175" s="37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75" t="str" cm="1">
        <f t="array" ref="BC175" xml:space="preserve"> _xlfn.XLOOKUP(
  1,
  ( BASE_MAPA!$E$2:$E$359 = #REF!) *
  ( BASE_MAPA!$F$2:$F$359 &lt;= #REF!) *
  ( BASE_MAPA!$G$2:$G$359  &gt;= #REF!),
  BASE_MAPA!$D$2:$D$359,
  "-",
  0
)</f>
        <v>-</v>
      </c>
      <c r="BD175" s="75" t="str" cm="1">
        <f t="array" ref="BD175" xml:space="preserve"> _xlfn.XLOOKUP(
  1,
  ( BASE_MAPA!$E$2:$E$359 = #REF!) *
  ( BASE_MAPA!$F$2:$F$359 &lt;= #REF!) *
  ( BASE_MAPA!$G$2:$G$359  &gt;= #REF!),
  BASE_MAPA!$K$2:$K$359,
  "-",
  0
)</f>
        <v>-</v>
      </c>
      <c r="BE175" s="11" t="str">
        <f>IFERROR(_xlfn.XLOOKUP(AO175, BASE_MAPA!$E$2:$E$359, BASE_MAPA!$J$2:$J$359), "ERRO")</f>
        <v>MARCO INICIAL - ALTO ARAGUAIA</v>
      </c>
      <c r="BF175" s="37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1413</v>
      </c>
      <c r="BK175" s="22" t="s">
        <v>1414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1414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9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151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16" t="str" cm="1">
        <f t="array" ref="M176" xml:space="preserve"> _xlfn.XLOOKUP(
  1,
  ( BASE_MAPA!$E$2:$E$359 = #REF!) *
  ( BASE_MAPA!$F$2:$F$359 &lt;= #REF!) *
  ( BASE_MAPA!$G$2:$G$359  &gt;= #REF!),
  BASE_MAPA!$H$2:$H$359,
  "-",
  0
)</f>
        <v>-</v>
      </c>
      <c r="N176" s="16" t="str" cm="1">
        <f t="array" ref="N176" xml:space="preserve"> _xlfn.XLOOKUP(
  1,
  ( BASE_MAPA!$E$2:$E$359 = #REF!) *
  ( BASE_MAPA!$F$2:$F$359 &lt;= #REF!) *
  ( BASE_MAPA!$G$2:$G$359  &gt;= #REF!),
  BASE_MAPA!$I$2:$I$359,
  "-",
  0
)</f>
        <v>-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BASE_MAPA!$E$2:$E$359 = #REF!) *
  ( BASE_MAPA!$F$2:$F$359 &lt;= #REF!) *
  ( BASE_MAPA!$G$2:$G$359  &gt;= #REF!),
  BASE_MAPA!$D$2:$D$359,
  "-",
  0
)</f>
        <v>-</v>
      </c>
      <c r="T176" s="15" t="str" cm="1">
        <f t="array" ref="T176" xml:space="preserve"> _xlfn.XLOOKUP(
  1,
  ( BASE_MAPA!$E$2:$E$359 = #REF!) *
  ( BASE_MAPA!$F$2:$F$359 &lt;= #REF!) *
  ( BASE_MAPA!$G$2:$G$359  &gt;= #REF!),
  BASE_MAPA!$K$2:$K$359,
  "-",
  0
)</f>
        <v>-</v>
      </c>
      <c r="U176" s="86" t="str">
        <f>IFERROR(_xlfn.XLOOKUP(J176, BASE_MAPA!$E$2:$E$359, BASE_MAPA!$J$2:$J$359), "ERRO")</f>
        <v>MARCO INICIAL - ALTO ARAGUAIA</v>
      </c>
      <c r="V176" s="211" t="s">
        <v>1226</v>
      </c>
      <c r="W176" s="43" t="s">
        <v>1395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48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68" t="str">
        <f>IF(BS_CONTROLE[[#This Row],[Local - Partida]]=0, "-", BS_CONTROLE[[#This Row],[Local - Partida]])</f>
        <v>K97TIN</v>
      </c>
      <c r="AL176" s="368" t="str">
        <f>IF(BS_CONTROLE[[#This Row],[Local - Encerramento]]=0, "-", BS_CONTROLE[[#This Row],[Local - Encerramento]])</f>
        <v>-</v>
      </c>
      <c r="AM176" s="368" t="str">
        <f>IF(BS_CONTROLE[[#This Row],[Entre - Estações]]=0, "-", BS_CONTROLE[[#This Row],[Entre - Estações]])</f>
        <v>-</v>
      </c>
      <c r="AN176" s="368" t="str">
        <f>IF(BS_CONTROLE[[#This Row],[SB]]=0, "-", BS_CONTROLE[[#This Row],[SB]])</f>
        <v>-</v>
      </c>
      <c r="AO176" s="369">
        <f>IF(BS_CONTROLE[[#This Row],[SUB]]=0, "-", BS_CONTROLE[[#This Row],[SUB]])</f>
        <v>74</v>
      </c>
      <c r="AP176" s="370">
        <f>IF(BS_CONTROLE[[#This Row],[KM - Inicio]]=0, "-", BS_CONTROLE[[#This Row],[KM - Inicio]])</f>
        <v>104.02</v>
      </c>
      <c r="AQ176" s="37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75" t="str" cm="1">
        <f t="array" ref="BC176" xml:space="preserve"> _xlfn.XLOOKUP(
  1,
  ( BASE_MAPA!$E$2:$E$359 = #REF!) *
  ( BASE_MAPA!$F$2:$F$359 &lt;= #REF!) *
  ( BASE_MAPA!$G$2:$G$359  &gt;= #REF!),
  BASE_MAPA!$D$2:$D$359,
  "-",
  0
)</f>
        <v>-</v>
      </c>
      <c r="BD176" s="75" t="str" cm="1">
        <f t="array" ref="BD176" xml:space="preserve"> _xlfn.XLOOKUP(
  1,
  ( BASE_MAPA!$E$2:$E$359 = #REF!) *
  ( BASE_MAPA!$F$2:$F$359 &lt;= #REF!) *
  ( BASE_MAPA!$G$2:$G$359  &gt;= #REF!),
  BASE_MAPA!$K$2:$K$359,
  "-",
  0
)</f>
        <v>-</v>
      </c>
      <c r="BE176" s="11" t="str">
        <f>IFERROR(_xlfn.XLOOKUP(AO176, BASE_MAPA!$E$2:$E$359, BASE_MAPA!$J$2:$J$359), "ERRO")</f>
        <v>MARCO INICIAL - ALTO ARAGUAIA</v>
      </c>
      <c r="BF176" s="37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1415</v>
      </c>
      <c r="BK176" s="21" t="s">
        <v>1416</v>
      </c>
      <c r="BL176" s="20"/>
      <c r="BM176" s="277" t="s">
        <v>982</v>
      </c>
      <c r="BN176" s="18" t="s">
        <v>998</v>
      </c>
      <c r="BO176" s="173" t="s">
        <v>1072</v>
      </c>
      <c r="BP176" s="22" t="s">
        <v>1417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9" t="str">
        <f t="shared" si="2"/>
        <v>CondiçõesClimáticaTemperatura</v>
      </c>
    </row>
    <row r="177" spans="1:72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16" t="str" cm="1">
        <f t="array" ref="M177" xml:space="preserve"> _xlfn.XLOOKUP(
  1,
  ( BASE_MAPA!$E$2:$E$359 = #REF!) *
  ( BASE_MAPA!$F$2:$F$359 &lt;= #REF!) *
  ( BASE_MAPA!$G$2:$G$359  &gt;= #REF!),
  BASE_MAPA!$H$2:$H$359,
  "-",
  0
)</f>
        <v>-</v>
      </c>
      <c r="N177" s="16" t="str" cm="1">
        <f t="array" ref="N177" xml:space="preserve"> _xlfn.XLOOKUP(
  1,
  ( BASE_MAPA!$E$2:$E$359 = #REF!) *
  ( BASE_MAPA!$F$2:$F$359 &lt;= #REF!) *
  ( BASE_MAPA!$G$2:$G$359  &gt;= #REF!),
  BASE_MAPA!$I$2:$I$359,
  "-",
  0
)</f>
        <v>-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BASE_MAPA!$E$2:$E$359 = #REF!) *
  ( BASE_MAPA!$F$2:$F$359 &lt;= #REF!) *
  ( BASE_MAPA!$G$2:$G$359  &gt;= #REF!),
  BASE_MAPA!$D$2:$D$359,
  "-",
  0
)</f>
        <v>-</v>
      </c>
      <c r="T177" s="15" t="str" cm="1">
        <f t="array" ref="T177" xml:space="preserve"> _xlfn.XLOOKUP(
  1,
  ( BASE_MAPA!$E$2:$E$359 = #REF!) *
  ( BASE_MAPA!$F$2:$F$359 &lt;= #REF!) *
  ( BASE_MAPA!$G$2:$G$359  &gt;= #REF!),
  BASE_MAPA!$K$2:$K$359,
  "-",
  0
)</f>
        <v>-</v>
      </c>
      <c r="U177" s="86" t="str">
        <f>IFERROR(_xlfn.XLOOKUP(J177, BASE_MAPA!$E$2:$E$359, BASE_MAPA!$J$2:$J$359), "ERRO")</f>
        <v>ITIRAPINA - BAURU</v>
      </c>
      <c r="V177" s="211" t="s">
        <v>1376</v>
      </c>
      <c r="W177" s="186" t="s">
        <v>1329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48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68" t="str">
        <f>IF(BS_CONTROLE[[#This Row],[Local - Partida]]=0, "-", BS_CONTROLE[[#This Row],[Local - Partida]])</f>
        <v>ZVT1</v>
      </c>
      <c r="AL177" s="368" t="str">
        <f>IF(BS_CONTROLE[[#This Row],[Local - Encerramento]]=0, "-", BS_CONTROLE[[#This Row],[Local - Encerramento]])</f>
        <v>ZVT1</v>
      </c>
      <c r="AM177" s="368" t="str">
        <f>IF(BS_CONTROLE[[#This Row],[Entre - Estações]]=0, "-", BS_CONTROLE[[#This Row],[Entre - Estações]])</f>
        <v>-</v>
      </c>
      <c r="AN177" s="368" t="str">
        <f>IF(BS_CONTROLE[[#This Row],[SB]]=0, "-", BS_CONTROLE[[#This Row],[SB]])</f>
        <v>-</v>
      </c>
      <c r="AO177" s="369">
        <f>IF(BS_CONTROLE[[#This Row],[SUB]]=0, "-", BS_CONTROLE[[#This Row],[SUB]])</f>
        <v>78</v>
      </c>
      <c r="AP177" s="370">
        <f>IF(BS_CONTROLE[[#This Row],[KM - Inicio]]=0, "-", BS_CONTROLE[[#This Row],[KM - Inicio]])</f>
        <v>244</v>
      </c>
      <c r="AQ177" s="37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75" t="str" cm="1">
        <f t="array" ref="BC177" xml:space="preserve"> _xlfn.XLOOKUP(
  1,
  ( BASE_MAPA!$E$2:$E$359 = #REF!) *
  ( BASE_MAPA!$F$2:$F$359 &lt;= #REF!) *
  ( BASE_MAPA!$G$2:$G$359  &gt;= #REF!),
  BASE_MAPA!$D$2:$D$359,
  "-",
  0
)</f>
        <v>-</v>
      </c>
      <c r="BD177" s="75" t="str" cm="1">
        <f t="array" ref="BD177" xml:space="preserve"> _xlfn.XLOOKUP(
  1,
  ( BASE_MAPA!$E$2:$E$359 = #REF!) *
  ( BASE_MAPA!$F$2:$F$359 &lt;= #REF!) *
  ( BASE_MAPA!$G$2:$G$359  &gt;= #REF!),
  BASE_MAPA!$K$2:$K$359,
  "-",
  0
)</f>
        <v>-</v>
      </c>
      <c r="BE177" s="11" t="str">
        <f>IFERROR(_xlfn.XLOOKUP(AO177, BASE_MAPA!$E$2:$E$359, BASE_MAPA!$J$2:$J$359), "ERRO")</f>
        <v>ITIRAPINA - BAURU</v>
      </c>
      <c r="BF177" s="37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1418</v>
      </c>
      <c r="BK177" s="272" t="s">
        <v>1419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9" t="str">
        <f t="shared" si="2"/>
        <v>OKOK</v>
      </c>
    </row>
    <row r="178" spans="1:72" ht="23.25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151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16" t="str" cm="1">
        <f t="array" ref="M178" xml:space="preserve"> _xlfn.XLOOKUP(
  1,
  ( BASE_MAPA!$E$2:$E$359 = #REF!) *
  ( BASE_MAPA!$F$2:$F$359 &lt;= #REF!) *
  ( BASE_MAPA!$G$2:$G$359  &gt;= #REF!),
  BASE_MAPA!$H$2:$H$359,
  "-",
  0
)</f>
        <v>-</v>
      </c>
      <c r="N178" s="16" t="str" cm="1">
        <f t="array" ref="N178" xml:space="preserve"> _xlfn.XLOOKUP(
  1,
  ( BASE_MAPA!$E$2:$E$359 = #REF!) *
  ( BASE_MAPA!$F$2:$F$359 &lt;= #REF!) *
  ( BASE_MAPA!$G$2:$G$359  &gt;= #REF!),
  BASE_MAPA!$I$2:$I$359,
  "-",
  0
)</f>
        <v>-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70" t="str" cm="1">
        <f t="array" ref="S178" xml:space="preserve"> _xlfn.XLOOKUP(
  1,
  ( BASE_MAPA!$E$2:$E$359 = #REF!) *
  ( BASE_MAPA!$F$2:$F$359 &lt;= #REF!) *
  ( BASE_MAPA!$G$2:$G$359  &gt;= #REF!),
  BASE_MAPA!$D$2:$D$359,
  "-",
  0
)</f>
        <v>-</v>
      </c>
      <c r="T178" s="170" t="str" cm="1">
        <f t="array" ref="T178" xml:space="preserve"> _xlfn.XLOOKUP(
  1,
  ( BASE_MAPA!$E$2:$E$359 = #REF!) *
  ( BASE_MAPA!$F$2:$F$359 &lt;= #REF!) *
  ( BASE_MAPA!$G$2:$G$359  &gt;= #REF!),
  BASE_MAPA!$K$2:$K$359,
  "-",
  0
)</f>
        <v>-</v>
      </c>
      <c r="U178" s="169" t="str">
        <f>IFERROR(_xlfn.XLOOKUP(J178, BASE_MAPA!$E$2:$E$359, BASE_MAPA!$J$2:$J$359), "ERRO")</f>
        <v>ARARAQUARA - COLOMBIA</v>
      </c>
      <c r="V178" s="211" t="s">
        <v>1221</v>
      </c>
      <c r="W178" s="186" t="s">
        <v>1218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48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68" t="str">
        <f>IF(BS_CONTROLE[[#This Row],[Local - Partida]]=0, "-", BS_CONTROLE[[#This Row],[Local - Partida]])</f>
        <v>ZGT1</v>
      </c>
      <c r="AL178" s="368" t="str">
        <f>IF(BS_CONTROLE[[#This Row],[Local - Encerramento]]=0, "-", BS_CONTROLE[[#This Row],[Local - Encerramento]])</f>
        <v>ZGT1</v>
      </c>
      <c r="AM178" s="368" t="str">
        <f>IF(BS_CONTROLE[[#This Row],[Entre - Estações]]=0, "-", BS_CONTROLE[[#This Row],[Entre - Estações]])</f>
        <v>-</v>
      </c>
      <c r="AN178" s="368" t="str">
        <f>IF(BS_CONTROLE[[#This Row],[SB]]=0, "-", BS_CONTROLE[[#This Row],[SB]])</f>
        <v>-</v>
      </c>
      <c r="AO178" s="369">
        <f>IF(BS_CONTROLE[[#This Row],[SUB]]=0, "-", BS_CONTROLE[[#This Row],[SUB]])</f>
        <v>72</v>
      </c>
      <c r="AP178" s="370">
        <f>IF(BS_CONTROLE[[#This Row],[KM - Inicio]]=0, "-", BS_CONTROLE[[#This Row],[KM - Inicio]])</f>
        <v>300</v>
      </c>
      <c r="AQ178" s="37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170" t="str" cm="1">
        <f t="array" ref="BC178" xml:space="preserve"> _xlfn.XLOOKUP(
  1,
  ( BASE_MAPA!$E$2:$E$359 = #REF!) *
  ( BASE_MAPA!$F$2:$F$359 &lt;= #REF!) *
  ( BASE_MAPA!$G$2:$G$359  &gt;= #REF!),
  BASE_MAPA!$D$2:$D$359,
  "-",
  0
)</f>
        <v>-</v>
      </c>
      <c r="BD178" s="170" t="str" cm="1">
        <f t="array" ref="BD178" xml:space="preserve"> _xlfn.XLOOKUP(
  1,
  ( BASE_MAPA!$E$2:$E$359 = #REF!) *
  ( BASE_MAPA!$F$2:$F$359 &lt;= #REF!) *
  ( BASE_MAPA!$G$2:$G$359  &gt;= #REF!),
  BASE_MAPA!$K$2:$K$359,
  "-",
  0
)</f>
        <v>-</v>
      </c>
      <c r="BE178" s="171" t="str">
        <f>IFERROR(_xlfn.XLOOKUP(AO178, BASE_MAPA!$E$2:$E$359, BASE_MAPA!$J$2:$J$359), "ERRO")</f>
        <v>ARARAQUARA - COLOMBIA</v>
      </c>
      <c r="BF178" s="37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71" t="s">
        <v>1420</v>
      </c>
      <c r="BK178" s="271" t="s">
        <v>1421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9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151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1400</v>
      </c>
      <c r="J179" s="16">
        <v>103</v>
      </c>
      <c r="K179" s="16">
        <v>2146</v>
      </c>
      <c r="L179" s="80" t="s">
        <v>609</v>
      </c>
      <c r="M179" s="16" t="str" cm="1">
        <f t="array" ref="M179" xml:space="preserve"> _xlfn.XLOOKUP(
  1,
  ( BASE_MAPA!$E$2:$E$359 = #REF!) *
  ( BASE_MAPA!$F$2:$F$359 &lt;= #REF!) *
  ( BASE_MAPA!$G$2:$G$359  &gt;= #REF!),
  BASE_MAPA!$H$2:$H$359,
  "-",
  0
)</f>
        <v>-</v>
      </c>
      <c r="N179" s="16" t="str" cm="1">
        <f t="array" ref="N179" xml:space="preserve"> _xlfn.XLOOKUP(
  1,
  ( BASE_MAPA!$E$2:$E$359 = #REF!) *
  ( BASE_MAPA!$F$2:$F$359 &lt;= #REF!) *
  ( BASE_MAPA!$G$2:$G$359  &gt;= #REF!),
  BASE_MAPA!$I$2:$I$359,
  "-",
  0
)</f>
        <v>-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BASE_MAPA!$E$2:$E$359 = #REF!) *
  ( BASE_MAPA!$F$2:$F$359 &lt;= #REF!) *
  ( BASE_MAPA!$G$2:$G$359  &gt;= #REF!),
  BASE_MAPA!$D$2:$D$359,
  "-",
  0
)</f>
        <v>-</v>
      </c>
      <c r="T179" s="15" t="str" cm="1">
        <f t="array" ref="T179" xml:space="preserve"> _xlfn.XLOOKUP(
  1,
  ( BASE_MAPA!$E$2:$E$359 = #REF!) *
  ( BASE_MAPA!$F$2:$F$359 &lt;= #REF!) *
  ( BASE_MAPA!$G$2:$G$359  &gt;= #REF!),
  BASE_MAPA!$K$2:$K$359,
  "-",
  0
)</f>
        <v>-</v>
      </c>
      <c r="U179" s="86" t="str">
        <f>IFERROR(_xlfn.XLOOKUP(J179, BASE_MAPA!$E$2:$E$359, BASE_MAPA!$J$2:$J$359), "ERRO")</f>
        <v>OURO VERDE - LIGAÇÃO</v>
      </c>
      <c r="V179" s="211" t="s">
        <v>1401</v>
      </c>
      <c r="W179" s="186" t="s">
        <v>1402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48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68" t="str">
        <f>IF(BS_CONTROLE[[#This Row],[Local - Partida]]=0, "-", BS_CONTROLE[[#This Row],[Local - Partida]])</f>
        <v>PIT</v>
      </c>
      <c r="AL179" s="368" t="str">
        <f>IF(BS_CONTROLE[[#This Row],[Local - Encerramento]]=0, "-", BS_CONTROLE[[#This Row],[Local - Encerramento]])</f>
        <v>PITI</v>
      </c>
      <c r="AM179" s="368" t="str">
        <f>IF(BS_CONTROLE[[#This Row],[Entre - Estações]]=0, "-", BS_CONTROLE[[#This Row],[Entre - Estações]])</f>
        <v>-</v>
      </c>
      <c r="AN179" s="368" t="str">
        <f>IF(BS_CONTROLE[[#This Row],[SB]]=0, "-", BS_CONTROLE[[#This Row],[SB]])</f>
        <v>-</v>
      </c>
      <c r="AO179" s="369">
        <f>IF(BS_CONTROLE[[#This Row],[SUB]]=0, "-", BS_CONTROLE[[#This Row],[SUB]])</f>
        <v>103</v>
      </c>
      <c r="AP179" s="370">
        <f>IF(BS_CONTROLE[[#This Row],[KM - Inicio]]=0, "-", BS_CONTROLE[[#This Row],[KM - Inicio]])</f>
        <v>2146</v>
      </c>
      <c r="AQ179" s="37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75" t="str" cm="1">
        <f t="array" ref="BC179" xml:space="preserve"> _xlfn.XLOOKUP(
  1,
  ( BASE_MAPA!$E$2:$E$359 = #REF!) *
  ( BASE_MAPA!$F$2:$F$359 &lt;= #REF!) *
  ( BASE_MAPA!$G$2:$G$359  &gt;= #REF!),
  BASE_MAPA!$D$2:$D$359,
  "-",
  0
)</f>
        <v>-</v>
      </c>
      <c r="BD179" s="75" t="str" cm="1">
        <f t="array" ref="BD179" xml:space="preserve"> _xlfn.XLOOKUP(
  1,
  ( BASE_MAPA!$E$2:$E$359 = #REF!) *
  ( BASE_MAPA!$F$2:$F$359 &lt;= #REF!) *
  ( BASE_MAPA!$G$2:$G$359  &gt;= #REF!),
  BASE_MAPA!$K$2:$K$359,
  "-",
  0
)</f>
        <v>-</v>
      </c>
      <c r="BE179" s="11" t="str">
        <f>IFERROR(_xlfn.XLOOKUP(AO179, BASE_MAPA!$E$2:$E$359, BASE_MAPA!$J$2:$J$359), "ERRO")</f>
        <v>OURO VERDE - LIGAÇÃO</v>
      </c>
      <c r="BF179" s="37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1422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1423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9" t="str">
        <f t="shared" si="2"/>
        <v>SuperExecução</v>
      </c>
    </row>
    <row r="180" spans="1:72" ht="34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151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1400</v>
      </c>
      <c r="J180" s="16">
        <v>103</v>
      </c>
      <c r="K180" s="16">
        <v>2146</v>
      </c>
      <c r="L180" s="80" t="s">
        <v>609</v>
      </c>
      <c r="M180" s="16" t="str" cm="1">
        <f t="array" ref="M180" xml:space="preserve"> _xlfn.XLOOKUP(
  1,
  ( BASE_MAPA!$E$2:$E$359 = #REF!) *
  ( BASE_MAPA!$F$2:$F$359 &lt;= #REF!) *
  ( BASE_MAPA!$G$2:$G$359  &gt;= #REF!),
  BASE_MAPA!$H$2:$H$359,
  "-",
  0
)</f>
        <v>-</v>
      </c>
      <c r="N180" s="16" t="str" cm="1">
        <f t="array" ref="N180" xml:space="preserve"> _xlfn.XLOOKUP(
  1,
  ( BASE_MAPA!$E$2:$E$359 = #REF!) *
  ( BASE_MAPA!$F$2:$F$359 &lt;= #REF!) *
  ( BASE_MAPA!$G$2:$G$359  &gt;= #REF!),
  BASE_MAPA!$I$2:$I$359,
  "-",
  0
)</f>
        <v>-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BASE_MAPA!$E$2:$E$359 = #REF!) *
  ( BASE_MAPA!$F$2:$F$359 &lt;= #REF!) *
  ( BASE_MAPA!$G$2:$G$359  &gt;= #REF!),
  BASE_MAPA!$D$2:$D$359,
  "-",
  0
)</f>
        <v>-</v>
      </c>
      <c r="T180" s="15" t="str" cm="1">
        <f t="array" ref="T180" xml:space="preserve"> _xlfn.XLOOKUP(
  1,
  ( BASE_MAPA!$E$2:$E$359 = #REF!) *
  ( BASE_MAPA!$F$2:$F$359 &lt;= #REF!) *
  ( BASE_MAPA!$G$2:$G$359  &gt;= #REF!),
  BASE_MAPA!$K$2:$K$359,
  "-",
  0
)</f>
        <v>-</v>
      </c>
      <c r="U180" s="86" t="str">
        <f>IFERROR(_xlfn.XLOOKUP(J180, BASE_MAPA!$E$2:$E$359, BASE_MAPA!$J$2:$J$359), "ERRO")</f>
        <v>OURO VERDE - LIGAÇÃO</v>
      </c>
      <c r="V180" s="211" t="s">
        <v>1401</v>
      </c>
      <c r="W180" s="43" t="s">
        <v>1395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48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68" t="str">
        <f>IF(BS_CONTROLE[[#This Row],[Local - Partida]]=0, "-", BS_CONTROLE[[#This Row],[Local - Partida]])</f>
        <v>PIT1</v>
      </c>
      <c r="AL180" s="368" t="str">
        <f>IF(BS_CONTROLE[[#This Row],[Local - Encerramento]]=0, "-", BS_CONTROLE[[#This Row],[Local - Encerramento]])</f>
        <v>PITI</v>
      </c>
      <c r="AM180" s="368" t="str">
        <f>IF(BS_CONTROLE[[#This Row],[Entre - Estações]]=0, "-", BS_CONTROLE[[#This Row],[Entre - Estações]])</f>
        <v>-</v>
      </c>
      <c r="AN180" s="368" t="str">
        <f>IF(BS_CONTROLE[[#This Row],[SB]]=0, "-", BS_CONTROLE[[#This Row],[SB]])</f>
        <v>-</v>
      </c>
      <c r="AO180" s="369">
        <f>IF(BS_CONTROLE[[#This Row],[SUB]]=0, "-", BS_CONTROLE[[#This Row],[SUB]])</f>
        <v>103</v>
      </c>
      <c r="AP180" s="370">
        <f>IF(BS_CONTROLE[[#This Row],[KM - Inicio]]=0, "-", BS_CONTROLE[[#This Row],[KM - Inicio]])</f>
        <v>2146</v>
      </c>
      <c r="AQ180" s="37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75" t="str" cm="1">
        <f t="array" ref="BC180" xml:space="preserve"> _xlfn.XLOOKUP(
  1,
  ( BASE_MAPA!$E$2:$E$359 = #REF!) *
  ( BASE_MAPA!$F$2:$F$359 &lt;= #REF!) *
  ( BASE_MAPA!$G$2:$G$359  &gt;= #REF!),
  BASE_MAPA!$D$2:$D$359,
  "-",
  0
)</f>
        <v>-</v>
      </c>
      <c r="BD180" s="75" t="str" cm="1">
        <f t="array" ref="BD180" xml:space="preserve"> _xlfn.XLOOKUP(
  1,
  ( BASE_MAPA!$E$2:$E$359 = #REF!) *
  ( BASE_MAPA!$F$2:$F$359 &lt;= #REF!) *
  ( BASE_MAPA!$G$2:$G$359  &gt;= #REF!),
  BASE_MAPA!$K$2:$K$359,
  "-",
  0
)</f>
        <v>-</v>
      </c>
      <c r="BE180" s="11" t="str">
        <f>IFERROR(_xlfn.XLOOKUP(AO180, BASE_MAPA!$E$2:$E$359, BASE_MAPA!$J$2:$J$359), "ERRO")</f>
        <v>OURO VERDE - LIGAÇÃO</v>
      </c>
      <c r="BF180" s="37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71" t="s">
        <v>1424</v>
      </c>
      <c r="BL180" s="20"/>
      <c r="BM180" s="18" t="s">
        <v>976</v>
      </c>
      <c r="BN180" s="18" t="s">
        <v>1005</v>
      </c>
      <c r="BO180" s="279" t="s">
        <v>1057</v>
      </c>
      <c r="BP180" s="271" t="s">
        <v>1425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9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1487</v>
      </c>
      <c r="N181" s="16" t="s">
        <v>1488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BASE_MAPA!$E$2:$E$359 = #REF!) *
  ( BASE_MAPA!$F$2:$F$359 &lt;= #REF!) *
  ( BASE_MAPA!$G$2:$G$359  &gt;= #REF!),
  BASE_MAPA!$D$2:$D$359,
  "-",
  0
)</f>
        <v>-</v>
      </c>
      <c r="T181" s="15" t="str" cm="1">
        <f t="array" ref="T181" xml:space="preserve"> _xlfn.XLOOKUP(
  1,
  ( BASE_MAPA!$E$2:$E$359 = #REF!) *
  ( BASE_MAPA!$F$2:$F$359 &lt;= #REF!) *
  ( BASE_MAPA!$G$2:$G$359  &gt;= #REF!),
  BASE_MAPA!$K$2:$K$359,
  "-",
  0
)</f>
        <v>-</v>
      </c>
      <c r="U181" s="86" t="str">
        <f>IFERROR(_xlfn.XLOOKUP(J181, BASE_MAPA!$E$2:$E$359, BASE_MAPA!$J$2:$J$359), "ERRO")</f>
        <v>PORTO NACIONAL - OURO VERDE</v>
      </c>
      <c r="V181" s="211" t="s">
        <v>1406</v>
      </c>
      <c r="W181" s="186" t="s">
        <v>1489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48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68" t="str">
        <f>IF(BS_CONTROLE[[#This Row],[Local - Partida]]=0, "-", BS_CONTROLE[[#This Row],[Local - Partida]])</f>
        <v>PJA</v>
      </c>
      <c r="AL181" s="368" t="str">
        <f>IF(BS_CONTROLE[[#This Row],[Local - Encerramento]]=0, "-", BS_CONTROLE[[#This Row],[Local - Encerramento]])</f>
        <v>POV</v>
      </c>
      <c r="AM181" s="368" t="str">
        <f>IF(BS_CONTROLE[[#This Row],[Entre - Estações]]=0, "-", BS_CONTROLE[[#This Row],[Entre - Estações]])</f>
        <v>PJA-POV</v>
      </c>
      <c r="AN181" s="368" t="str">
        <f>IF(BS_CONTROLE[[#This Row],[SB]]=0, "-", BS_CONTROLE[[#This Row],[SB]])</f>
        <v>PJAPOV</v>
      </c>
      <c r="AO181" s="369">
        <f>IF(BS_CONTROLE[[#This Row],[SUB]]=0, "-", BS_CONTROLE[[#This Row],[SUB]])</f>
        <v>101</v>
      </c>
      <c r="AP181" s="370">
        <f>IF(BS_CONTROLE[[#This Row],[KM - Inicio]]=0, "-", BS_CONTROLE[[#This Row],[KM - Inicio]])</f>
        <v>1471</v>
      </c>
      <c r="AQ181" s="37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75" t="str" cm="1">
        <f t="array" ref="BC181" xml:space="preserve"> _xlfn.XLOOKUP(
  1,
  ( BASE_MAPA!$E$2:$E$359 = #REF!) *
  ( BASE_MAPA!$F$2:$F$359 &lt;= #REF!) *
  ( BASE_MAPA!$G$2:$G$359  &gt;= #REF!),
  BASE_MAPA!$D$2:$D$359,
  "-",
  0
)</f>
        <v>-</v>
      </c>
      <c r="BD181" s="75" t="str" cm="1">
        <f t="array" ref="BD181" xml:space="preserve"> _xlfn.XLOOKUP(
  1,
  ( BASE_MAPA!$E$2:$E$359 = #REF!) *
  ( BASE_MAPA!$F$2:$F$359 &lt;= #REF!) *
  ( BASE_MAPA!$G$2:$G$359  &gt;= #REF!),
  BASE_MAPA!$K$2:$K$359,
  "-",
  0
)</f>
        <v>-</v>
      </c>
      <c r="BE181" s="11" t="str">
        <f>IFERROR(_xlfn.XLOOKUP(AO181, BASE_MAPA!$E$2:$E$359, BASE_MAPA!$J$2:$J$359), "ERRO")</f>
        <v>PORTO NACIONAL - OURO VERDE</v>
      </c>
      <c r="BF181" s="37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1413</v>
      </c>
      <c r="BK181" s="22" t="s">
        <v>1492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9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151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16" t="str" cm="1">
        <f t="array" ref="M182" xml:space="preserve"> _xlfn.XLOOKUP(
  1,
  ( BASE_MAPA!$E$2:$E$359 = #REF!) *
  ( BASE_MAPA!$F$2:$F$359 &lt;= #REF!) *
  ( BASE_MAPA!$G$2:$G$359  &gt;= #REF!),
  BASE_MAPA!$H$2:$H$359,
  "-",
  0
)</f>
        <v>-</v>
      </c>
      <c r="N182" s="16" t="str" cm="1">
        <f t="array" ref="N182" xml:space="preserve"> _xlfn.XLOOKUP(
  1,
  ( BASE_MAPA!$E$2:$E$359 = #REF!) *
  ( BASE_MAPA!$F$2:$F$359 &lt;= #REF!) *
  ( BASE_MAPA!$G$2:$G$359  &gt;= #REF!),
  BASE_MAPA!$I$2:$I$359,
  "-",
  0
)</f>
        <v>-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BASE_MAPA!$E$2:$E$359 = #REF!) *
  ( BASE_MAPA!$F$2:$F$359 &lt;= #REF!) *
  ( BASE_MAPA!$G$2:$G$359  &gt;= #REF!),
  BASE_MAPA!$D$2:$D$359,
  "-",
  0
)</f>
        <v>-</v>
      </c>
      <c r="T182" s="15" t="str" cm="1">
        <f t="array" ref="T182" xml:space="preserve"> _xlfn.XLOOKUP(
  1,
  ( BASE_MAPA!$E$2:$E$359 = #REF!) *
  ( BASE_MAPA!$F$2:$F$359 &lt;= #REF!) *
  ( BASE_MAPA!$G$2:$G$359  &gt;= #REF!),
  BASE_MAPA!$K$2:$K$359,
  "-",
  0
)</f>
        <v>-</v>
      </c>
      <c r="U182" s="86" t="str">
        <f>IFERROR(_xlfn.XLOOKUP(J182, BASE_MAPA!$E$2:$E$359, BASE_MAPA!$J$2:$J$359), "ERRO")</f>
        <v>PORTO NACIONAL - OURO VERDE</v>
      </c>
      <c r="V182" s="211" t="s">
        <v>1406</v>
      </c>
      <c r="W182" s="278" t="s">
        <v>1426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48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68" t="str">
        <f>IF(BS_CONTROLE[[#This Row],[Local - Partida]]=0, "-", BS_CONTROLE[[#This Row],[Local - Partida]])</f>
        <v>PJA</v>
      </c>
      <c r="AL182" s="368" t="str">
        <f>IF(BS_CONTROLE[[#This Row],[Local - Encerramento]]=0, "-", BS_CONTROLE[[#This Row],[Local - Encerramento]])</f>
        <v>PSG</v>
      </c>
      <c r="AM182" s="368" t="str">
        <f>IF(BS_CONTROLE[[#This Row],[Entre - Estações]]=0, "-", BS_CONTROLE[[#This Row],[Entre - Estações]])</f>
        <v>-</v>
      </c>
      <c r="AN182" s="368" t="str">
        <f>IF(BS_CONTROLE[[#This Row],[SB]]=0, "-", BS_CONTROLE[[#This Row],[SB]])</f>
        <v>-</v>
      </c>
      <c r="AO182" s="369">
        <f>IF(BS_CONTROLE[[#This Row],[SUB]]=0, "-", BS_CONTROLE[[#This Row],[SUB]])</f>
        <v>101</v>
      </c>
      <c r="AP182" s="370">
        <f>IF(BS_CONTROLE[[#This Row],[KM - Inicio]]=0, "-", BS_CONTROLE[[#This Row],[KM - Inicio]])</f>
        <v>1471</v>
      </c>
      <c r="AQ182" s="37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75" t="str" cm="1">
        <f t="array" ref="BC182" xml:space="preserve"> _xlfn.XLOOKUP(
  1,
  ( BASE_MAPA!$E$2:$E$359 = #REF!) *
  ( BASE_MAPA!$F$2:$F$359 &lt;= #REF!) *
  ( BASE_MAPA!$G$2:$G$359  &gt;= #REF!),
  BASE_MAPA!$D$2:$D$359,
  "-",
  0
)</f>
        <v>-</v>
      </c>
      <c r="BD182" s="75" t="str" cm="1">
        <f t="array" ref="BD182" xml:space="preserve"> _xlfn.XLOOKUP(
  1,
  ( BASE_MAPA!$E$2:$E$359 = #REF!) *
  ( BASE_MAPA!$F$2:$F$359 &lt;= #REF!) *
  ( BASE_MAPA!$G$2:$G$359  &gt;= #REF!),
  BASE_MAPA!$K$2:$K$359,
  "-",
  0
)</f>
        <v>-</v>
      </c>
      <c r="BE182" s="11" t="str">
        <f>IFERROR(_xlfn.XLOOKUP(AO182, BASE_MAPA!$E$2:$E$359, BASE_MAPA!$J$2:$J$359), "ERRO")</f>
        <v>PORTO NACIONAL - OURO VERDE</v>
      </c>
      <c r="BF182" s="37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1413</v>
      </c>
      <c r="BK182" s="22" t="s">
        <v>1427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9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151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1699</v>
      </c>
      <c r="J183" s="16">
        <v>98</v>
      </c>
      <c r="K183" s="16">
        <v>759</v>
      </c>
      <c r="L183" s="80">
        <v>501</v>
      </c>
      <c r="M183" s="16" t="s">
        <v>1700</v>
      </c>
      <c r="N183" s="16" t="s">
        <v>1701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70" t="str" cm="1">
        <f t="array" ref="S183" xml:space="preserve"> _xlfn.XLOOKUP(
  1,
  ( BASE_MAPA!$E$2:$E$359 = #REF!) *
  ( BASE_MAPA!$F$2:$F$359 &lt;= #REF!) *
  ( BASE_MAPA!$G$2:$G$359  &gt;= #REF!),
  BASE_MAPA!$D$2:$D$359,
  "-",
  0
)</f>
        <v>-</v>
      </c>
      <c r="T183" s="170" t="str" cm="1">
        <f t="array" ref="T183" xml:space="preserve"> _xlfn.XLOOKUP(
  1,
  ( BASE_MAPA!$E$2:$E$359 = #REF!) *
  ( BASE_MAPA!$F$2:$F$359 &lt;= #REF!) *
  ( BASE_MAPA!$G$2:$G$359  &gt;= #REF!),
  BASE_MAPA!$K$2:$K$359,
  "-",
  0
)</f>
        <v>-</v>
      </c>
      <c r="U183" s="169" t="str">
        <f>IFERROR(_xlfn.XLOOKUP(J183, BASE_MAPA!$E$2:$E$359, BASE_MAPA!$J$2:$J$359), "ERRO")</f>
        <v>ALTO ARAGUAIA - RONDONOPOLIS</v>
      </c>
      <c r="V183" s="286" t="s">
        <v>1702</v>
      </c>
      <c r="W183" s="43" t="s">
        <v>1551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48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68" t="str">
        <f>IF(BS_CONTROLE[[#This Row],[Local - Partida]]=0, "-", BS_CONTROLE[[#This Row],[Local - Partida]])</f>
        <v>TRO</v>
      </c>
      <c r="AL183" s="368" t="str">
        <f>IF(BS_CONTROLE[[#This Row],[Local - Encerramento]]=0, "-", BS_CONTROLE[[#This Row],[Local - Encerramento]])</f>
        <v>TAG</v>
      </c>
      <c r="AM183" s="368" t="str">
        <f>IF(BS_CONTROLE[[#This Row],[Entre - Estações]]=0, "-", BS_CONTROLE[[#This Row],[Entre - Estações]])</f>
        <v>TRO-TAG</v>
      </c>
      <c r="AN183" s="368" t="str">
        <f>IF(BS_CONTROLE[[#This Row],[SB]]=0, "-", BS_CONTROLE[[#This Row],[SB]])</f>
        <v>TROTAG</v>
      </c>
      <c r="AO183" s="369">
        <f>IF(BS_CONTROLE[[#This Row],[SUB]]=0, "-", BS_CONTROLE[[#This Row],[SUB]])</f>
        <v>98</v>
      </c>
      <c r="AP183" s="370">
        <f>IF(BS_CONTROLE[[#This Row],[KM - Inicio]]=0, "-", BS_CONTROLE[[#This Row],[KM - Inicio]])</f>
        <v>759</v>
      </c>
      <c r="AQ183" s="37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170" t="str" cm="1">
        <f t="array" ref="BC183" xml:space="preserve"> _xlfn.XLOOKUP(
  1,
  ( BASE_MAPA!$E$2:$E$359 = #REF!) *
  ( BASE_MAPA!$F$2:$F$359 &lt;= #REF!) *
  ( BASE_MAPA!$G$2:$G$359  &gt;= #REF!),
  BASE_MAPA!$D$2:$D$359,
  "-",
  0
)</f>
        <v>-</v>
      </c>
      <c r="BD183" s="170" t="str" cm="1">
        <f t="array" ref="BD183" xml:space="preserve"> _xlfn.XLOOKUP(
  1,
  ( BASE_MAPA!$E$2:$E$359 = #REF!) *
  ( BASE_MAPA!$F$2:$F$359 &lt;= #REF!) *
  ( BASE_MAPA!$G$2:$G$359  &gt;= #REF!),
  BASE_MAPA!$K$2:$K$359,
  "-",
  0
)</f>
        <v>-</v>
      </c>
      <c r="BE183" s="171" t="str">
        <f>IFERROR(_xlfn.XLOOKUP(AO183, BASE_MAPA!$E$2:$E$359, BASE_MAPA!$J$2:$J$359), "ERRO")</f>
        <v>ALTO ARAGUAIA - RONDONOPOLIS</v>
      </c>
      <c r="BF183" s="37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1703</v>
      </c>
      <c r="BK183" s="22" t="s">
        <v>1704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9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151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1519</v>
      </c>
      <c r="N184" s="16" t="s">
        <v>1520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BASE_MAPA!$E$2:$E$359 = #REF!) *
  ( BASE_MAPA!$F$2:$F$359 &lt;= #REF!) *
  ( BASE_MAPA!$G$2:$G$359  &gt;= #REF!),
  BASE_MAPA!$D$2:$D$359,
  "-",
  0
)</f>
        <v>-</v>
      </c>
      <c r="T184" s="15" t="str" cm="1">
        <f t="array" ref="T184" xml:space="preserve"> _xlfn.XLOOKUP(
  1,
  ( BASE_MAPA!$E$2:$E$359 = #REF!) *
  ( BASE_MAPA!$F$2:$F$359 &lt;= #REF!) *
  ( BASE_MAPA!$G$2:$G$359  &gt;= #REF!),
  BASE_MAPA!$K$2:$K$359,
  "-",
  0
)</f>
        <v>-</v>
      </c>
      <c r="U184" s="86" t="str">
        <f>IFERROR(_xlfn.XLOOKUP(J184, BASE_MAPA!$E$2:$E$359, BASE_MAPA!$J$2:$J$359), "ERRO")</f>
        <v>ALTO ARAGUAIA - RONDONOPOLIS</v>
      </c>
      <c r="V184" s="211" t="s">
        <v>1213</v>
      </c>
      <c r="W184" s="186" t="s">
        <v>1214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48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68" t="str">
        <f>IF(BS_CONTROLE[[#This Row],[Local - Partida]]=0, "-", BS_CONTROLE[[#This Row],[Local - Partida]])</f>
        <v>TSF1</v>
      </c>
      <c r="AL184" s="368" t="str">
        <f>IF(BS_CONTROLE[[#This Row],[Local - Encerramento]]=0, "-", BS_CONTROLE[[#This Row],[Local - Encerramento]])</f>
        <v>TSF1</v>
      </c>
      <c r="AM184" s="368" t="str">
        <f>IF(BS_CONTROLE[[#This Row],[Entre - Estações]]=0, "-", BS_CONTROLE[[#This Row],[Entre - Estações]])</f>
        <v>TAL-TIQ</v>
      </c>
      <c r="AN184" s="368" t="str">
        <f>IF(BS_CONTROLE[[#This Row],[SB]]=0, "-", BS_CONTROLE[[#This Row],[SB]])</f>
        <v>TALTIQ</v>
      </c>
      <c r="AO184" s="369">
        <f>IF(BS_CONTROLE[[#This Row],[SUB]]=0, "-", BS_CONTROLE[[#This Row],[SUB]])</f>
        <v>98</v>
      </c>
      <c r="AP184" s="370">
        <f>IF(BS_CONTROLE[[#This Row],[KM - Inicio]]=0, "-", BS_CONTROLE[[#This Row],[KM - Inicio]])</f>
        <v>690.99199999999996</v>
      </c>
      <c r="AQ184" s="37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75" t="str" cm="1">
        <f t="array" ref="BC184" xml:space="preserve"> _xlfn.XLOOKUP(
  1,
  ( BASE_MAPA!$E$2:$E$359 = #REF!) *
  ( BASE_MAPA!$F$2:$F$359 &lt;= #REF!) *
  ( BASE_MAPA!$G$2:$G$359  &gt;= #REF!),
  BASE_MAPA!$D$2:$D$359,
  "-",
  0
)</f>
        <v>-</v>
      </c>
      <c r="BD184" s="75" t="str" cm="1">
        <f t="array" ref="BD184" xml:space="preserve"> _xlfn.XLOOKUP(
  1,
  ( BASE_MAPA!$E$2:$E$359 = #REF!) *
  ( BASE_MAPA!$F$2:$F$359 &lt;= #REF!) *
  ( BASE_MAPA!$G$2:$G$359  &gt;= #REF!),
  BASE_MAPA!$K$2:$K$359,
  "-",
  0
)</f>
        <v>-</v>
      </c>
      <c r="BE184" s="11" t="str">
        <f>IFERROR(_xlfn.XLOOKUP(AO184, BASE_MAPA!$E$2:$E$359, BASE_MAPA!$J$2:$J$359), "ERRO")</f>
        <v>ALTO ARAGUAIA - RONDONOPOLIS</v>
      </c>
      <c r="BF184" s="37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8" t="s">
        <v>1521</v>
      </c>
      <c r="BK184" s="238" t="s">
        <v>1522</v>
      </c>
      <c r="BL184" s="20"/>
      <c r="BM184" s="18" t="s">
        <v>972</v>
      </c>
      <c r="BN184" s="18" t="s">
        <v>992</v>
      </c>
      <c r="BO184" s="279" t="s">
        <v>1105</v>
      </c>
      <c r="BP184" s="22" t="s">
        <v>1523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9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1633</v>
      </c>
      <c r="N185" s="16" t="s">
        <v>1634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BASE_MAPA!$E$2:$E$359 = #REF!) *
  ( BASE_MAPA!$F$2:$F$359 &lt;= #REF!) *
  ( BASE_MAPA!$G$2:$G$359  &gt;= #REF!),
  BASE_MAPA!$D$2:$D$359,
  "-",
  0
)</f>
        <v>-</v>
      </c>
      <c r="T185" s="15" t="str" cm="1">
        <f t="array" ref="T185" xml:space="preserve"> _xlfn.XLOOKUP(
  1,
  ( BASE_MAPA!$E$2:$E$359 = #REF!) *
  ( BASE_MAPA!$F$2:$F$359 &lt;= #REF!) *
  ( BASE_MAPA!$G$2:$G$359  &gt;= #REF!),
  BASE_MAPA!$K$2:$K$359,
  "-",
  0
)</f>
        <v>-</v>
      </c>
      <c r="U185" s="86" t="str">
        <f>IFERROR(_xlfn.XLOOKUP(J185, BASE_MAPA!$E$2:$E$359, BASE_MAPA!$J$2:$J$359), "ERRO")</f>
        <v>ALTO ARAGUAIA - RONDONOPOLIS</v>
      </c>
      <c r="V185" s="215" t="s">
        <v>1213</v>
      </c>
      <c r="W185" s="43" t="s">
        <v>1438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48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68" t="str">
        <f>IF(BS_CONTROLE[[#This Row],[Local - Partida]]=0, "-", BS_CONTROLE[[#This Row],[Local - Partida]])</f>
        <v>TIQ</v>
      </c>
      <c r="AL185" s="368" t="str">
        <f>IF(BS_CONTROLE[[#This Row],[Local - Encerramento]]=0, "-", BS_CONTROLE[[#This Row],[Local - Encerramento]])</f>
        <v>TGR</v>
      </c>
      <c r="AM185" s="368" t="str">
        <f>IF(BS_CONTROLE[[#This Row],[Entre - Estações]]=0, "-", BS_CONTROLE[[#This Row],[Entre - Estações]])</f>
        <v>TIQ-TGR</v>
      </c>
      <c r="AN185" s="368" t="str">
        <f>IF(BS_CONTROLE[[#This Row],[SB]]=0, "-", BS_CONTROLE[[#This Row],[SB]])</f>
        <v>TIQTGR</v>
      </c>
      <c r="AO185" s="369">
        <f>IF(BS_CONTROLE[[#This Row],[SUB]]=0, "-", BS_CONTROLE[[#This Row],[SUB]])</f>
        <v>98</v>
      </c>
      <c r="AP185" s="370">
        <f>IF(BS_CONTROLE[[#This Row],[KM - Inicio]]=0, "-", BS_CONTROLE[[#This Row],[KM - Inicio]])</f>
        <v>617.86800000000005</v>
      </c>
      <c r="AQ185" s="37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75" t="str" cm="1">
        <f t="array" ref="BC185" xml:space="preserve"> _xlfn.XLOOKUP(
  1,
  ( BASE_MAPA!$E$2:$E$359 = #REF!) *
  ( BASE_MAPA!$F$2:$F$359 &lt;= #REF!) *
  ( BASE_MAPA!$G$2:$G$359  &gt;= #REF!),
  BASE_MAPA!$D$2:$D$359,
  "-",
  0
)</f>
        <v>-</v>
      </c>
      <c r="BD185" s="75" t="str" cm="1">
        <f t="array" ref="BD185" xml:space="preserve"> _xlfn.XLOOKUP(
  1,
  ( BASE_MAPA!$E$2:$E$359 = #REF!) *
  ( BASE_MAPA!$F$2:$F$359 &lt;= #REF!) *
  ( BASE_MAPA!$G$2:$G$359  &gt;= #REF!),
  BASE_MAPA!$K$2:$K$359,
  "-",
  0
)</f>
        <v>-</v>
      </c>
      <c r="BE185" s="11" t="str">
        <f>IFERROR(_xlfn.XLOOKUP(AO185, BASE_MAPA!$E$2:$E$359, BASE_MAPA!$J$2:$J$359), "ERRO")</f>
        <v>ALTO ARAGUAIA - RONDONOPOLIS</v>
      </c>
      <c r="BF185" s="37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8" t="s">
        <v>1635</v>
      </c>
      <c r="BK185" s="238" t="s">
        <v>1460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9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5" t="s">
        <v>898</v>
      </c>
      <c r="E186" s="151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1588</v>
      </c>
      <c r="N186" s="16" t="s">
        <v>1534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70" t="str" cm="1">
        <f t="array" ref="S186" xml:space="preserve"> _xlfn.XLOOKUP(
  1,
  ( BASE_MAPA!$E$2:$E$359 = #REF!) *
  ( BASE_MAPA!$F$2:$F$359 &lt;= #REF!) *
  ( BASE_MAPA!$G$2:$G$359  &gt;= #REF!),
  BASE_MAPA!$D$2:$D$359,
  "-",
  0
)</f>
        <v>-</v>
      </c>
      <c r="T186" s="170" t="str" cm="1">
        <f t="array" ref="T186" xml:space="preserve"> _xlfn.XLOOKUP(
  1,
  ( BASE_MAPA!$E$2:$E$359 = #REF!) *
  ( BASE_MAPA!$F$2:$F$359 &lt;= #REF!) *
  ( BASE_MAPA!$G$2:$G$359  &gt;= #REF!),
  BASE_MAPA!$K$2:$K$359,
  "-",
  0
)</f>
        <v>-</v>
      </c>
      <c r="U186" s="169" t="str">
        <f>IFERROR(_xlfn.XLOOKUP(J186, BASE_MAPA!$E$2:$E$359, BASE_MAPA!$J$2:$J$359), "ERRO")</f>
        <v>ALTO ARAGUAIA - RONDONOPOLIS</v>
      </c>
      <c r="V186" s="215" t="s">
        <v>1589</v>
      </c>
      <c r="W186" s="43" t="s">
        <v>1590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48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68" t="str">
        <f>IF(BS_CONTROLE[[#This Row],[Local - Partida]]=0, "-", BS_CONTROLE[[#This Row],[Local - Partida]])</f>
        <v>-</v>
      </c>
      <c r="AL186" s="368" t="str">
        <f>IF(BS_CONTROLE[[#This Row],[Local - Encerramento]]=0, "-", BS_CONTROLE[[#This Row],[Local - Encerramento]])</f>
        <v>-</v>
      </c>
      <c r="AM186" s="368" t="str">
        <f>IF(BS_CONTROLE[[#This Row],[Entre - Estações]]=0, "-", BS_CONTROLE[[#This Row],[Entre - Estações]])</f>
        <v>TGE-S</v>
      </c>
      <c r="AN186" s="368" t="str">
        <f>IF(BS_CONTROLE[[#This Row],[SB]]=0, "-", BS_CONTROLE[[#This Row],[SB]])</f>
        <v>TBES</v>
      </c>
      <c r="AO186" s="369">
        <f>IF(BS_CONTROLE[[#This Row],[SUB]]=0, "-", BS_CONTROLE[[#This Row],[SUB]])</f>
        <v>98</v>
      </c>
      <c r="AP186" s="370">
        <f>IF(BS_CONTROLE[[#This Row],[KM - Inicio]]=0, "-", BS_CONTROLE[[#This Row],[KM - Inicio]])</f>
        <v>529.20000000000005</v>
      </c>
      <c r="AQ186" s="37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170" t="str" cm="1">
        <f t="array" ref="BC186" xml:space="preserve"> _xlfn.XLOOKUP(
  1,
  ( BASE_MAPA!$E$2:$E$359 = #REF!) *
  ( BASE_MAPA!$F$2:$F$359 &lt;= #REF!) *
  ( BASE_MAPA!$G$2:$G$359  &gt;= #REF!),
  BASE_MAPA!$D$2:$D$359,
  "-",
  0
)</f>
        <v>-</v>
      </c>
      <c r="BD186" s="170" t="str" cm="1">
        <f t="array" ref="BD186" xml:space="preserve"> _xlfn.XLOOKUP(
  1,
  ( BASE_MAPA!$E$2:$E$359 = #REF!) *
  ( BASE_MAPA!$F$2:$F$359 &lt;= #REF!) *
  ( BASE_MAPA!$G$2:$G$359  &gt;= #REF!),
  BASE_MAPA!$K$2:$K$359,
  "-",
  0
)</f>
        <v>-</v>
      </c>
      <c r="BE186" s="171" t="str">
        <f>IFERROR(_xlfn.XLOOKUP(AO186, BASE_MAPA!$E$2:$E$359, BASE_MAPA!$J$2:$J$359), "ERRO")</f>
        <v>ALTO ARAGUAIA - RONDONOPOLIS</v>
      </c>
      <c r="BF186" s="37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1591</v>
      </c>
      <c r="BK186" s="21" t="s">
        <v>1592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9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151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16" t="str" cm="1">
        <f t="array" ref="M187" xml:space="preserve"> _xlfn.XLOOKUP(
  1,
  ( BASE_MAPA!$E$2:$E$359 = #REF!) *
  ( BASE_MAPA!$F$2:$F$359 &lt;= #REF!) *
  ( BASE_MAPA!$G$2:$G$359  &gt;= #REF!),
  BASE_MAPA!$H$2:$H$359,
  "-",
  0
)</f>
        <v>-</v>
      </c>
      <c r="N187" s="16" t="str" cm="1">
        <f t="array" ref="N187" xml:space="preserve"> _xlfn.XLOOKUP(
  1,
  ( BASE_MAPA!$E$2:$E$359 = #REF!) *
  ( BASE_MAPA!$F$2:$F$359 &lt;= #REF!) *
  ( BASE_MAPA!$G$2:$G$359  &gt;= #REF!),
  BASE_MAPA!$I$2:$I$359,
  "-",
  0
)</f>
        <v>-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BASE_MAPA!$E$2:$E$359 = #REF!) *
  ( BASE_MAPA!$F$2:$F$359 &lt;= #REF!) *
  ( BASE_MAPA!$G$2:$G$359  &gt;= #REF!),
  BASE_MAPA!$D$2:$D$359,
  "-",
  0
)</f>
        <v>-</v>
      </c>
      <c r="T187" s="15" t="str" cm="1">
        <f t="array" ref="T187" xml:space="preserve"> _xlfn.XLOOKUP(
  1,
  ( BASE_MAPA!$E$2:$E$359 = #REF!) *
  ( BASE_MAPA!$F$2:$F$359 &lt;= #REF!) *
  ( BASE_MAPA!$G$2:$G$359  &gt;= #REF!),
  BASE_MAPA!$K$2:$K$359,
  "-",
  0
)</f>
        <v>-</v>
      </c>
      <c r="U187" s="86" t="str">
        <f>IFERROR(_xlfn.XLOOKUP(J187, BASE_MAPA!$E$2:$E$359, BASE_MAPA!$J$2:$J$359), "ERRO")</f>
        <v>MARCO INICIAL - ALTO ARAGUAIA</v>
      </c>
      <c r="V187" s="215" t="s">
        <v>1275</v>
      </c>
      <c r="W187" s="43" t="s">
        <v>1385</v>
      </c>
      <c r="X187" s="14" t="s">
        <v>951</v>
      </c>
      <c r="Y187" s="18" t="s">
        <v>950</v>
      </c>
      <c r="Z187" s="18"/>
      <c r="AA187" s="150" t="s">
        <v>1290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48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68" t="str">
        <f>IF(BS_CONTROLE[[#This Row],[Local - Partida]]=0, "-", BS_CONTROLE[[#This Row],[Local - Partida]])</f>
        <v>TCS</v>
      </c>
      <c r="AL187" s="368" t="str">
        <f>IF(BS_CONTROLE[[#This Row],[Local - Encerramento]]=0, "-", BS_CONTROLE[[#This Row],[Local - Encerramento]])</f>
        <v>TCS</v>
      </c>
      <c r="AM187" s="368" t="str">
        <f>IF(BS_CONTROLE[[#This Row],[Entre - Estações]]=0, "-", BS_CONTROLE[[#This Row],[Entre - Estações]])</f>
        <v>-</v>
      </c>
      <c r="AN187" s="368" t="str">
        <f>IF(BS_CONTROLE[[#This Row],[SB]]=0, "-", BS_CONTROLE[[#This Row],[SB]])</f>
        <v>-</v>
      </c>
      <c r="AO187" s="369">
        <f>IF(BS_CONTROLE[[#This Row],[SUB]]=0, "-", BS_CONTROLE[[#This Row],[SUB]])</f>
        <v>74</v>
      </c>
      <c r="AP187" s="370">
        <f>IF(BS_CONTROLE[[#This Row],[KM - Inicio]]=0, "-", BS_CONTROLE[[#This Row],[KM - Inicio]])</f>
        <v>343.3</v>
      </c>
      <c r="AQ187" s="37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75" t="str" cm="1">
        <f t="array" ref="BC187" xml:space="preserve"> _xlfn.XLOOKUP(
  1,
  ( BASE_MAPA!$E$2:$E$359 = #REF!) *
  ( BASE_MAPA!$F$2:$F$359 &lt;= #REF!) *
  ( BASE_MAPA!$G$2:$G$359  &gt;= #REF!),
  BASE_MAPA!$D$2:$D$359,
  "-",
  0
)</f>
        <v>-</v>
      </c>
      <c r="BD187" s="75" t="str" cm="1">
        <f t="array" ref="BD187" xml:space="preserve"> _xlfn.XLOOKUP(
  1,
  ( BASE_MAPA!$E$2:$E$359 = #REF!) *
  ( BASE_MAPA!$F$2:$F$359 &lt;= #REF!) *
  ( BASE_MAPA!$G$2:$G$359  &gt;= #REF!),
  BASE_MAPA!$K$2:$K$359,
  "-",
  0
)</f>
        <v>-</v>
      </c>
      <c r="BE187" s="11" t="str">
        <f>IFERROR(_xlfn.XLOOKUP(AO187, BASE_MAPA!$E$2:$E$359, BASE_MAPA!$J$2:$J$359), "ERRO")</f>
        <v>MARCO INICIAL - ALTO ARAGUAIA</v>
      </c>
      <c r="BF187" s="37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1219</v>
      </c>
      <c r="BK187" s="21" t="s">
        <v>1428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9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7" t="s">
        <v>863</v>
      </c>
      <c r="E188" s="151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16" t="str" cm="1">
        <f t="array" ref="M188" xml:space="preserve"> _xlfn.XLOOKUP(
  1,
  ( BASE_MAPA!$E$2:$E$359 = #REF!) *
  ( BASE_MAPA!$F$2:$F$359 &lt;= #REF!) *
  ( BASE_MAPA!$G$2:$G$359  &gt;= #REF!),
  BASE_MAPA!$H$2:$H$359,
  "-",
  0
)</f>
        <v>-</v>
      </c>
      <c r="N188" s="16" t="str" cm="1">
        <f t="array" ref="N188" xml:space="preserve"> _xlfn.XLOOKUP(
  1,
  ( BASE_MAPA!$E$2:$E$359 = #REF!) *
  ( BASE_MAPA!$F$2:$F$359 &lt;= #REF!) *
  ( BASE_MAPA!$G$2:$G$359  &gt;= #REF!),
  BASE_MAPA!$I$2:$I$359,
  "-",
  0
)</f>
        <v>-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BASE_MAPA!$E$2:$E$359 = #REF!) *
  ( BASE_MAPA!$F$2:$F$359 &lt;= #REF!) *
  ( BASE_MAPA!$G$2:$G$359  &gt;= #REF!),
  BASE_MAPA!$D$2:$D$359,
  "-",
  0
)</f>
        <v>-</v>
      </c>
      <c r="T188" s="15" t="str" cm="1">
        <f t="array" ref="T188" xml:space="preserve"> _xlfn.XLOOKUP(
  1,
  ( BASE_MAPA!$E$2:$E$359 = #REF!) *
  ( BASE_MAPA!$F$2:$F$359 &lt;= #REF!) *
  ( BASE_MAPA!$G$2:$G$359  &gt;= #REF!),
  BASE_MAPA!$K$2:$K$359,
  "-",
  0
)</f>
        <v>-</v>
      </c>
      <c r="U188" s="86" t="str">
        <f>IFERROR(_xlfn.XLOOKUP(J188, BASE_MAPA!$E$2:$E$359, BASE_MAPA!$J$2:$J$359), "ERRO")</f>
        <v>MARCO INICIAL - ALTO ARAGUAIA</v>
      </c>
      <c r="V188" s="215" t="s">
        <v>1409</v>
      </c>
      <c r="W188" s="43" t="s">
        <v>1410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48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68" t="str">
        <f>IF(BS_CONTROLE[[#This Row],[Local - Partida]]=0, "-", BS_CONTROLE[[#This Row],[Local - Partida]])</f>
        <v>THE1</v>
      </c>
      <c r="AL188" s="368" t="str">
        <f>IF(BS_CONTROLE[[#This Row],[Local - Encerramento]]=0, "-", BS_CONTROLE[[#This Row],[Local - Encerramento]])</f>
        <v>-</v>
      </c>
      <c r="AM188" s="368" t="str">
        <f>IF(BS_CONTROLE[[#This Row],[Entre - Estações]]=0, "-", BS_CONTROLE[[#This Row],[Entre - Estações]])</f>
        <v>-</v>
      </c>
      <c r="AN188" s="368" t="str">
        <f>IF(BS_CONTROLE[[#This Row],[SB]]=0, "-", BS_CONTROLE[[#This Row],[SB]])</f>
        <v>-</v>
      </c>
      <c r="AO188" s="369">
        <f>IF(BS_CONTROLE[[#This Row],[SUB]]=0, "-", BS_CONTROLE[[#This Row],[SUB]])</f>
        <v>74</v>
      </c>
      <c r="AP188" s="370">
        <f>IF(BS_CONTROLE[[#This Row],[KM - Inicio]]=0, "-", BS_CONTROLE[[#This Row],[KM - Inicio]])</f>
        <v>294.95</v>
      </c>
      <c r="AQ188" s="37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75" t="str" cm="1">
        <f t="array" ref="BC188" xml:space="preserve"> _xlfn.XLOOKUP(
  1,
  ( BASE_MAPA!$E$2:$E$359 = #REF!) *
  ( BASE_MAPA!$F$2:$F$359 &lt;= #REF!) *
  ( BASE_MAPA!$G$2:$G$359  &gt;= #REF!),
  BASE_MAPA!$D$2:$D$359,
  "-",
  0
)</f>
        <v>-</v>
      </c>
      <c r="BD188" s="75" t="str" cm="1">
        <f t="array" ref="BD188" xml:space="preserve"> _xlfn.XLOOKUP(
  1,
  ( BASE_MAPA!$E$2:$E$359 = #REF!) *
  ( BASE_MAPA!$F$2:$F$359 &lt;= #REF!) *
  ( BASE_MAPA!$G$2:$G$359  &gt;= #REF!),
  BASE_MAPA!$K$2:$K$359,
  "-",
  0
)</f>
        <v>-</v>
      </c>
      <c r="BE188" s="11" t="str">
        <f>IFERROR(_xlfn.XLOOKUP(AO188, BASE_MAPA!$E$2:$E$359, BASE_MAPA!$J$2:$J$359), "ERRO")</f>
        <v>MARCO INICIAL - ALTO ARAGUAIA</v>
      </c>
      <c r="BF188" s="37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1429</v>
      </c>
      <c r="BK188" s="238" t="s">
        <v>1430</v>
      </c>
      <c r="BL188" s="20"/>
      <c r="BM188" s="18" t="s">
        <v>976</v>
      </c>
      <c r="BN188" s="18" t="s">
        <v>1005</v>
      </c>
      <c r="BO188" s="173" t="s">
        <v>1057</v>
      </c>
      <c r="BP188" s="238" t="s">
        <v>1430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9" t="str">
        <f t="shared" si="2"/>
        <v>SuperExecução</v>
      </c>
    </row>
    <row r="189" spans="1:72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151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1554</v>
      </c>
      <c r="N189" s="16" t="s">
        <v>1555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BASE_MAPA!$E$2:$E$359 = #REF!) *
  ( BASE_MAPA!$F$2:$F$359 &lt;= #REF!) *
  ( BASE_MAPA!$G$2:$G$359  &gt;= #REF!),
  BASE_MAPA!$D$2:$D$359,
  "-",
  0
)</f>
        <v>-</v>
      </c>
      <c r="T189" s="15" t="str" cm="1">
        <f t="array" ref="T189" xml:space="preserve"> _xlfn.XLOOKUP(
  1,
  ( BASE_MAPA!$E$2:$E$359 = #REF!) *
  ( BASE_MAPA!$F$2:$F$359 &lt;= #REF!) *
  ( BASE_MAPA!$G$2:$G$359  &gt;= #REF!),
  BASE_MAPA!$K$2:$K$359,
  "-",
  0
)</f>
        <v>-</v>
      </c>
      <c r="U189" s="86" t="str">
        <f>IFERROR(_xlfn.XLOOKUP(J189, BASE_MAPA!$E$2:$E$359, BASE_MAPA!$J$2:$J$359), "ERRO")</f>
        <v>MARCO INICIAL - ALTO ARAGUAIA</v>
      </c>
      <c r="V189" s="211" t="s">
        <v>1248</v>
      </c>
      <c r="W189" s="43" t="s">
        <v>1556</v>
      </c>
      <c r="X189" s="14" t="s">
        <v>956</v>
      </c>
      <c r="Y189" s="18" t="s">
        <v>959</v>
      </c>
      <c r="Z189" s="18"/>
      <c r="AA189" s="275" t="s">
        <v>1464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48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68" t="str">
        <f>IF(BS_CONTROLE[[#This Row],[Local - Partida]]=0, "-", BS_CONTROLE[[#This Row],[Local - Partida]])</f>
        <v>TCS</v>
      </c>
      <c r="AL189" s="368" t="str">
        <f>IF(BS_CONTROLE[[#This Row],[Local - Encerramento]]=0, "-", BS_CONTROLE[[#This Row],[Local - Encerramento]])</f>
        <v>TIN</v>
      </c>
      <c r="AM189" s="368" t="str">
        <f>IF(BS_CONTROLE[[#This Row],[Entre - Estações]]=0, "-", BS_CONTROLE[[#This Row],[Entre - Estações]])</f>
        <v>TCS-TIN</v>
      </c>
      <c r="AN189" s="368" t="str">
        <f>IF(BS_CONTROLE[[#This Row],[SB]]=0, "-", BS_CONTROLE[[#This Row],[SB]])</f>
        <v>TCSTIN</v>
      </c>
      <c r="AO189" s="369">
        <f>IF(BS_CONTROLE[[#This Row],[SUB]]=0, "-", BS_CONTROLE[[#This Row],[SUB]])</f>
        <v>74</v>
      </c>
      <c r="AP189" s="370">
        <f>IF(BS_CONTROLE[[#This Row],[KM - Inicio]]=0, "-", BS_CONTROLE[[#This Row],[KM - Inicio]])</f>
        <v>290</v>
      </c>
      <c r="AQ189" s="37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75" t="str" cm="1">
        <f t="array" ref="BC189" xml:space="preserve"> _xlfn.XLOOKUP(
  1,
  ( BASE_MAPA!$E$2:$E$359 = #REF!) *
  ( BASE_MAPA!$F$2:$F$359 &lt;= #REF!) *
  ( BASE_MAPA!$G$2:$G$359  &gt;= #REF!),
  BASE_MAPA!$D$2:$D$359,
  "-",
  0
)</f>
        <v>-</v>
      </c>
      <c r="BD189" s="75" t="str" cm="1">
        <f t="array" ref="BD189" xml:space="preserve"> _xlfn.XLOOKUP(
  1,
  ( BASE_MAPA!$E$2:$E$359 = #REF!) *
  ( BASE_MAPA!$F$2:$F$359 &lt;= #REF!) *
  ( BASE_MAPA!$G$2:$G$359  &gt;= #REF!),
  BASE_MAPA!$K$2:$K$359,
  "-",
  0
)</f>
        <v>-</v>
      </c>
      <c r="BE189" s="11" t="str">
        <f>IFERROR(_xlfn.XLOOKUP(AO189, BASE_MAPA!$E$2:$E$359, BASE_MAPA!$J$2:$J$359), "ERRO")</f>
        <v>MARCO INICIAL - ALTO ARAGUAIA</v>
      </c>
      <c r="BF189" s="37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1561</v>
      </c>
      <c r="BK189" s="22" t="s">
        <v>1562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9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151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BASE_MAPA!$E$2:$E$359 = #REF!) *
  ( BASE_MAPA!$F$2:$F$359 &lt;= #REF!) *
  ( BASE_MAPA!$G$2:$G$359  &gt;= #REF!),
  BASE_MAPA!$D$2:$D$359,
  "-",
  0
)</f>
        <v>-</v>
      </c>
      <c r="T190" s="15" t="str" cm="1">
        <f t="array" ref="T190" xml:space="preserve"> _xlfn.XLOOKUP(
  1,
  ( BASE_MAPA!$E$2:$E$359 = #REF!) *
  ( BASE_MAPA!$F$2:$F$359 &lt;= #REF!) *
  ( BASE_MAPA!$G$2:$G$359  &gt;= #REF!),
  BASE_MAPA!$K$2:$K$359,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5"/>
      <c r="AB190" s="75"/>
      <c r="AC190" s="75"/>
      <c r="AD190" s="186"/>
      <c r="AE190" s="89"/>
      <c r="AF190" s="235"/>
      <c r="AG190" s="89"/>
      <c r="AH190" s="19"/>
      <c r="AI190" s="148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68" t="str">
        <f>IF(BS_CONTROLE[[#This Row],[Local - Partida]]=0, "-", BS_CONTROLE[[#This Row],[Local - Partida]])</f>
        <v>-</v>
      </c>
      <c r="AL190" s="368" t="str">
        <f>IF(BS_CONTROLE[[#This Row],[Local - Encerramento]]=0, "-", BS_CONTROLE[[#This Row],[Local - Encerramento]])</f>
        <v>-</v>
      </c>
      <c r="AM190" s="368" t="str">
        <f>IF(BS_CONTROLE[[#This Row],[Entre - Estações]]=0, "-", BS_CONTROLE[[#This Row],[Entre - Estações]])</f>
        <v>-</v>
      </c>
      <c r="AN190" s="368" t="str">
        <f>IF(BS_CONTROLE[[#This Row],[SB]]=0, "-", BS_CONTROLE[[#This Row],[SB]])</f>
        <v>-</v>
      </c>
      <c r="AO190" s="369" t="str">
        <f>IF(BS_CONTROLE[[#This Row],[SUB]]=0, "-", BS_CONTROLE[[#This Row],[SUB]])</f>
        <v>-</v>
      </c>
      <c r="AP190" s="370" t="str">
        <f>IF(BS_CONTROLE[[#This Row],[KM - Inicio]]=0, "-", BS_CONTROLE[[#This Row],[KM - Inicio]])</f>
        <v>-</v>
      </c>
      <c r="AQ190" s="37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75" t="str" cm="1">
        <f t="array" ref="BC190" xml:space="preserve"> _xlfn.XLOOKUP(
  1,
  ( BASE_MAPA!$E$2:$E$359 = #REF!) *
  ( BASE_MAPA!$F$2:$F$359 &lt;= #REF!) *
  ( BASE_MAPA!$G$2:$G$359  &gt;= #REF!),
  BASE_MAPA!$D$2:$D$359,
  "-",
  0
)</f>
        <v>-</v>
      </c>
      <c r="BD190" s="75" t="str" cm="1">
        <f t="array" ref="BD190" xml:space="preserve"> _xlfn.XLOOKUP(
  1,
  ( BASE_MAPA!$E$2:$E$359 = #REF!) *
  ( BASE_MAPA!$F$2:$F$359 &lt;= #REF!) *
  ( BASE_MAPA!$G$2:$G$359  &gt;= #REF!),
  BASE_MAPA!$K$2:$K$359,
  "-",
  0
)</f>
        <v>-</v>
      </c>
      <c r="BE190" s="11" t="str">
        <f>IFERROR(_xlfn.XLOOKUP(AO190, BASE_MAPA!$E$2:$E$359, BASE_MAPA!$J$2:$J$359), "ERRO")</f>
        <v>ERRO</v>
      </c>
      <c r="BF190" s="37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9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16" t="str" cm="1">
        <f t="array" ref="M191" xml:space="preserve"> _xlfn.XLOOKUP(
  1,
  ( BASE_MAPA!$E$2:$E$359 = #REF!) *
  ( BASE_MAPA!$F$2:$F$359 &lt;= #REF!) *
  ( BASE_MAPA!$G$2:$G$359  &gt;= #REF!),
  BASE_MAPA!$H$2:$H$359,
  "-",
  0
)</f>
        <v>-</v>
      </c>
      <c r="N191" s="274" t="s">
        <v>1392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BASE_MAPA!$E$2:$E$359 = #REF!) *
  ( BASE_MAPA!$F$2:$F$359 &lt;= #REF!) *
  ( BASE_MAPA!$G$2:$G$359  &gt;= #REF!),
  BASE_MAPA!$D$2:$D$359,
  "-",
  0
)</f>
        <v>-</v>
      </c>
      <c r="T191" s="15" t="str" cm="1">
        <f t="array" ref="T191" xml:space="preserve"> _xlfn.XLOOKUP(
  1,
  ( BASE_MAPA!$E$2:$E$359 = #REF!) *
  ( BASE_MAPA!$F$2:$F$359 &lt;= #REF!) *
  ( BASE_MAPA!$G$2:$G$359  &gt;= #REF!),
  BASE_MAPA!$K$2:$K$359,
  "-",
  0
)</f>
        <v>-</v>
      </c>
      <c r="U191" s="86" t="str">
        <f>IFERROR(_xlfn.XLOOKUP(J191, BASE_MAPA!$E$2:$E$359, BASE_MAPA!$J$2:$J$359), "ERRO")</f>
        <v>MARCO INICIAL - ALTO ARAGUAIA</v>
      </c>
      <c r="V191" s="211" t="s">
        <v>1217</v>
      </c>
      <c r="W191" s="186" t="s">
        <v>1383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48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68" t="str">
        <f>IF(BS_CONTROLE[[#This Row],[Local - Partida]]=0, "-", BS_CONTROLE[[#This Row],[Local - Partida]])</f>
        <v>TVI2</v>
      </c>
      <c r="AL191" s="368" t="str">
        <f>IF(BS_CONTROLE[[#This Row],[Local - Encerramento]]=0, "-", BS_CONTROLE[[#This Row],[Local - Encerramento]])</f>
        <v>TVI2</v>
      </c>
      <c r="AM191" s="368" t="str">
        <f>IF(BS_CONTROLE[[#This Row],[Entre - Estações]]=0, "-", BS_CONTROLE[[#This Row],[Entre - Estações]])</f>
        <v>-</v>
      </c>
      <c r="AN191" s="368" t="str">
        <f>IF(BS_CONTROLE[[#This Row],[SB]]=0, "-", BS_CONTROLE[[#This Row],[SB]])</f>
        <v>201213/TID201</v>
      </c>
      <c r="AO191" s="369">
        <f>IF(BS_CONTROLE[[#This Row],[SUB]]=0, "-", BS_CONTROLE[[#This Row],[SUB]])</f>
        <v>74</v>
      </c>
      <c r="AP191" s="370">
        <f>IF(BS_CONTROLE[[#This Row],[KM - Inicio]]=0, "-", BS_CONTROLE[[#This Row],[KM - Inicio]])</f>
        <v>203</v>
      </c>
      <c r="AQ191" s="37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75" t="str" cm="1">
        <f t="array" ref="BC191" xml:space="preserve"> _xlfn.XLOOKUP(
  1,
  ( BASE_MAPA!$E$2:$E$359 = #REF!) *
  ( BASE_MAPA!$F$2:$F$359 &lt;= #REF!) *
  ( BASE_MAPA!$G$2:$G$359  &gt;= #REF!),
  BASE_MAPA!$D$2:$D$359,
  "-",
  0
)</f>
        <v>-</v>
      </c>
      <c r="BD191" s="75" t="str" cm="1">
        <f t="array" ref="BD191" xml:space="preserve"> _xlfn.XLOOKUP(
  1,
  ( BASE_MAPA!$E$2:$E$359 = #REF!) *
  ( BASE_MAPA!$F$2:$F$359 &lt;= #REF!) *
  ( BASE_MAPA!$G$2:$G$359  &gt;= #REF!),
  BASE_MAPA!$K$2:$K$359,
  "-",
  0
)</f>
        <v>-</v>
      </c>
      <c r="BE191" s="11" t="str">
        <f>IFERROR(_xlfn.XLOOKUP(AO191, BASE_MAPA!$E$2:$E$359, BASE_MAPA!$J$2:$J$359), "ERRO")</f>
        <v>MARCO INICIAL - ALTO ARAGUAIA</v>
      </c>
      <c r="BF191" s="37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1431</v>
      </c>
      <c r="BK191" s="21" t="s">
        <v>1432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1432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9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151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1655</v>
      </c>
      <c r="N192" s="16" t="s">
        <v>1656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70" t="str" cm="1">
        <f t="array" ref="S192" xml:space="preserve"> _xlfn.XLOOKUP(
  1,
  ( BASE_MAPA!$E$2:$E$359 = #REF!) *
  ( BASE_MAPA!$F$2:$F$359 &lt;= #REF!) *
  ( BASE_MAPA!$G$2:$G$359  &gt;= #REF!),
  BASE_MAPA!$D$2:$D$359,
  "-",
  0
)</f>
        <v>-</v>
      </c>
      <c r="T192" s="170" t="str" cm="1">
        <f t="array" ref="T192" xml:space="preserve"> _xlfn.XLOOKUP(
  1,
  ( BASE_MAPA!$E$2:$E$359 = #REF!) *
  ( BASE_MAPA!$F$2:$F$359 &lt;= #REF!) *
  ( BASE_MAPA!$G$2:$G$359  &gt;= #REF!),
  BASE_MAPA!$K$2:$K$359,
  "-",
  0
)</f>
        <v>-</v>
      </c>
      <c r="U192" s="169" t="str">
        <f>IFERROR(_xlfn.XLOOKUP(J192, BASE_MAPA!$E$2:$E$359, BASE_MAPA!$J$2:$J$359), "ERRO")</f>
        <v>MARCO INICIAL - ALTO ARAGUAIA</v>
      </c>
      <c r="V192" s="215"/>
      <c r="W192" s="43" t="s">
        <v>1657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48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68" t="str">
        <f>IF(BS_CONTROLE[[#This Row],[Local - Partida]]=0, "-", BS_CONTROLE[[#This Row],[Local - Partida]])</f>
        <v>-</v>
      </c>
      <c r="AL192" s="368" t="str">
        <f>IF(BS_CONTROLE[[#This Row],[Local - Encerramento]]=0, "-", BS_CONTROLE[[#This Row],[Local - Encerramento]])</f>
        <v>-</v>
      </c>
      <c r="AM192" s="368" t="str">
        <f>IF(BS_CONTROLE[[#This Row],[Entre - Estações]]=0, "-", BS_CONTROLE[[#This Row],[Entre - Estações]])</f>
        <v>TMO-S</v>
      </c>
      <c r="AN192" s="368" t="str">
        <f>IF(BS_CONTROLE[[#This Row],[SB]]=0, "-", BS_CONTROLE[[#This Row],[SB]])</f>
        <v>TMOS</v>
      </c>
      <c r="AO192" s="369">
        <f>IF(BS_CONTROLE[[#This Row],[SUB]]=0, "-", BS_CONTROLE[[#This Row],[SUB]])</f>
        <v>74</v>
      </c>
      <c r="AP192" s="370">
        <f>IF(BS_CONTROLE[[#This Row],[KM - Inicio]]=0, "-", BS_CONTROLE[[#This Row],[KM - Inicio]])</f>
        <v>143.23400000000001</v>
      </c>
      <c r="AQ192" s="37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170" t="str" cm="1">
        <f t="array" ref="BC192" xml:space="preserve"> _xlfn.XLOOKUP(
  1,
  ( BASE_MAPA!$E$2:$E$359 = #REF!) *
  ( BASE_MAPA!$F$2:$F$359 &lt;= #REF!) *
  ( BASE_MAPA!$G$2:$G$359  &gt;= #REF!),
  BASE_MAPA!$D$2:$D$359,
  "-",
  0
)</f>
        <v>-</v>
      </c>
      <c r="BD192" s="170" t="str" cm="1">
        <f t="array" ref="BD192" xml:space="preserve"> _xlfn.XLOOKUP(
  1,
  ( BASE_MAPA!$E$2:$E$359 = #REF!) *
  ( BASE_MAPA!$F$2:$F$359 &lt;= #REF!) *
  ( BASE_MAPA!$G$2:$G$359  &gt;= #REF!),
  BASE_MAPA!$K$2:$K$359,
  "-",
  0
)</f>
        <v>-</v>
      </c>
      <c r="BE192" s="171" t="str">
        <f>IFERROR(_xlfn.XLOOKUP(AO192, BASE_MAPA!$E$2:$E$359, BASE_MAPA!$J$2:$J$359), "ERRO")</f>
        <v>MARCO INICIAL - ALTO ARAGUAIA</v>
      </c>
      <c r="BF192" s="37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1658</v>
      </c>
      <c r="BK192" s="21" t="s">
        <v>1659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9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151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16" t="str" cm="1">
        <f t="array" ref="M193" xml:space="preserve"> _xlfn.XLOOKUP(
  1,
  ( BASE_MAPA!$E$2:$E$359 = #REF!) *
  ( BASE_MAPA!$F$2:$F$359 &lt;= #REF!) *
  ( BASE_MAPA!$G$2:$G$359  &gt;= #REF!),
  BASE_MAPA!$H$2:$H$359,
  "-",
  0
)</f>
        <v>-</v>
      </c>
      <c r="N193" s="16" t="str" cm="1">
        <f t="array" ref="N193" xml:space="preserve"> _xlfn.XLOOKUP(
  1,
  ( BASE_MAPA!$E$2:$E$359 = #REF!) *
  ( BASE_MAPA!$F$2:$F$359 &lt;= #REF!) *
  ( BASE_MAPA!$G$2:$G$359  &gt;= #REF!),
  BASE_MAPA!$I$2:$I$359,
  "-",
  0
)</f>
        <v>-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BASE_MAPA!$E$2:$E$359 = #REF!) *
  ( BASE_MAPA!$F$2:$F$359 &lt;= #REF!) *
  ( BASE_MAPA!$G$2:$G$359  &gt;= #REF!),
  BASE_MAPA!$D$2:$D$359,
  "-",
  0
)</f>
        <v>-</v>
      </c>
      <c r="T193" s="15" t="str" cm="1">
        <f t="array" ref="T193" xml:space="preserve"> _xlfn.XLOOKUP(
  1,
  ( BASE_MAPA!$E$2:$E$359 = #REF!) *
  ( BASE_MAPA!$F$2:$F$359 &lt;= #REF!) *
  ( BASE_MAPA!$G$2:$G$359  &gt;= #REF!),
  BASE_MAPA!$K$2:$K$359,
  "-",
  0
)</f>
        <v>-</v>
      </c>
      <c r="U193" s="86" t="str">
        <f>IFERROR(_xlfn.XLOOKUP(J193, BASE_MAPA!$E$2:$E$359, BASE_MAPA!$J$2:$J$359), "ERRO")</f>
        <v>MARCO INICIAL - ALTO ARAGUAIA</v>
      </c>
      <c r="V193" s="211" t="s">
        <v>1226</v>
      </c>
      <c r="W193" s="43" t="s">
        <v>1395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48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68" t="str">
        <f>IF(BS_CONTROLE[[#This Row],[Local - Partida]]=0, "-", BS_CONTROLE[[#This Row],[Local - Partida]])</f>
        <v>K97TIN</v>
      </c>
      <c r="AL193" s="368" t="str">
        <f>IF(BS_CONTROLE[[#This Row],[Local - Encerramento]]=0, "-", BS_CONTROLE[[#This Row],[Local - Encerramento]])</f>
        <v>-</v>
      </c>
      <c r="AM193" s="368" t="str">
        <f>IF(BS_CONTROLE[[#This Row],[Entre - Estações]]=0, "-", BS_CONTROLE[[#This Row],[Entre - Estações]])</f>
        <v>-</v>
      </c>
      <c r="AN193" s="368" t="str">
        <f>IF(BS_CONTROLE[[#This Row],[SB]]=0, "-", BS_CONTROLE[[#This Row],[SB]])</f>
        <v>-</v>
      </c>
      <c r="AO193" s="369">
        <f>IF(BS_CONTROLE[[#This Row],[SUB]]=0, "-", BS_CONTROLE[[#This Row],[SUB]])</f>
        <v>74</v>
      </c>
      <c r="AP193" s="370">
        <f>IF(BS_CONTROLE[[#This Row],[KM - Inicio]]=0, "-", BS_CONTROLE[[#This Row],[KM - Inicio]])</f>
        <v>104.02</v>
      </c>
      <c r="AQ193" s="37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75" t="str" cm="1">
        <f t="array" ref="BC193" xml:space="preserve"> _xlfn.XLOOKUP(
  1,
  ( BASE_MAPA!$E$2:$E$359 = #REF!) *
  ( BASE_MAPA!$F$2:$F$359 &lt;= #REF!) *
  ( BASE_MAPA!$G$2:$G$359  &gt;= #REF!),
  BASE_MAPA!$D$2:$D$359,
  "-",
  0
)</f>
        <v>-</v>
      </c>
      <c r="BD193" s="75" t="str" cm="1">
        <f t="array" ref="BD193" xml:space="preserve"> _xlfn.XLOOKUP(
  1,
  ( BASE_MAPA!$E$2:$E$359 = #REF!) *
  ( BASE_MAPA!$F$2:$F$359 &lt;= #REF!) *
  ( BASE_MAPA!$G$2:$G$359  &gt;= #REF!),
  BASE_MAPA!$K$2:$K$359,
  "-",
  0
)</f>
        <v>-</v>
      </c>
      <c r="BE193" s="11" t="str">
        <f>IFERROR(_xlfn.XLOOKUP(AO193, BASE_MAPA!$E$2:$E$359, BASE_MAPA!$J$2:$J$359), "ERRO")</f>
        <v>MARCO INICIAL - ALTO ARAGUAIA</v>
      </c>
      <c r="BF193" s="37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1433</v>
      </c>
      <c r="BK193" s="21" t="s">
        <v>1434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9" t="str">
        <f t="shared" si="2"/>
        <v>OKOK</v>
      </c>
    </row>
    <row r="194" spans="1:72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151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1767</v>
      </c>
      <c r="I194" s="17" t="s">
        <v>1749</v>
      </c>
      <c r="J194" s="16">
        <v>78</v>
      </c>
      <c r="K194" s="16">
        <v>336</v>
      </c>
      <c r="L194" s="80">
        <v>302</v>
      </c>
      <c r="M194" s="16" t="s">
        <v>1768</v>
      </c>
      <c r="N194" s="16" t="s">
        <v>1769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70" t="str" cm="1">
        <f t="array" ref="S194" xml:space="preserve"> _xlfn.XLOOKUP(
  1,
  ( BASE_MAPA!$E$2:$E$359 = #REF!) *
  ( BASE_MAPA!$F$2:$F$359 &lt;= #REF!) *
  ( BASE_MAPA!$G$2:$G$359  &gt;= #REF!),
  BASE_MAPA!$D$2:$D$359,
  "-",
  0
)</f>
        <v>-</v>
      </c>
      <c r="T194" s="170" t="str" cm="1">
        <f t="array" ref="T194" xml:space="preserve"> _xlfn.XLOOKUP(
  1,
  ( BASE_MAPA!$E$2:$E$359 = #REF!) *
  ( BASE_MAPA!$F$2:$F$359 &lt;= #REF!) *
  ( BASE_MAPA!$G$2:$G$359  &gt;= #REF!),
  BASE_MAPA!$K$2:$K$359,
  "-",
  0
)</f>
        <v>-</v>
      </c>
      <c r="U194" s="169" t="str">
        <f>IFERROR(_xlfn.XLOOKUP(J194, BASE_MAPA!$E$2:$E$359, BASE_MAPA!$J$2:$J$359), "ERRO")</f>
        <v>ITIRAPINA - BAURU</v>
      </c>
      <c r="V194" s="215" t="s">
        <v>1752</v>
      </c>
      <c r="W194" s="43" t="s">
        <v>1489</v>
      </c>
      <c r="X194" s="14" t="s">
        <v>956</v>
      </c>
      <c r="Y194" s="18" t="s">
        <v>959</v>
      </c>
      <c r="Z194" s="18"/>
      <c r="AA194" s="275" t="s">
        <v>1770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48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68" t="str">
        <f>IF(BS_CONTROLE[[#This Row],[Local - Partida]]=0, "-", BS_CONTROLE[[#This Row],[Local - Partida]])</f>
        <v>ZTP1</v>
      </c>
      <c r="AL194" s="368" t="str">
        <f>IF(BS_CONTROLE[[#This Row],[Local - Encerramento]]=0, "-", BS_CONTROLE[[#This Row],[Local - Encerramento]])</f>
        <v>ZDP</v>
      </c>
      <c r="AM194" s="368" t="str">
        <f>IF(BS_CONTROLE[[#This Row],[Entre - Estações]]=0, "-", BS_CONTROLE[[#This Row],[Entre - Estações]])</f>
        <v>ZTP-ZDP</v>
      </c>
      <c r="AN194" s="368" t="str">
        <f>IF(BS_CONTROLE[[#This Row],[SB]]=0, "-", BS_CONTROLE[[#This Row],[SB]])</f>
        <v>ZTPZDP</v>
      </c>
      <c r="AO194" s="369">
        <f>IF(BS_CONTROLE[[#This Row],[SUB]]=0, "-", BS_CONTROLE[[#This Row],[SUB]])</f>
        <v>78</v>
      </c>
      <c r="AP194" s="370">
        <f>IF(BS_CONTROLE[[#This Row],[KM - Inicio]]=0, "-", BS_CONTROLE[[#This Row],[KM - Inicio]])</f>
        <v>336</v>
      </c>
      <c r="AQ194" s="37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170" t="str" cm="1">
        <f t="array" ref="BC194" xml:space="preserve"> _xlfn.XLOOKUP(
  1,
  ( BASE_MAPA!$E$2:$E$359 = #REF!) *
  ( BASE_MAPA!$F$2:$F$359 &lt;= #REF!) *
  ( BASE_MAPA!$G$2:$G$359  &gt;= #REF!),
  BASE_MAPA!$D$2:$D$359,
  "-",
  0
)</f>
        <v>-</v>
      </c>
      <c r="BD194" s="170" t="str" cm="1">
        <f t="array" ref="BD194" xml:space="preserve"> _xlfn.XLOOKUP(
  1,
  ( BASE_MAPA!$E$2:$E$359 = #REF!) *
  ( BASE_MAPA!$F$2:$F$359 &lt;= #REF!) *
  ( BASE_MAPA!$G$2:$G$359  &gt;= #REF!),
  BASE_MAPA!$K$2:$K$359,
  "-",
  0
)</f>
        <v>-</v>
      </c>
      <c r="BE194" s="171" t="str">
        <f>IFERROR(_xlfn.XLOOKUP(AO194, BASE_MAPA!$E$2:$E$359, BASE_MAPA!$J$2:$J$359), "ERRO")</f>
        <v>ITIRAPINA - BAURU</v>
      </c>
      <c r="BF194" s="37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1219</v>
      </c>
      <c r="BK194" s="22" t="s">
        <v>1771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9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151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16" t="str" cm="1">
        <f t="array" ref="M195" xml:space="preserve"> _xlfn.XLOOKUP(
  1,
  ( BASE_MAPA!$E$2:$E$359 = #REF!) *
  ( BASE_MAPA!$F$2:$F$359 &lt;= #REF!) *
  ( BASE_MAPA!$G$2:$G$359  &gt;= #REF!),
  BASE_MAPA!$H$2:$H$359,
  "-",
  0
)</f>
        <v>-</v>
      </c>
      <c r="N195" s="16" t="str" cm="1">
        <f t="array" ref="N195" xml:space="preserve"> _xlfn.XLOOKUP(
  1,
  ( BASE_MAPA!$E$2:$E$359 = #REF!) *
  ( BASE_MAPA!$F$2:$F$359 &lt;= #REF!) *
  ( BASE_MAPA!$G$2:$G$359  &gt;= #REF!),
  BASE_MAPA!$I$2:$I$359,
  "-",
  0
)</f>
        <v>-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BASE_MAPA!$E$2:$E$359 = #REF!) *
  ( BASE_MAPA!$F$2:$F$359 &lt;= #REF!) *
  ( BASE_MAPA!$G$2:$G$359  &gt;= #REF!),
  BASE_MAPA!$D$2:$D$359,
  "-",
  0
)</f>
        <v>-</v>
      </c>
      <c r="T195" s="15" t="str" cm="1">
        <f t="array" ref="T195" xml:space="preserve"> _xlfn.XLOOKUP(
  1,
  ( BASE_MAPA!$E$2:$E$359 = #REF!) *
  ( BASE_MAPA!$F$2:$F$359 &lt;= #REF!) *
  ( BASE_MAPA!$G$2:$G$359  &gt;= #REF!),
  BASE_MAPA!$K$2:$K$359,
  "-",
  0
)</f>
        <v>-</v>
      </c>
      <c r="U195" s="86" t="str">
        <f>IFERROR(_xlfn.XLOOKUP(J195, BASE_MAPA!$E$2:$E$359, BASE_MAPA!$J$2:$J$359), "ERRO")</f>
        <v>ARARAQUARA - COLOMBIA</v>
      </c>
      <c r="V195" s="211" t="s">
        <v>1221</v>
      </c>
      <c r="W195" s="186" t="s">
        <v>1218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48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68" t="str">
        <f>IF(BS_CONTROLE[[#This Row],[Local - Partida]]=0, "-", BS_CONTROLE[[#This Row],[Local - Partida]])</f>
        <v>ZGT1</v>
      </c>
      <c r="AL195" s="368" t="str">
        <f>IF(BS_CONTROLE[[#This Row],[Local - Encerramento]]=0, "-", BS_CONTROLE[[#This Row],[Local - Encerramento]])</f>
        <v>ZGT1</v>
      </c>
      <c r="AM195" s="368" t="str">
        <f>IF(BS_CONTROLE[[#This Row],[Entre - Estações]]=0, "-", BS_CONTROLE[[#This Row],[Entre - Estações]])</f>
        <v>-</v>
      </c>
      <c r="AN195" s="368" t="str">
        <f>IF(BS_CONTROLE[[#This Row],[SB]]=0, "-", BS_CONTROLE[[#This Row],[SB]])</f>
        <v>-</v>
      </c>
      <c r="AO195" s="369">
        <f>IF(BS_CONTROLE[[#This Row],[SUB]]=0, "-", BS_CONTROLE[[#This Row],[SUB]])</f>
        <v>72</v>
      </c>
      <c r="AP195" s="370">
        <f>IF(BS_CONTROLE[[#This Row],[KM - Inicio]]=0, "-", BS_CONTROLE[[#This Row],[KM - Inicio]])</f>
        <v>301</v>
      </c>
      <c r="AQ195" s="37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75" t="str" cm="1">
        <f t="array" ref="BC195" xml:space="preserve"> _xlfn.XLOOKUP(
  1,
  ( BASE_MAPA!$E$2:$E$359 = #REF!) *
  ( BASE_MAPA!$F$2:$F$359 &lt;= #REF!) *
  ( BASE_MAPA!$G$2:$G$359  &gt;= #REF!),
  BASE_MAPA!$D$2:$D$359,
  "-",
  0
)</f>
        <v>-</v>
      </c>
      <c r="BD195" s="75" t="str" cm="1">
        <f t="array" ref="BD195" xml:space="preserve"> _xlfn.XLOOKUP(
  1,
  ( BASE_MAPA!$E$2:$E$359 = #REF!) *
  ( BASE_MAPA!$F$2:$F$359 &lt;= #REF!) *
  ( BASE_MAPA!$G$2:$G$359  &gt;= #REF!),
  BASE_MAPA!$K$2:$K$359,
  "-",
  0
)</f>
        <v>-</v>
      </c>
      <c r="BE195" s="11" t="str">
        <f>IFERROR(_xlfn.XLOOKUP(AO195, BASE_MAPA!$E$2:$E$359, BASE_MAPA!$J$2:$J$359), "ERRO")</f>
        <v>ARARAQUARA - COLOMBIA</v>
      </c>
      <c r="BF195" s="37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1435</v>
      </c>
      <c r="BK195" s="21" t="s">
        <v>1435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9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151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16" t="str" cm="1">
        <f t="array" ref="M196" xml:space="preserve"> _xlfn.XLOOKUP(
  1,
  ( BASE_MAPA!$E$2:$E$359 = #REF!) *
  ( BASE_MAPA!$F$2:$F$359 &lt;= #REF!) *
  ( BASE_MAPA!$G$2:$G$359  &gt;= #REF!),
  BASE_MAPA!$H$2:$H$359,
  "-",
  0
)</f>
        <v>-</v>
      </c>
      <c r="N196" s="16" t="str" cm="1">
        <f t="array" ref="N196" xml:space="preserve"> _xlfn.XLOOKUP(
  1,
  ( BASE_MAPA!$E$2:$E$359 = #REF!) *
  ( BASE_MAPA!$F$2:$F$359 &lt;= #REF!) *
  ( BASE_MAPA!$G$2:$G$359  &gt;= #REF!),
  BASE_MAPA!$I$2:$I$359,
  "-",
  0
)</f>
        <v>-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BASE_MAPA!$E$2:$E$359 = #REF!) *
  ( BASE_MAPA!$F$2:$F$359 &lt;= #REF!) *
  ( BASE_MAPA!$G$2:$G$359  &gt;= #REF!),
  BASE_MAPA!$D$2:$D$359,
  "-",
  0
)</f>
        <v>-</v>
      </c>
      <c r="T196" s="15" t="str" cm="1">
        <f t="array" ref="T196" xml:space="preserve"> _xlfn.XLOOKUP(
  1,
  ( BASE_MAPA!$E$2:$E$359 = #REF!) *
  ( BASE_MAPA!$F$2:$F$359 &lt;= #REF!) *
  ( BASE_MAPA!$G$2:$G$359  &gt;= #REF!),
  BASE_MAPA!$K$2:$K$359,
  "-",
  0
)</f>
        <v>-</v>
      </c>
      <c r="U196" s="86" t="str">
        <f>IFERROR(_xlfn.XLOOKUP(J196, BASE_MAPA!$E$2:$E$359, BASE_MAPA!$J$2:$J$359), "ERRO")</f>
        <v>OURO VERDE - LIGAÇÃO</v>
      </c>
      <c r="V196" s="211" t="s">
        <v>1401</v>
      </c>
      <c r="W196" s="43" t="s">
        <v>1395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48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68" t="str">
        <f>IF(BS_CONTROLE[[#This Row],[Local - Partida]]=0, "-", BS_CONTROLE[[#This Row],[Local - Partida]])</f>
        <v>PITK96</v>
      </c>
      <c r="AL196" s="368" t="str">
        <f>IF(BS_CONTROLE[[#This Row],[Local - Encerramento]]=0, "-", BS_CONTROLE[[#This Row],[Local - Encerramento]])</f>
        <v>-</v>
      </c>
      <c r="AM196" s="368" t="str">
        <f>IF(BS_CONTROLE[[#This Row],[Entre - Estações]]=0, "-", BS_CONTROLE[[#This Row],[Entre - Estações]])</f>
        <v>-</v>
      </c>
      <c r="AN196" s="368" t="str">
        <f>IF(BS_CONTROLE[[#This Row],[SB]]=0, "-", BS_CONTROLE[[#This Row],[SB]])</f>
        <v>-</v>
      </c>
      <c r="AO196" s="369">
        <f>IF(BS_CONTROLE[[#This Row],[SUB]]=0, "-", BS_CONTROLE[[#This Row],[SUB]])</f>
        <v>103</v>
      </c>
      <c r="AP196" s="370">
        <f>IF(BS_CONTROLE[[#This Row],[KM - Inicio]]=0, "-", BS_CONTROLE[[#This Row],[KM - Inicio]])</f>
        <v>2097</v>
      </c>
      <c r="AQ196" s="37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75" t="str" cm="1">
        <f t="array" ref="BC196" xml:space="preserve"> _xlfn.XLOOKUP(
  1,
  ( BASE_MAPA!$E$2:$E$359 = #REF!) *
  ( BASE_MAPA!$F$2:$F$359 &lt;= #REF!) *
  ( BASE_MAPA!$G$2:$G$359  &gt;= #REF!),
  BASE_MAPA!$D$2:$D$359,
  "-",
  0
)</f>
        <v>-</v>
      </c>
      <c r="BD196" s="75" t="str" cm="1">
        <f t="array" ref="BD196" xml:space="preserve"> _xlfn.XLOOKUP(
  1,
  ( BASE_MAPA!$E$2:$E$359 = #REF!) *
  ( BASE_MAPA!$F$2:$F$359 &lt;= #REF!) *
  ( BASE_MAPA!$G$2:$G$359  &gt;= #REF!),
  BASE_MAPA!$K$2:$K$359,
  "-",
  0
)</f>
        <v>-</v>
      </c>
      <c r="BE196" s="11" t="str">
        <f>IFERROR(_xlfn.XLOOKUP(AO196, BASE_MAPA!$E$2:$E$359, BASE_MAPA!$J$2:$J$359), "ERRO")</f>
        <v>OURO VERDE - LIGAÇÃO</v>
      </c>
      <c r="BF196" s="37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1232</v>
      </c>
      <c r="BK196" s="22" t="s">
        <v>1436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9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1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16" t="str" cm="1">
        <f t="array" ref="M197" xml:space="preserve"> _xlfn.XLOOKUP(
  1,
  ( BASE_MAPA!$E$2:$E$359 = #REF!) *
  ( BASE_MAPA!$F$2:$F$359 &lt;= #REF!) *
  ( BASE_MAPA!$G$2:$G$359  &gt;= #REF!),
  BASE_MAPA!$H$2:$H$359,
  "-",
  0
)</f>
        <v>-</v>
      </c>
      <c r="N197" s="16" t="str" cm="1">
        <f t="array" ref="N197" xml:space="preserve"> _xlfn.XLOOKUP(
  1,
  ( BASE_MAPA!$E$2:$E$359 = #REF!) *
  ( BASE_MAPA!$F$2:$F$359 &lt;= #REF!) *
  ( BASE_MAPA!$G$2:$G$359  &gt;= #REF!),
  BASE_MAPA!$I$2:$I$359,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BASE_MAPA!$E$2:$E$359 = #REF!) *
  ( BASE_MAPA!$F$2:$F$359 &lt;= #REF!) *
  ( BASE_MAPA!$G$2:$G$359  &gt;= #REF!),
  BASE_MAPA!$D$2:$D$359,
  "-",
  0
)</f>
        <v>-</v>
      </c>
      <c r="T197" s="15" t="str" cm="1">
        <f t="array" ref="T197" xml:space="preserve"> _xlfn.XLOOKUP(
  1,
  ( BASE_MAPA!$E$2:$E$359 = #REF!) *
  ( BASE_MAPA!$F$2:$F$359 &lt;= #REF!) *
  ( BASE_MAPA!$G$2:$G$359  &gt;= #REF!),
  BASE_MAPA!$K$2:$K$359,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48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68" t="str">
        <f>IF(BS_CONTROLE[[#This Row],[Local - Partida]]=0, "-", BS_CONTROLE[[#This Row],[Local - Partida]])</f>
        <v>-</v>
      </c>
      <c r="AL197" s="368" t="str">
        <f>IF(BS_CONTROLE[[#This Row],[Local - Encerramento]]=0, "-", BS_CONTROLE[[#This Row],[Local - Encerramento]])</f>
        <v>-</v>
      </c>
      <c r="AM197" s="368" t="str">
        <f>IF(BS_CONTROLE[[#This Row],[Entre - Estações]]=0, "-", BS_CONTROLE[[#This Row],[Entre - Estações]])</f>
        <v>-</v>
      </c>
      <c r="AN197" s="368" t="str">
        <f>IF(BS_CONTROLE[[#This Row],[SB]]=0, "-", BS_CONTROLE[[#This Row],[SB]])</f>
        <v>-</v>
      </c>
      <c r="AO197" s="369" t="str">
        <f>IF(BS_CONTROLE[[#This Row],[SUB]]=0, "-", BS_CONTROLE[[#This Row],[SUB]])</f>
        <v>-</v>
      </c>
      <c r="AP197" s="370" t="str">
        <f>IF(BS_CONTROLE[[#This Row],[KM - Inicio]]=0, "-", BS_CONTROLE[[#This Row],[KM - Inicio]])</f>
        <v>-</v>
      </c>
      <c r="AQ197" s="37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75" t="str" cm="1">
        <f t="array" ref="BC197" xml:space="preserve"> _xlfn.XLOOKUP(
  1,
  ( BASE_MAPA!$E$2:$E$359 = #REF!) *
  ( BASE_MAPA!$F$2:$F$359 &lt;= #REF!) *
  ( BASE_MAPA!$G$2:$G$359  &gt;= #REF!),
  BASE_MAPA!$D$2:$D$359,
  "-",
  0
)</f>
        <v>-</v>
      </c>
      <c r="BD197" s="75" t="str" cm="1">
        <f t="array" ref="BD197" xml:space="preserve"> _xlfn.XLOOKUP(
  1,
  ( BASE_MAPA!$E$2:$E$359 = #REF!) *
  ( BASE_MAPA!$F$2:$F$359 &lt;= #REF!) *
  ( BASE_MAPA!$G$2:$G$359  &gt;= #REF!),
  BASE_MAPA!$K$2:$K$359,
  "-",
  0
)</f>
        <v>-</v>
      </c>
      <c r="BE197" s="11" t="str">
        <f>IFERROR(_xlfn.XLOOKUP(AO197, BASE_MAPA!$E$2:$E$359, BASE_MAPA!$J$2:$J$359), "ERRO")</f>
        <v>ERRO</v>
      </c>
      <c r="BF197" s="37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9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151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16" t="str" cm="1">
        <f t="array" ref="M198" xml:space="preserve"> _xlfn.XLOOKUP(
  1,
  ( BASE_MAPA!$E$2:$E$359 = #REF!) *
  ( BASE_MAPA!$F$2:$F$359 &lt;= #REF!) *
  ( BASE_MAPA!$G$2:$G$359  &gt;= #REF!),
  BASE_MAPA!$H$2:$H$359,
  "-",
  0
)</f>
        <v>-</v>
      </c>
      <c r="N198" s="16" t="str" cm="1">
        <f t="array" ref="N198" xml:space="preserve"> _xlfn.XLOOKUP(
  1,
  ( BASE_MAPA!$E$2:$E$359 = #REF!) *
  ( BASE_MAPA!$F$2:$F$359 &lt;= #REF!) *
  ( BASE_MAPA!$G$2:$G$359  &gt;= #REF!),
  BASE_MAPA!$I$2:$I$359,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BASE_MAPA!$E$2:$E$359 = #REF!) *
  ( BASE_MAPA!$F$2:$F$359 &lt;= #REF!) *
  ( BASE_MAPA!$G$2:$G$359  &gt;= #REF!),
  BASE_MAPA!$D$2:$D$359,
  "-",
  0
)</f>
        <v>-</v>
      </c>
      <c r="T198" s="15" t="str" cm="1">
        <f t="array" ref="T198" xml:space="preserve"> _xlfn.XLOOKUP(
  1,
  ( BASE_MAPA!$E$2:$E$359 = #REF!) *
  ( BASE_MAPA!$F$2:$F$359 &lt;= #REF!) *
  ( BASE_MAPA!$G$2:$G$359  &gt;= #REF!),
  BASE_MAPA!$K$2:$K$359,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48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68" t="str">
        <f>IF(BS_CONTROLE[[#This Row],[Local - Partida]]=0, "-", BS_CONTROLE[[#This Row],[Local - Partida]])</f>
        <v>-</v>
      </c>
      <c r="AL198" s="368" t="str">
        <f>IF(BS_CONTROLE[[#This Row],[Local - Encerramento]]=0, "-", BS_CONTROLE[[#This Row],[Local - Encerramento]])</f>
        <v>-</v>
      </c>
      <c r="AM198" s="368" t="str">
        <f>IF(BS_CONTROLE[[#This Row],[Entre - Estações]]=0, "-", BS_CONTROLE[[#This Row],[Entre - Estações]])</f>
        <v>-</v>
      </c>
      <c r="AN198" s="368" t="str">
        <f>IF(BS_CONTROLE[[#This Row],[SB]]=0, "-", BS_CONTROLE[[#This Row],[SB]])</f>
        <v>-</v>
      </c>
      <c r="AO198" s="369" t="str">
        <f>IF(BS_CONTROLE[[#This Row],[SUB]]=0, "-", BS_CONTROLE[[#This Row],[SUB]])</f>
        <v>-</v>
      </c>
      <c r="AP198" s="370" t="str">
        <f>IF(BS_CONTROLE[[#This Row],[KM - Inicio]]=0, "-", BS_CONTROLE[[#This Row],[KM - Inicio]])</f>
        <v>-</v>
      </c>
      <c r="AQ198" s="37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75" t="str" cm="1">
        <f t="array" ref="BC198" xml:space="preserve"> _xlfn.XLOOKUP(
  1,
  ( BASE_MAPA!$E$2:$E$359 = #REF!) *
  ( BASE_MAPA!$F$2:$F$359 &lt;= #REF!) *
  ( BASE_MAPA!$G$2:$G$359  &gt;= #REF!),
  BASE_MAPA!$D$2:$D$359,
  "-",
  0
)</f>
        <v>-</v>
      </c>
      <c r="BD198" s="75" t="str" cm="1">
        <f t="array" ref="BD198" xml:space="preserve"> _xlfn.XLOOKUP(
  1,
  ( BASE_MAPA!$E$2:$E$359 = #REF!) *
  ( BASE_MAPA!$F$2:$F$359 &lt;= #REF!) *
  ( BASE_MAPA!$G$2:$G$359  &gt;= #REF!),
  BASE_MAPA!$K$2:$K$359,
  "-",
  0
)</f>
        <v>-</v>
      </c>
      <c r="BE198" s="11" t="str">
        <f>IFERROR(_xlfn.XLOOKUP(AO198, BASE_MAPA!$E$2:$E$359, BASE_MAPA!$J$2:$J$359), "ERRO")</f>
        <v>ERRO</v>
      </c>
      <c r="BF198" s="37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9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1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16" t="str" cm="1">
        <f t="array" ref="M199" xml:space="preserve"> _xlfn.XLOOKUP(
  1,
  ( BASE_MAPA!$E$2:$E$359 = #REF!) *
  ( BASE_MAPA!$F$2:$F$359 &lt;= #REF!) *
  ( BASE_MAPA!$G$2:$G$359  &gt;= #REF!),
  BASE_MAPA!$H$2:$H$359,
  "-",
  0
)</f>
        <v>-</v>
      </c>
      <c r="N199" s="16" t="str" cm="1">
        <f t="array" ref="N199" xml:space="preserve"> _xlfn.XLOOKUP(
  1,
  ( BASE_MAPA!$E$2:$E$359 = #REF!) *
  ( BASE_MAPA!$F$2:$F$359 &lt;= #REF!) *
  ( BASE_MAPA!$G$2:$G$359  &gt;= #REF!),
  BASE_MAPA!$I$2:$I$359,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BASE_MAPA!$E$2:$E$359 = #REF!) *
  ( BASE_MAPA!$F$2:$F$359 &lt;= #REF!) *
  ( BASE_MAPA!$G$2:$G$359  &gt;= #REF!),
  BASE_MAPA!$D$2:$D$359,
  "-",
  0
)</f>
        <v>-</v>
      </c>
      <c r="T199" s="15" t="str" cm="1">
        <f t="array" ref="T199" xml:space="preserve"> _xlfn.XLOOKUP(
  1,
  ( BASE_MAPA!$E$2:$E$359 = #REF!) *
  ( BASE_MAPA!$F$2:$F$359 &lt;= #REF!) *
  ( BASE_MAPA!$G$2:$G$359  &gt;= #REF!),
  BASE_MAPA!$K$2:$K$359,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48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68" t="str">
        <f>IF(BS_CONTROLE[[#This Row],[Local - Partida]]=0, "-", BS_CONTROLE[[#This Row],[Local - Partida]])</f>
        <v>-</v>
      </c>
      <c r="AL199" s="368" t="str">
        <f>IF(BS_CONTROLE[[#This Row],[Local - Encerramento]]=0, "-", BS_CONTROLE[[#This Row],[Local - Encerramento]])</f>
        <v>-</v>
      </c>
      <c r="AM199" s="368" t="str">
        <f>IF(BS_CONTROLE[[#This Row],[Entre - Estações]]=0, "-", BS_CONTROLE[[#This Row],[Entre - Estações]])</f>
        <v>-</v>
      </c>
      <c r="AN199" s="368" t="str">
        <f>IF(BS_CONTROLE[[#This Row],[SB]]=0, "-", BS_CONTROLE[[#This Row],[SB]])</f>
        <v>-</v>
      </c>
      <c r="AO199" s="369" t="str">
        <f>IF(BS_CONTROLE[[#This Row],[SUB]]=0, "-", BS_CONTROLE[[#This Row],[SUB]])</f>
        <v>-</v>
      </c>
      <c r="AP199" s="370" t="str">
        <f>IF(BS_CONTROLE[[#This Row],[KM - Inicio]]=0, "-", BS_CONTROLE[[#This Row],[KM - Inicio]])</f>
        <v>-</v>
      </c>
      <c r="AQ199" s="37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75" t="str" cm="1">
        <f t="array" ref="BC199" xml:space="preserve"> _xlfn.XLOOKUP(
  1,
  ( BASE_MAPA!$E$2:$E$359 = #REF!) *
  ( BASE_MAPA!$F$2:$F$359 &lt;= #REF!) *
  ( BASE_MAPA!$G$2:$G$359  &gt;= #REF!),
  BASE_MAPA!$D$2:$D$359,
  "-",
  0
)</f>
        <v>-</v>
      </c>
      <c r="BD199" s="75" t="str" cm="1">
        <f t="array" ref="BD199" xml:space="preserve"> _xlfn.XLOOKUP(
  1,
  ( BASE_MAPA!$E$2:$E$359 = #REF!) *
  ( BASE_MAPA!$F$2:$F$359 &lt;= #REF!) *
  ( BASE_MAPA!$G$2:$G$359  &gt;= #REF!),
  BASE_MAPA!$K$2:$K$359,
  "-",
  0
)</f>
        <v>-</v>
      </c>
      <c r="BE199" s="11" t="str">
        <f>IFERROR(_xlfn.XLOOKUP(AO199, BASE_MAPA!$E$2:$E$359, BASE_MAPA!$J$2:$J$359), "ERRO")</f>
        <v>ERRO</v>
      </c>
      <c r="BF199" s="37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9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151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16" t="str" cm="1">
        <f t="array" ref="M200" xml:space="preserve"> _xlfn.XLOOKUP(
  1,
  ( BASE_MAPA!$E$2:$E$359 = #REF!) *
  ( BASE_MAPA!$F$2:$F$359 &lt;= #REF!) *
  ( BASE_MAPA!$G$2:$G$359  &gt;= #REF!),
  BASE_MAPA!$H$2:$H$359,
  "-",
  0
)</f>
        <v>-</v>
      </c>
      <c r="N200" s="16" t="str" cm="1">
        <f t="array" ref="N200" xml:space="preserve"> _xlfn.XLOOKUP(
  1,
  ( BASE_MAPA!$E$2:$E$359 = #REF!) *
  ( BASE_MAPA!$F$2:$F$359 &lt;= #REF!) *
  ( BASE_MAPA!$G$2:$G$359  &gt;= #REF!),
  BASE_MAPA!$I$2:$I$359,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BASE_MAPA!$E$2:$E$359 = #REF!) *
  ( BASE_MAPA!$F$2:$F$359 &lt;= #REF!) *
  ( BASE_MAPA!$G$2:$G$359  &gt;= #REF!),
  BASE_MAPA!$D$2:$D$359,
  "-",
  0
)</f>
        <v>-</v>
      </c>
      <c r="T200" s="15" t="str" cm="1">
        <f t="array" ref="T200" xml:space="preserve"> _xlfn.XLOOKUP(
  1,
  ( BASE_MAPA!$E$2:$E$359 = #REF!) *
  ( BASE_MAPA!$F$2:$F$359 &lt;= #REF!) *
  ( BASE_MAPA!$G$2:$G$359  &gt;= #REF!),
  BASE_MAPA!$K$2:$K$359,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48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68" t="str">
        <f>IF(BS_CONTROLE[[#This Row],[Local - Partida]]=0, "-", BS_CONTROLE[[#This Row],[Local - Partida]])</f>
        <v>-</v>
      </c>
      <c r="AL200" s="368" t="str">
        <f>IF(BS_CONTROLE[[#This Row],[Local - Encerramento]]=0, "-", BS_CONTROLE[[#This Row],[Local - Encerramento]])</f>
        <v>-</v>
      </c>
      <c r="AM200" s="368" t="str">
        <f>IF(BS_CONTROLE[[#This Row],[Entre - Estações]]=0, "-", BS_CONTROLE[[#This Row],[Entre - Estações]])</f>
        <v>-</v>
      </c>
      <c r="AN200" s="368" t="str">
        <f>IF(BS_CONTROLE[[#This Row],[SB]]=0, "-", BS_CONTROLE[[#This Row],[SB]])</f>
        <v>-</v>
      </c>
      <c r="AO200" s="369" t="str">
        <f>IF(BS_CONTROLE[[#This Row],[SUB]]=0, "-", BS_CONTROLE[[#This Row],[SUB]])</f>
        <v>-</v>
      </c>
      <c r="AP200" s="370" t="str">
        <f>IF(BS_CONTROLE[[#This Row],[KM - Inicio]]=0, "-", BS_CONTROLE[[#This Row],[KM - Inicio]])</f>
        <v>-</v>
      </c>
      <c r="AQ200" s="37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75" t="str" cm="1">
        <f t="array" ref="BC200" xml:space="preserve"> _xlfn.XLOOKUP(
  1,
  ( BASE_MAPA!$E$2:$E$359 = #REF!) *
  ( BASE_MAPA!$F$2:$F$359 &lt;= #REF!) *
  ( BASE_MAPA!$G$2:$G$359  &gt;= #REF!),
  BASE_MAPA!$D$2:$D$359,
  "-",
  0
)</f>
        <v>-</v>
      </c>
      <c r="BD200" s="75" t="str" cm="1">
        <f t="array" ref="BD200" xml:space="preserve"> _xlfn.XLOOKUP(
  1,
  ( BASE_MAPA!$E$2:$E$359 = #REF!) *
  ( BASE_MAPA!$F$2:$F$359 &lt;= #REF!) *
  ( BASE_MAPA!$G$2:$G$359  &gt;= #REF!),
  BASE_MAPA!$K$2:$K$359,
  "-",
  0
)</f>
        <v>-</v>
      </c>
      <c r="BE200" s="11" t="str">
        <f>IFERROR(_xlfn.XLOOKUP(AO200, BASE_MAPA!$E$2:$E$359, BASE_MAPA!$J$2:$J$359), "ERRO")</f>
        <v>ERRO</v>
      </c>
      <c r="BF200" s="37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9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151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16" t="str" cm="1">
        <f t="array" ref="M201" xml:space="preserve"> _xlfn.XLOOKUP(
  1,
  ( BASE_MAPA!$E$2:$E$359 = #REF!) *
  ( BASE_MAPA!$F$2:$F$359 &lt;= #REF!) *
  ( BASE_MAPA!$G$2:$G$359  &gt;= #REF!),
  BASE_MAPA!$H$2:$H$359,
  "-",
  0
)</f>
        <v>-</v>
      </c>
      <c r="N201" s="16" t="str" cm="1">
        <f t="array" ref="N201" xml:space="preserve"> _xlfn.XLOOKUP(
  1,
  ( BASE_MAPA!$E$2:$E$359 = #REF!) *
  ( BASE_MAPA!$F$2:$F$359 &lt;= #REF!) *
  ( BASE_MAPA!$G$2:$G$359  &gt;= #REF!),
  BASE_MAPA!$I$2:$I$359,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BASE_MAPA!$E$2:$E$359 = #REF!) *
  ( BASE_MAPA!$F$2:$F$359 &lt;= #REF!) *
  ( BASE_MAPA!$G$2:$G$359  &gt;= #REF!),
  BASE_MAPA!$D$2:$D$359,
  "-",
  0
)</f>
        <v>-</v>
      </c>
      <c r="T201" s="15" t="str" cm="1">
        <f t="array" ref="T201" xml:space="preserve"> _xlfn.XLOOKUP(
  1,
  ( BASE_MAPA!$E$2:$E$359 = #REF!) *
  ( BASE_MAPA!$F$2:$F$359 &lt;= #REF!) *
  ( BASE_MAPA!$G$2:$G$359  &gt;= #REF!),
  BASE_MAPA!$K$2:$K$359,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48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68" t="str">
        <f>IF(BS_CONTROLE[[#This Row],[Local - Partida]]=0, "-", BS_CONTROLE[[#This Row],[Local - Partida]])</f>
        <v>-</v>
      </c>
      <c r="AL201" s="368" t="str">
        <f>IF(BS_CONTROLE[[#This Row],[Local - Encerramento]]=0, "-", BS_CONTROLE[[#This Row],[Local - Encerramento]])</f>
        <v>-</v>
      </c>
      <c r="AM201" s="368" t="str">
        <f>IF(BS_CONTROLE[[#This Row],[Entre - Estações]]=0, "-", BS_CONTROLE[[#This Row],[Entre - Estações]])</f>
        <v>-</v>
      </c>
      <c r="AN201" s="368" t="str">
        <f>IF(BS_CONTROLE[[#This Row],[SB]]=0, "-", BS_CONTROLE[[#This Row],[SB]])</f>
        <v>-</v>
      </c>
      <c r="AO201" s="369" t="str">
        <f>IF(BS_CONTROLE[[#This Row],[SUB]]=0, "-", BS_CONTROLE[[#This Row],[SUB]])</f>
        <v>-</v>
      </c>
      <c r="AP201" s="370" t="str">
        <f>IF(BS_CONTROLE[[#This Row],[KM - Inicio]]=0, "-", BS_CONTROLE[[#This Row],[KM - Inicio]])</f>
        <v>-</v>
      </c>
      <c r="AQ201" s="37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75" t="str" cm="1">
        <f t="array" ref="BC201" xml:space="preserve"> _xlfn.XLOOKUP(
  1,
  ( BASE_MAPA!$E$2:$E$359 = #REF!) *
  ( BASE_MAPA!$F$2:$F$359 &lt;= #REF!) *
  ( BASE_MAPA!$G$2:$G$359  &gt;= #REF!),
  BASE_MAPA!$D$2:$D$359,
  "-",
  0
)</f>
        <v>-</v>
      </c>
      <c r="BD201" s="75" t="str" cm="1">
        <f t="array" ref="BD201" xml:space="preserve"> _xlfn.XLOOKUP(
  1,
  ( BASE_MAPA!$E$2:$E$359 = #REF!) *
  ( BASE_MAPA!$F$2:$F$359 &lt;= #REF!) *
  ( BASE_MAPA!$G$2:$G$359  &gt;= #REF!),
  BASE_MAPA!$K$2:$K$359,
  "-",
  0
)</f>
        <v>-</v>
      </c>
      <c r="BE201" s="11" t="str">
        <f>IFERROR(_xlfn.XLOOKUP(AO201, BASE_MAPA!$E$2:$E$359, BASE_MAPA!$J$2:$J$359), "ERRO")</f>
        <v>ERRO</v>
      </c>
      <c r="BF201" s="37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9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1437</v>
      </c>
      <c r="I202" s="17" t="s">
        <v>597</v>
      </c>
      <c r="J202" s="16">
        <v>98</v>
      </c>
      <c r="K202" s="16">
        <v>620</v>
      </c>
      <c r="L202" s="80">
        <v>500</v>
      </c>
      <c r="M202" s="16" t="str" cm="1">
        <f t="array" ref="M202" xml:space="preserve"> _xlfn.XLOOKUP(
  1,
  ( BASE_MAPA!$E$2:$E$359 = #REF!) *
  ( BASE_MAPA!$F$2:$F$359 &lt;= #REF!) *
  ( BASE_MAPA!$G$2:$G$359  &gt;= #REF!),
  BASE_MAPA!$H$2:$H$359,
  "-",
  0
)</f>
        <v>-</v>
      </c>
      <c r="N202" s="16" t="str" cm="1">
        <f t="array" ref="N202" xml:space="preserve"> _xlfn.XLOOKUP(
  1,
  ( BASE_MAPA!$E$2:$E$359 = #REF!) *
  ( BASE_MAPA!$F$2:$F$359 &lt;= #REF!) *
  ( BASE_MAPA!$G$2:$G$359  &gt;= #REF!),
  BASE_MAPA!$I$2:$I$359,
  "-",
  0
)</f>
        <v>-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BASE_MAPA!$E$2:$E$359 = #REF!) *
  ( BASE_MAPA!$F$2:$F$359 &lt;= #REF!) *
  ( BASE_MAPA!$G$2:$G$359  &gt;= #REF!),
  BASE_MAPA!$D$2:$D$359,
  "-",
  0
)</f>
        <v>-</v>
      </c>
      <c r="T202" s="15" t="str" cm="1">
        <f t="array" ref="T202" xml:space="preserve"> _xlfn.XLOOKUP(
  1,
  ( BASE_MAPA!$E$2:$E$359 = #REF!) *
  ( BASE_MAPA!$F$2:$F$359 &lt;= #REF!) *
  ( BASE_MAPA!$G$2:$G$359  &gt;= #REF!),
  BASE_MAPA!$K$2:$K$359,
  "-",
  0
)</f>
        <v>-</v>
      </c>
      <c r="U202" s="86" t="str">
        <f>IFERROR(_xlfn.XLOOKUP(J202, BASE_MAPA!$E$2:$E$359, BASE_MAPA!$J$2:$J$359), "ERRO")</f>
        <v>ALTO ARAGUAIA - RONDONOPOLIS</v>
      </c>
      <c r="V202" s="215" t="s">
        <v>1213</v>
      </c>
      <c r="W202" s="43" t="s">
        <v>1438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48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68" t="str">
        <f>IF(BS_CONTROLE[[#This Row],[Local - Partida]]=0, "-", BS_CONTROLE[[#This Row],[Local - Partida]])</f>
        <v xml:space="preserve">TIQ-TSA </v>
      </c>
      <c r="AL202" s="368" t="str">
        <f>IF(BS_CONTROLE[[#This Row],[Local - Encerramento]]=0, "-", BS_CONTROLE[[#This Row],[Local - Encerramento]])</f>
        <v>TGR2</v>
      </c>
      <c r="AM202" s="368" t="str">
        <f>IF(BS_CONTROLE[[#This Row],[Entre - Estações]]=0, "-", BS_CONTROLE[[#This Row],[Entre - Estações]])</f>
        <v>-</v>
      </c>
      <c r="AN202" s="368" t="str">
        <f>IF(BS_CONTROLE[[#This Row],[SB]]=0, "-", BS_CONTROLE[[#This Row],[SB]])</f>
        <v>-</v>
      </c>
      <c r="AO202" s="369">
        <f>IF(BS_CONTROLE[[#This Row],[SUB]]=0, "-", BS_CONTROLE[[#This Row],[SUB]])</f>
        <v>98</v>
      </c>
      <c r="AP202" s="370">
        <f>IF(BS_CONTROLE[[#This Row],[KM - Inicio]]=0, "-", BS_CONTROLE[[#This Row],[KM - Inicio]])</f>
        <v>620</v>
      </c>
      <c r="AQ202" s="37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75" t="str" cm="1">
        <f t="array" ref="BC202" xml:space="preserve"> _xlfn.XLOOKUP(
  1,
  ( BASE_MAPA!$E$2:$E$359 = #REF!) *
  ( BASE_MAPA!$F$2:$F$359 &lt;= #REF!) *
  ( BASE_MAPA!$G$2:$G$359  &gt;= #REF!),
  BASE_MAPA!$D$2:$D$359,
  "-",
  0
)</f>
        <v>-</v>
      </c>
      <c r="BD202" s="75" t="str" cm="1">
        <f t="array" ref="BD202" xml:space="preserve"> _xlfn.XLOOKUP(
  1,
  ( BASE_MAPA!$E$2:$E$359 = #REF!) *
  ( BASE_MAPA!$F$2:$F$359 &lt;= #REF!) *
  ( BASE_MAPA!$G$2:$G$359  &gt;= #REF!),
  BASE_MAPA!$K$2:$K$359,
  "-",
  0
)</f>
        <v>-</v>
      </c>
      <c r="BE202" s="11" t="str">
        <f>IFERROR(_xlfn.XLOOKUP(AO202, BASE_MAPA!$E$2:$E$359, BASE_MAPA!$J$2:$J$359), "ERRO")</f>
        <v>ALTO ARAGUAIA - RONDONOPOLIS</v>
      </c>
      <c r="BF202" s="37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1418</v>
      </c>
      <c r="BK202" s="22" t="s">
        <v>1439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9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151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16" t="str" cm="1">
        <f t="array" ref="M203" xml:space="preserve"> _xlfn.XLOOKUP(
  1,
  ( BASE_MAPA!$E$2:$E$359 = #REF!) *
  ( BASE_MAPA!$F$2:$F$359 &lt;= #REF!) *
  ( BASE_MAPA!$G$2:$G$359  &gt;= #REF!),
  BASE_MAPA!$H$2:$H$359,
  "-",
  0
)</f>
        <v>-</v>
      </c>
      <c r="N203" s="16" t="str" cm="1">
        <f t="array" ref="N203" xml:space="preserve"> _xlfn.XLOOKUP(
  1,
  ( BASE_MAPA!$E$2:$E$359 = #REF!) *
  ( BASE_MAPA!$F$2:$F$359 &lt;= #REF!) *
  ( BASE_MAPA!$G$2:$G$359  &gt;= #REF!),
  BASE_MAPA!$I$2:$I$359,
  "-",
  0
)</f>
        <v>-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BASE_MAPA!$E$2:$E$359 = #REF!) *
  ( BASE_MAPA!$F$2:$F$359 &lt;= #REF!) *
  ( BASE_MAPA!$G$2:$G$359  &gt;= #REF!),
  BASE_MAPA!$D$2:$D$359,
  "-",
  0
)</f>
        <v>-</v>
      </c>
      <c r="T203" s="15" t="str" cm="1">
        <f t="array" ref="T203" xml:space="preserve"> _xlfn.XLOOKUP(
  1,
  ( BASE_MAPA!$E$2:$E$359 = #REF!) *
  ( BASE_MAPA!$F$2:$F$359 &lt;= #REF!) *
  ( BASE_MAPA!$G$2:$G$359  &gt;= #REF!),
  BASE_MAPA!$K$2:$K$359,
  "-",
  0
)</f>
        <v>-</v>
      </c>
      <c r="U203" s="86" t="str">
        <f>IFERROR(_xlfn.XLOOKUP(J203, BASE_MAPA!$E$2:$E$359, BASE_MAPA!$J$2:$J$359), "ERRO")</f>
        <v>ALTO ARAGUAIA - RONDONOPOLIS</v>
      </c>
      <c r="V203" s="211" t="s">
        <v>1213</v>
      </c>
      <c r="W203" s="186" t="s">
        <v>1440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48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68" t="str">
        <f>IF(BS_CONTROLE[[#This Row],[Local - Partida]]=0, "-", BS_CONTROLE[[#This Row],[Local - Partida]])</f>
        <v>TSF2</v>
      </c>
      <c r="AL203" s="368" t="str">
        <f>IF(BS_CONTROLE[[#This Row],[Local - Encerramento]]=0, "-", BS_CONTROLE[[#This Row],[Local - Encerramento]])</f>
        <v>TGR2</v>
      </c>
      <c r="AM203" s="368" t="str">
        <f>IF(BS_CONTROLE[[#This Row],[Entre - Estações]]=0, "-", BS_CONTROLE[[#This Row],[Entre - Estações]])</f>
        <v>-</v>
      </c>
      <c r="AN203" s="368" t="str">
        <f>IF(BS_CONTROLE[[#This Row],[SB]]=0, "-", BS_CONTROLE[[#This Row],[SB]])</f>
        <v>-</v>
      </c>
      <c r="AO203" s="369">
        <f>IF(BS_CONTROLE[[#This Row],[SUB]]=0, "-", BS_CONTROLE[[#This Row],[SUB]])</f>
        <v>98</v>
      </c>
      <c r="AP203" s="370">
        <f>IF(BS_CONTROLE[[#This Row],[KM - Inicio]]=0, "-", BS_CONTROLE[[#This Row],[KM - Inicio]])</f>
        <v>615</v>
      </c>
      <c r="AQ203" s="37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75" t="str" cm="1">
        <f t="array" ref="BC203" xml:space="preserve"> _xlfn.XLOOKUP(
  1,
  ( BASE_MAPA!$E$2:$E$359 = #REF!) *
  ( BASE_MAPA!$F$2:$F$359 &lt;= #REF!) *
  ( BASE_MAPA!$G$2:$G$359  &gt;= #REF!),
  BASE_MAPA!$D$2:$D$359,
  "-",
  0
)</f>
        <v>-</v>
      </c>
      <c r="BD203" s="75" t="str" cm="1">
        <f t="array" ref="BD203" xml:space="preserve"> _xlfn.XLOOKUP(
  1,
  ( BASE_MAPA!$E$2:$E$359 = #REF!) *
  ( BASE_MAPA!$F$2:$F$359 &lt;= #REF!) *
  ( BASE_MAPA!$G$2:$G$359  &gt;= #REF!),
  BASE_MAPA!$K$2:$K$359,
  "-",
  0
)</f>
        <v>-</v>
      </c>
      <c r="BE203" s="11" t="str">
        <f>IFERROR(_xlfn.XLOOKUP(AO203, BASE_MAPA!$E$2:$E$359, BASE_MAPA!$J$2:$J$359), "ERRO")</f>
        <v>ALTO ARAGUAIA - RONDONOPOLIS</v>
      </c>
      <c r="BF203" s="37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9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151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1519</v>
      </c>
      <c r="N204" s="16" t="s">
        <v>1520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BASE_MAPA!$E$2:$E$359 = #REF!) *
  ( BASE_MAPA!$F$2:$F$359 &lt;= #REF!) *
  ( BASE_MAPA!$G$2:$G$359  &gt;= #REF!),
  BASE_MAPA!$D$2:$D$359,
  "-",
  0
)</f>
        <v>-</v>
      </c>
      <c r="T204" s="15" t="str" cm="1">
        <f t="array" ref="T204" xml:space="preserve"> _xlfn.XLOOKUP(
  1,
  ( BASE_MAPA!$E$2:$E$359 = #REF!) *
  ( BASE_MAPA!$F$2:$F$359 &lt;= #REF!) *
  ( BASE_MAPA!$G$2:$G$359  &gt;= #REF!),
  BASE_MAPA!$K$2:$K$359,
  "-",
  0
)</f>
        <v>-</v>
      </c>
      <c r="U204" s="86" t="str">
        <f>IFERROR(_xlfn.XLOOKUP(J204, BASE_MAPA!$E$2:$E$359, BASE_MAPA!$J$2:$J$359), "ERRO")</f>
        <v>ALTO ARAGUAIA - RONDONOPOLIS</v>
      </c>
      <c r="V204" s="211" t="s">
        <v>1213</v>
      </c>
      <c r="W204" s="186" t="s">
        <v>1214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48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68" t="str">
        <f>IF(BS_CONTROLE[[#This Row],[Local - Partida]]=0, "-", BS_CONTROLE[[#This Row],[Local - Partida]])</f>
        <v>TSF1</v>
      </c>
      <c r="AL204" s="368" t="str">
        <f>IF(BS_CONTROLE[[#This Row],[Local - Encerramento]]=0, "-", BS_CONTROLE[[#This Row],[Local - Encerramento]])</f>
        <v>TSF1</v>
      </c>
      <c r="AM204" s="368" t="str">
        <f>IF(BS_CONTROLE[[#This Row],[Entre - Estações]]=0, "-", BS_CONTROLE[[#This Row],[Entre - Estações]])</f>
        <v>TAL-TIQ</v>
      </c>
      <c r="AN204" s="368" t="str">
        <f>IF(BS_CONTROLE[[#This Row],[SB]]=0, "-", BS_CONTROLE[[#This Row],[SB]])</f>
        <v>TALTIQ</v>
      </c>
      <c r="AO204" s="369">
        <f>IF(BS_CONTROLE[[#This Row],[SUB]]=0, "-", BS_CONTROLE[[#This Row],[SUB]])</f>
        <v>98</v>
      </c>
      <c r="AP204" s="370">
        <f>IF(BS_CONTROLE[[#This Row],[KM - Inicio]]=0, "-", BS_CONTROLE[[#This Row],[KM - Inicio]])</f>
        <v>690.99199999999996</v>
      </c>
      <c r="AQ204" s="37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75" t="str" cm="1">
        <f t="array" ref="BC204" xml:space="preserve"> _xlfn.XLOOKUP(
  1,
  ( BASE_MAPA!$E$2:$E$359 = #REF!) *
  ( BASE_MAPA!$F$2:$F$359 &lt;= #REF!) *
  ( BASE_MAPA!$G$2:$G$359  &gt;= #REF!),
  BASE_MAPA!$D$2:$D$359,
  "-",
  0
)</f>
        <v>-</v>
      </c>
      <c r="BD204" s="75" t="str" cm="1">
        <f t="array" ref="BD204" xml:space="preserve"> _xlfn.XLOOKUP(
  1,
  ( BASE_MAPA!$E$2:$E$359 = #REF!) *
  ( BASE_MAPA!$F$2:$F$359 &lt;= #REF!) *
  ( BASE_MAPA!$G$2:$G$359  &gt;= #REF!),
  BASE_MAPA!$K$2:$K$359,
  "-",
  0
)</f>
        <v>-</v>
      </c>
      <c r="BE204" s="11" t="str">
        <f>IFERROR(_xlfn.XLOOKUP(AO204, BASE_MAPA!$E$2:$E$359, BASE_MAPA!$J$2:$J$359), "ERRO")</f>
        <v>ALTO ARAGUAIA - RONDONOPOLIS</v>
      </c>
      <c r="BF204" s="37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1524</v>
      </c>
      <c r="BK204" s="21" t="s">
        <v>1525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9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16" t="str" cm="1">
        <f t="array" ref="M205" xml:space="preserve"> _xlfn.XLOOKUP(
  1,
  ( BASE_MAPA!$E$2:$E$359 = #REF!) *
  ( BASE_MAPA!$F$2:$F$359 &lt;= #REF!) *
  ( BASE_MAPA!$G$2:$G$359  &gt;= #REF!),
  BASE_MAPA!$H$2:$H$359,
  "-",
  0
)</f>
        <v>-</v>
      </c>
      <c r="N205" s="274" t="s">
        <v>1392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BASE_MAPA!$E$2:$E$359 = #REF!) *
  ( BASE_MAPA!$F$2:$F$359 &lt;= #REF!) *
  ( BASE_MAPA!$G$2:$G$359  &gt;= #REF!),
  BASE_MAPA!$D$2:$D$359,
  "-",
  0
)</f>
        <v>-</v>
      </c>
      <c r="T205" s="15" t="str" cm="1">
        <f t="array" ref="T205" xml:space="preserve"> _xlfn.XLOOKUP(
  1,
  ( BASE_MAPA!$E$2:$E$359 = #REF!) *
  ( BASE_MAPA!$F$2:$F$359 &lt;= #REF!) *
  ( BASE_MAPA!$G$2:$G$359  &gt;= #REF!),
  BASE_MAPA!$K$2:$K$359,
  "-",
  0
)</f>
        <v>-</v>
      </c>
      <c r="U205" s="86" t="str">
        <f>IFERROR(_xlfn.XLOOKUP(J205, BASE_MAPA!$E$2:$E$359, BASE_MAPA!$J$2:$J$359), "ERRO")</f>
        <v>MARCO INICIAL - ALTO ARAGUAIA</v>
      </c>
      <c r="V205" s="211" t="s">
        <v>1217</v>
      </c>
      <c r="W205" s="186" t="s">
        <v>1383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48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68" t="str">
        <f>IF(BS_CONTROLE[[#This Row],[Local - Partida]]=0, "-", BS_CONTROLE[[#This Row],[Local - Partida]])</f>
        <v>TVI2</v>
      </c>
      <c r="AL205" s="368" t="str">
        <f>IF(BS_CONTROLE[[#This Row],[Local - Encerramento]]=0, "-", BS_CONTROLE[[#This Row],[Local - Encerramento]])</f>
        <v>TVI2</v>
      </c>
      <c r="AM205" s="368" t="str">
        <f>IF(BS_CONTROLE[[#This Row],[Entre - Estações]]=0, "-", BS_CONTROLE[[#This Row],[Entre - Estações]])</f>
        <v>-</v>
      </c>
      <c r="AN205" s="368" t="str">
        <f>IF(BS_CONTROLE[[#This Row],[SB]]=0, "-", BS_CONTROLE[[#This Row],[SB]])</f>
        <v>201213/TID201</v>
      </c>
      <c r="AO205" s="369">
        <f>IF(BS_CONTROLE[[#This Row],[SUB]]=0, "-", BS_CONTROLE[[#This Row],[SUB]])</f>
        <v>74</v>
      </c>
      <c r="AP205" s="370">
        <f>IF(BS_CONTROLE[[#This Row],[KM - Inicio]]=0, "-", BS_CONTROLE[[#This Row],[KM - Inicio]])</f>
        <v>202</v>
      </c>
      <c r="AQ205" s="37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75" t="str" cm="1">
        <f t="array" ref="BC205" xml:space="preserve"> _xlfn.XLOOKUP(
  1,
  ( BASE_MAPA!$E$2:$E$359 = #REF!) *
  ( BASE_MAPA!$F$2:$F$359 &lt;= #REF!) *
  ( BASE_MAPA!$G$2:$G$359  &gt;= #REF!),
  BASE_MAPA!$D$2:$D$359,
  "-",
  0
)</f>
        <v>-</v>
      </c>
      <c r="BD205" s="75" t="str" cm="1">
        <f t="array" ref="BD205" xml:space="preserve"> _xlfn.XLOOKUP(
  1,
  ( BASE_MAPA!$E$2:$E$359 = #REF!) *
  ( BASE_MAPA!$F$2:$F$359 &lt;= #REF!) *
  ( BASE_MAPA!$G$2:$G$359  &gt;= #REF!),
  BASE_MAPA!$K$2:$K$359,
  "-",
  0
)</f>
        <v>-</v>
      </c>
      <c r="BE205" s="11" t="str">
        <f>IFERROR(_xlfn.XLOOKUP(AO205, BASE_MAPA!$E$2:$E$359, BASE_MAPA!$J$2:$J$359), "ERRO")</f>
        <v>MARCO INICIAL - ALTO ARAGUAIA</v>
      </c>
      <c r="BF205" s="37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1441</v>
      </c>
      <c r="BK205" s="21" t="s">
        <v>1441</v>
      </c>
      <c r="BL205" s="20"/>
      <c r="BM205" s="18" t="s">
        <v>972</v>
      </c>
      <c r="BN205" s="18" t="s">
        <v>1002</v>
      </c>
      <c r="BO205" s="279" t="s">
        <v>1091</v>
      </c>
      <c r="BP205" s="21" t="s">
        <v>1441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9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151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16" t="str" cm="1">
        <f t="array" ref="M206" xml:space="preserve"> _xlfn.XLOOKUP(
  1,
  ( BASE_MAPA!$E$2:$E$359 = #REF!) *
  ( BASE_MAPA!$F$2:$F$359 &lt;= #REF!) *
  ( BASE_MAPA!$G$2:$G$359  &gt;= #REF!),
  BASE_MAPA!$H$2:$H$359,
  "-",
  0
)</f>
        <v>-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BASE_MAPA!$E$2:$E$359 = #REF!) *
  ( BASE_MAPA!$F$2:$F$359 &lt;= #REF!) *
  ( BASE_MAPA!$G$2:$G$359  &gt;= #REF!),
  BASE_MAPA!$D$2:$D$359,
  "-",
  0
)</f>
        <v>-</v>
      </c>
      <c r="T206" s="15" t="str" cm="1">
        <f t="array" ref="T206" xml:space="preserve"> _xlfn.XLOOKUP(
  1,
  ( BASE_MAPA!$E$2:$E$359 = #REF!) *
  ( BASE_MAPA!$F$2:$F$359 &lt;= #REF!) *
  ( BASE_MAPA!$G$2:$G$359  &gt;= #REF!),
  BASE_MAPA!$K$2:$K$359,
  "-",
  0
)</f>
        <v>-</v>
      </c>
      <c r="U206" s="86" t="str">
        <f>IFERROR(_xlfn.XLOOKUP(J206, BASE_MAPA!$E$2:$E$359, BASE_MAPA!$J$2:$J$359), "ERRO")</f>
        <v>MARCO INICIAL - ALTO ARAGUAIA</v>
      </c>
      <c r="V206" s="211" t="s">
        <v>1226</v>
      </c>
      <c r="W206" s="43" t="s">
        <v>1442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48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68" t="str">
        <f>IF(BS_CONTROLE[[#This Row],[Local - Partida]]=0, "-", BS_CONTROLE[[#This Row],[Local - Partida]])</f>
        <v>TSJ135</v>
      </c>
      <c r="AL206" s="368" t="str">
        <f>IF(BS_CONTROLE[[#This Row],[Local - Encerramento]]=0, "-", BS_CONTROLE[[#This Row],[Local - Encerramento]])</f>
        <v>-</v>
      </c>
      <c r="AM206" s="368" t="str">
        <f>IF(BS_CONTROLE[[#This Row],[Entre - Estações]]=0, "-", BS_CONTROLE[[#This Row],[Entre - Estações]])</f>
        <v>-</v>
      </c>
      <c r="AN206" s="368" t="str">
        <f>IF(BS_CONTROLE[[#This Row],[SB]]=0, "-", BS_CONTROLE[[#This Row],[SB]])</f>
        <v>TSJ135</v>
      </c>
      <c r="AO206" s="369">
        <f>IF(BS_CONTROLE[[#This Row],[SUB]]=0, "-", BS_CONTROLE[[#This Row],[SUB]])</f>
        <v>74</v>
      </c>
      <c r="AP206" s="370">
        <f>IF(BS_CONTROLE[[#This Row],[KM - Inicio]]=0, "-", BS_CONTROLE[[#This Row],[KM - Inicio]])</f>
        <v>126.895</v>
      </c>
      <c r="AQ206" s="37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75" t="str" cm="1">
        <f t="array" ref="BC206" xml:space="preserve"> _xlfn.XLOOKUP(
  1,
  ( BASE_MAPA!$E$2:$E$359 = #REF!) *
  ( BASE_MAPA!$F$2:$F$359 &lt;= #REF!) *
  ( BASE_MAPA!$G$2:$G$359  &gt;= #REF!),
  BASE_MAPA!$D$2:$D$359,
  "-",
  0
)</f>
        <v>-</v>
      </c>
      <c r="BD206" s="75" t="str" cm="1">
        <f t="array" ref="BD206" xml:space="preserve"> _xlfn.XLOOKUP(
  1,
  ( BASE_MAPA!$E$2:$E$359 = #REF!) *
  ( BASE_MAPA!$F$2:$F$359 &lt;= #REF!) *
  ( BASE_MAPA!$G$2:$G$359  &gt;= #REF!),
  BASE_MAPA!$K$2:$K$359,
  "-",
  0
)</f>
        <v>-</v>
      </c>
      <c r="BE206" s="11" t="str">
        <f>IFERROR(_xlfn.XLOOKUP(AO206, BASE_MAPA!$E$2:$E$359, BASE_MAPA!$J$2:$J$359), "ERRO")</f>
        <v>MARCO INICIAL - ALTO ARAGUAIA</v>
      </c>
      <c r="BF206" s="37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1396</v>
      </c>
      <c r="BK206" s="22" t="s">
        <v>1443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9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151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16" t="str" cm="1">
        <f t="array" ref="M207" xml:space="preserve"> _xlfn.XLOOKUP(
  1,
  ( BASE_MAPA!$E$2:$E$359 = #REF!) *
  ( BASE_MAPA!$F$2:$F$359 &lt;= #REF!) *
  ( BASE_MAPA!$G$2:$G$359  &gt;= #REF!),
  BASE_MAPA!$H$2:$H$359,
  "-",
  0
)</f>
        <v>-</v>
      </c>
      <c r="N207" s="16" t="str" cm="1">
        <f t="array" ref="N207" xml:space="preserve"> _xlfn.XLOOKUP(
  1,
  ( BASE_MAPA!$E$2:$E$359 = #REF!) *
  ( BASE_MAPA!$F$2:$F$359 &lt;= #REF!) *
  ( BASE_MAPA!$G$2:$G$359  &gt;= #REF!),
  BASE_MAPA!$I$2:$I$359,
  "-",
  0
)</f>
        <v>-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BASE_MAPA!$E$2:$E$359 = #REF!) *
  ( BASE_MAPA!$F$2:$F$359 &lt;= #REF!) *
  ( BASE_MAPA!$G$2:$G$359  &gt;= #REF!),
  BASE_MAPA!$D$2:$D$359,
  "-",
  0
)</f>
        <v>-</v>
      </c>
      <c r="T207" s="15" t="str" cm="1">
        <f t="array" ref="T207" xml:space="preserve"> _xlfn.XLOOKUP(
  1,
  ( BASE_MAPA!$E$2:$E$359 = #REF!) *
  ( BASE_MAPA!$F$2:$F$359 &lt;= #REF!) *
  ( BASE_MAPA!$G$2:$G$359  &gt;= #REF!),
  BASE_MAPA!$K$2:$K$359,
  "-",
  0
)</f>
        <v>-</v>
      </c>
      <c r="U207" s="86" t="str">
        <f>IFERROR(_xlfn.XLOOKUP(J207, BASE_MAPA!$E$2:$E$359, BASE_MAPA!$J$2:$J$359), "ERRO")</f>
        <v>ARARAQUARA - COLOMBIA</v>
      </c>
      <c r="V207" s="211" t="s">
        <v>1221</v>
      </c>
      <c r="W207" s="186" t="s">
        <v>1218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48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68" t="str">
        <f>IF(BS_CONTROLE[[#This Row],[Local - Partida]]=0, "-", BS_CONTROLE[[#This Row],[Local - Partida]])</f>
        <v>ZGT1</v>
      </c>
      <c r="AL207" s="368" t="str">
        <f>IF(BS_CONTROLE[[#This Row],[Local - Encerramento]]=0, "-", BS_CONTROLE[[#This Row],[Local - Encerramento]])</f>
        <v>ZGT1</v>
      </c>
      <c r="AM207" s="368" t="str">
        <f>IF(BS_CONTROLE[[#This Row],[Entre - Estações]]=0, "-", BS_CONTROLE[[#This Row],[Entre - Estações]])</f>
        <v>-</v>
      </c>
      <c r="AN207" s="368" t="str">
        <f>IF(BS_CONTROLE[[#This Row],[SB]]=0, "-", BS_CONTROLE[[#This Row],[SB]])</f>
        <v>-</v>
      </c>
      <c r="AO207" s="369">
        <f>IF(BS_CONTROLE[[#This Row],[SUB]]=0, "-", BS_CONTROLE[[#This Row],[SUB]])</f>
        <v>72</v>
      </c>
      <c r="AP207" s="370">
        <f>IF(BS_CONTROLE[[#This Row],[KM - Inicio]]=0, "-", BS_CONTROLE[[#This Row],[KM - Inicio]])</f>
        <v>302</v>
      </c>
      <c r="AQ207" s="37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75" t="str" cm="1">
        <f t="array" ref="BC207" xml:space="preserve"> _xlfn.XLOOKUP(
  1,
  ( BASE_MAPA!$E$2:$E$359 = #REF!) *
  ( BASE_MAPA!$F$2:$F$359 &lt;= #REF!) *
  ( BASE_MAPA!$G$2:$G$359  &gt;= #REF!),
  BASE_MAPA!$D$2:$D$359,
  "-",
  0
)</f>
        <v>-</v>
      </c>
      <c r="BD207" s="75" t="str" cm="1">
        <f t="array" ref="BD207" xml:space="preserve"> _xlfn.XLOOKUP(
  1,
  ( BASE_MAPA!$E$2:$E$359 = #REF!) *
  ( BASE_MAPA!$F$2:$F$359 &lt;= #REF!) *
  ( BASE_MAPA!$G$2:$G$359  &gt;= #REF!),
  BASE_MAPA!$K$2:$K$359,
  "-",
  0
)</f>
        <v>-</v>
      </c>
      <c r="BE207" s="11" t="str">
        <f>IFERROR(_xlfn.XLOOKUP(AO207, BASE_MAPA!$E$2:$E$359, BASE_MAPA!$J$2:$J$359), "ERRO")</f>
        <v>ARARAQUARA - COLOMBIA</v>
      </c>
      <c r="BF207" s="37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71" t="s">
        <v>1444</v>
      </c>
      <c r="BK207" s="271" t="s">
        <v>1444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9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151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16" t="str" cm="1">
        <f t="array" ref="M208" xml:space="preserve"> _xlfn.XLOOKUP(
  1,
  ( BASE_MAPA!$E$2:$E$359 = #REF!) *
  ( BASE_MAPA!$F$2:$F$359 &lt;= #REF!) *
  ( BASE_MAPA!$G$2:$G$359  &gt;= #REF!),
  BASE_MAPA!$H$2:$H$359,
  "-",
  0
)</f>
        <v>-</v>
      </c>
      <c r="N208" s="16" t="str" cm="1">
        <f t="array" ref="N208" xml:space="preserve"> _xlfn.XLOOKUP(
  1,
  ( BASE_MAPA!$E$2:$E$359 = #REF!) *
  ( BASE_MAPA!$F$2:$F$359 &lt;= #REF!) *
  ( BASE_MAPA!$G$2:$G$359  &gt;= #REF!),
  BASE_MAPA!$I$2:$I$359,
  "-",
  0
)</f>
        <v>-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BASE_MAPA!$E$2:$E$359 = #REF!) *
  ( BASE_MAPA!$F$2:$F$359 &lt;= #REF!) *
  ( BASE_MAPA!$G$2:$G$359  &gt;= #REF!),
  BASE_MAPA!$D$2:$D$359,
  "-",
  0
)</f>
        <v>-</v>
      </c>
      <c r="T208" s="15" t="str" cm="1">
        <f t="array" ref="T208" xml:space="preserve"> _xlfn.XLOOKUP(
  1,
  ( BASE_MAPA!$E$2:$E$359 = #REF!) *
  ( BASE_MAPA!$F$2:$F$359 &lt;= #REF!) *
  ( BASE_MAPA!$G$2:$G$359  &gt;= #REF!),
  BASE_MAPA!$K$2:$K$359,
  "-",
  0
)</f>
        <v>-</v>
      </c>
      <c r="U208" s="86" t="str">
        <f>IFERROR(_xlfn.XLOOKUP(J208, BASE_MAPA!$E$2:$E$359, BASE_MAPA!$J$2:$J$359), "ERRO")</f>
        <v>OURO VERDE - LIGAÇÃO</v>
      </c>
      <c r="V208" s="211" t="s">
        <v>1401</v>
      </c>
      <c r="W208" s="43" t="s">
        <v>1395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48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68" t="str">
        <f>IF(BS_CONTROLE[[#This Row],[Local - Partida]]=0, "-", BS_CONTROLE[[#This Row],[Local - Partida]])</f>
        <v>PITK96</v>
      </c>
      <c r="AL208" s="368" t="str">
        <f>IF(BS_CONTROLE[[#This Row],[Local - Encerramento]]=0, "-", BS_CONTROLE[[#This Row],[Local - Encerramento]])</f>
        <v>-</v>
      </c>
      <c r="AM208" s="368" t="str">
        <f>IF(BS_CONTROLE[[#This Row],[Entre - Estações]]=0, "-", BS_CONTROLE[[#This Row],[Entre - Estações]])</f>
        <v>-</v>
      </c>
      <c r="AN208" s="368" t="str">
        <f>IF(BS_CONTROLE[[#This Row],[SB]]=0, "-", BS_CONTROLE[[#This Row],[SB]])</f>
        <v>-</v>
      </c>
      <c r="AO208" s="369">
        <f>IF(BS_CONTROLE[[#This Row],[SUB]]=0, "-", BS_CONTROLE[[#This Row],[SUB]])</f>
        <v>103</v>
      </c>
      <c r="AP208" s="370">
        <f>IF(BS_CONTROLE[[#This Row],[KM - Inicio]]=0, "-", BS_CONTROLE[[#This Row],[KM - Inicio]])</f>
        <v>2097</v>
      </c>
      <c r="AQ208" s="37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75" t="str" cm="1">
        <f t="array" ref="BC208" xml:space="preserve"> _xlfn.XLOOKUP(
  1,
  ( BASE_MAPA!$E$2:$E$359 = #REF!) *
  ( BASE_MAPA!$F$2:$F$359 &lt;= #REF!) *
  ( BASE_MAPA!$G$2:$G$359  &gt;= #REF!),
  BASE_MAPA!$D$2:$D$359,
  "-",
  0
)</f>
        <v>-</v>
      </c>
      <c r="BD208" s="75" t="str" cm="1">
        <f t="array" ref="BD208" xml:space="preserve"> _xlfn.XLOOKUP(
  1,
  ( BASE_MAPA!$E$2:$E$359 = #REF!) *
  ( BASE_MAPA!$F$2:$F$359 &lt;= #REF!) *
  ( BASE_MAPA!$G$2:$G$359  &gt;= #REF!),
  BASE_MAPA!$K$2:$K$359,
  "-",
  0
)</f>
        <v>-</v>
      </c>
      <c r="BE208" s="11" t="str">
        <f>IFERROR(_xlfn.XLOOKUP(AO208, BASE_MAPA!$E$2:$E$359, BASE_MAPA!$J$2:$J$359), "ERRO")</f>
        <v>OURO VERDE - LIGAÇÃO</v>
      </c>
      <c r="BF208" s="37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1396</v>
      </c>
      <c r="BK208" s="22" t="s">
        <v>1445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9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1506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1705</v>
      </c>
      <c r="N209" s="221" t="s">
        <v>1706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BASE_MAPA!$E$2:$E$359 = #REF!) *
  ( BASE_MAPA!$F$2:$F$359 &lt;= #REF!) *
  ( BASE_MAPA!$G$2:$G$359  &gt;= #REF!),
  BASE_MAPA!$D$2:$D$359,
  "-",
  0
)</f>
        <v>-</v>
      </c>
      <c r="T209" s="15" t="str" cm="1">
        <f t="array" ref="T209" xml:space="preserve"> _xlfn.XLOOKUP(
  1,
  ( BASE_MAPA!$E$2:$E$359 = #REF!) *
  ( BASE_MAPA!$F$2:$F$359 &lt;= #REF!) *
  ( BASE_MAPA!$G$2:$G$359  &gt;= #REF!),
  BASE_MAPA!$K$2:$K$359,
  "-",
  0
)</f>
        <v>-</v>
      </c>
      <c r="U209" s="86" t="str">
        <f>IFERROR(_xlfn.XLOOKUP(J209, BASE_MAPA!$E$2:$E$359, BASE_MAPA!$J$2:$J$359), "ERRO")</f>
        <v>ALTO ARAGUAIA - RONDONOPOLIS</v>
      </c>
      <c r="V209" s="211" t="s">
        <v>1615</v>
      </c>
      <c r="W209" s="186" t="s">
        <v>1713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48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68" t="str">
        <f>IF(BS_CONTROLE[[#This Row],[Local - Partida]]=0, "-", BS_CONTROLE[[#This Row],[Local - Partida]])</f>
        <v>752RVD</v>
      </c>
      <c r="AL209" s="368" t="str">
        <f>IF(BS_CONTROLE[[#This Row],[Local - Encerramento]]=0, "-", BS_CONTROLE[[#This Row],[Local - Encerramento]])</f>
        <v>TGR2</v>
      </c>
      <c r="AM209" s="368" t="str">
        <f>IF(BS_CONTROLE[[#This Row],[Entre - Estações]]=0, "-", BS_CONTROLE[[#This Row],[Entre - Estações]])</f>
        <v>TRO-TGR</v>
      </c>
      <c r="AN209" s="368" t="str">
        <f>IF(BS_CONTROLE[[#This Row],[SB]]=0, "-", BS_CONTROLE[[#This Row],[SB]])</f>
        <v>TROTGR</v>
      </c>
      <c r="AO209" s="369">
        <f>IF(BS_CONTROLE[[#This Row],[SUB]]=0, "-", BS_CONTROLE[[#This Row],[SUB]])</f>
        <v>98</v>
      </c>
      <c r="AP209" s="370">
        <f>IF(BS_CONTROLE[[#This Row],[KM - Inicio]]=0, "-", BS_CONTROLE[[#This Row],[KM - Inicio]])</f>
        <v>752</v>
      </c>
      <c r="AQ209" s="37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75" t="str" cm="1">
        <f t="array" ref="BC209" xml:space="preserve"> _xlfn.XLOOKUP(
  1,
  ( BASE_MAPA!$E$2:$E$359 = #REF!) *
  ( BASE_MAPA!$F$2:$F$359 &lt;= #REF!) *
  ( BASE_MAPA!$G$2:$G$359  &gt;= #REF!),
  BASE_MAPA!$D$2:$D$359,
  "-",
  0
)</f>
        <v>-</v>
      </c>
      <c r="BD209" s="75" t="str" cm="1">
        <f t="array" ref="BD209" xml:space="preserve"> _xlfn.XLOOKUP(
  1,
  ( BASE_MAPA!$E$2:$E$359 = #REF!) *
  ( BASE_MAPA!$F$2:$F$359 &lt;= #REF!) *
  ( BASE_MAPA!$G$2:$G$359  &gt;= #REF!),
  BASE_MAPA!$K$2:$K$359,
  "-",
  0
)</f>
        <v>-</v>
      </c>
      <c r="BE209" s="11" t="str">
        <f>IFERROR(_xlfn.XLOOKUP(AO209, BASE_MAPA!$E$2:$E$359, BASE_MAPA!$J$2:$J$359), "ERRO")</f>
        <v>ALTO ARAGUAIA - RONDONOPOLIS</v>
      </c>
      <c r="BF209" s="37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1716</v>
      </c>
      <c r="BK209" s="21" t="s">
        <v>1717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9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151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16" t="str" cm="1">
        <f t="array" ref="M210" xml:space="preserve"> _xlfn.XLOOKUP(
  1,
  ( BASE_MAPA!$E$2:$E$359 = #REF!) *
  ( BASE_MAPA!$F$2:$F$359 &lt;= #REF!) *
  ( BASE_MAPA!$G$2:$G$359  &gt;= #REF!),
  BASE_MAPA!$H$2:$H$359,
  "-",
  0
)</f>
        <v>-</v>
      </c>
      <c r="N210" s="16" t="str" cm="1">
        <f t="array" ref="N210" xml:space="preserve"> _xlfn.XLOOKUP(
  1,
  ( BASE_MAPA!$E$2:$E$359 = #REF!) *
  ( BASE_MAPA!$F$2:$F$359 &lt;= #REF!) *
  ( BASE_MAPA!$G$2:$G$359  &gt;= #REF!),
  BASE_MAPA!$I$2:$I$359,
  "-",
  0
)</f>
        <v>-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BASE_MAPA!$E$2:$E$359 = #REF!) *
  ( BASE_MAPA!$F$2:$F$359 &lt;= #REF!) *
  ( BASE_MAPA!$G$2:$G$359  &gt;= #REF!),
  BASE_MAPA!$D$2:$D$359,
  "-",
  0
)</f>
        <v>-</v>
      </c>
      <c r="T210" s="15" t="str" cm="1">
        <f t="array" ref="T210" xml:space="preserve"> _xlfn.XLOOKUP(
  1,
  ( BASE_MAPA!$E$2:$E$359 = #REF!) *
  ( BASE_MAPA!$F$2:$F$359 &lt;= #REF!) *
  ( BASE_MAPA!$G$2:$G$359  &gt;= #REF!),
  BASE_MAPA!$K$2:$K$359,
  "-",
  0
)</f>
        <v>-</v>
      </c>
      <c r="U210" s="86" t="str">
        <f>IFERROR(_xlfn.XLOOKUP(J210, BASE_MAPA!$E$2:$E$359, BASE_MAPA!$J$2:$J$359), "ERRO")</f>
        <v>ALTO ARAGUAIA - RONDONOPOLIS</v>
      </c>
      <c r="V210" s="211" t="s">
        <v>1213</v>
      </c>
      <c r="W210" s="186" t="s">
        <v>1446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48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68" t="str">
        <f>IF(BS_CONTROLE[[#This Row],[Local - Partida]]=0, "-", BS_CONTROLE[[#This Row],[Local - Partida]])</f>
        <v>TGR2</v>
      </c>
      <c r="AL210" s="368" t="str">
        <f>IF(BS_CONTROLE[[#This Row],[Local - Encerramento]]=0, "-", BS_CONTROLE[[#This Row],[Local - Encerramento]])</f>
        <v>TGR2</v>
      </c>
      <c r="AM210" s="368" t="str">
        <f>IF(BS_CONTROLE[[#This Row],[Entre - Estações]]=0, "-", BS_CONTROLE[[#This Row],[Entre - Estações]])</f>
        <v>-</v>
      </c>
      <c r="AN210" s="368" t="str">
        <f>IF(BS_CONTROLE[[#This Row],[SB]]=0, "-", BS_CONTROLE[[#This Row],[SB]])</f>
        <v>-</v>
      </c>
      <c r="AO210" s="369">
        <f>IF(BS_CONTROLE[[#This Row],[SUB]]=0, "-", BS_CONTROLE[[#This Row],[SUB]])</f>
        <v>98</v>
      </c>
      <c r="AP210" s="370">
        <f>IF(BS_CONTROLE[[#This Row],[KM - Inicio]]=0, "-", BS_CONTROLE[[#This Row],[KM - Inicio]])</f>
        <v>565</v>
      </c>
      <c r="AQ210" s="37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75" t="str" cm="1">
        <f t="array" ref="BC210" xml:space="preserve"> _xlfn.XLOOKUP(
  1,
  ( BASE_MAPA!$E$2:$E$359 = #REF!) *
  ( BASE_MAPA!$F$2:$F$359 &lt;= #REF!) *
  ( BASE_MAPA!$G$2:$G$359  &gt;= #REF!),
  BASE_MAPA!$D$2:$D$359,
  "-",
  0
)</f>
        <v>-</v>
      </c>
      <c r="BD210" s="75" t="str" cm="1">
        <f t="array" ref="BD210" xml:space="preserve"> _xlfn.XLOOKUP(
  1,
  ( BASE_MAPA!$E$2:$E$359 = #REF!) *
  ( BASE_MAPA!$F$2:$F$359 &lt;= #REF!) *
  ( BASE_MAPA!$G$2:$G$359  &gt;= #REF!),
  BASE_MAPA!$K$2:$K$359,
  "-",
  0
)</f>
        <v>-</v>
      </c>
      <c r="BE210" s="11" t="str">
        <f>IFERROR(_xlfn.XLOOKUP(AO210, BASE_MAPA!$E$2:$E$359, BASE_MAPA!$J$2:$J$359), "ERRO")</f>
        <v>ALTO ARAGUAIA - RONDONOPOLIS</v>
      </c>
      <c r="BF210" s="37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1447</v>
      </c>
      <c r="BK210" s="22" t="s">
        <v>1448</v>
      </c>
      <c r="BL210" s="20"/>
      <c r="BM210" s="18" t="s">
        <v>972</v>
      </c>
      <c r="BN210" s="18" t="s">
        <v>992</v>
      </c>
      <c r="BO210" s="279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9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1593</v>
      </c>
      <c r="N211" s="16" t="s">
        <v>1594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BASE_MAPA!$E$2:$E$359 = #REF!) *
  ( BASE_MAPA!$F$2:$F$359 &lt;= #REF!) *
  ( BASE_MAPA!$G$2:$G$359  &gt;= #REF!),
  BASE_MAPA!$D$2:$D$359,
  "-",
  0
)</f>
        <v>-</v>
      </c>
      <c r="T211" s="15" t="str" cm="1">
        <f t="array" ref="T211" xml:space="preserve"> _xlfn.XLOOKUP(
  1,
  ( BASE_MAPA!$E$2:$E$359 = #REF!) *
  ( BASE_MAPA!$F$2:$F$359 &lt;= #REF!) *
  ( BASE_MAPA!$G$2:$G$359  &gt;= #REF!),
  BASE_MAPA!$K$2:$K$359,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1213</v>
      </c>
      <c r="W211" s="43" t="s">
        <v>1438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48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68" t="str">
        <f>IF(BS_CONTROLE[[#This Row],[Local - Partida]]=0, "-", BS_CONTROLE[[#This Row],[Local - Partida]])</f>
        <v>TGR2</v>
      </c>
      <c r="AL211" s="368" t="str">
        <f>IF(BS_CONTROLE[[#This Row],[Local - Encerramento]]=0, "-", BS_CONTROLE[[#This Row],[Local - Encerramento]])</f>
        <v>THE</v>
      </c>
      <c r="AM211" s="368" t="str">
        <f>IF(BS_CONTROLE[[#This Row],[Entre - Estações]]=0, "-", BS_CONTROLE[[#This Row],[Entre - Estações]])</f>
        <v>TGR-THE</v>
      </c>
      <c r="AN211" s="368" t="str">
        <f>IF(BS_CONTROLE[[#This Row],[SB]]=0, "-", BS_CONTROLE[[#This Row],[SB]])</f>
        <v>TGRTHE</v>
      </c>
      <c r="AO211" s="369">
        <f>IF(BS_CONTROLE[[#This Row],[SUB]]=0, "-", BS_CONTROLE[[#This Row],[SUB]])</f>
        <v>98</v>
      </c>
      <c r="AP211" s="370">
        <f>IF(BS_CONTROLE[[#This Row],[KM - Inicio]]=0, "-", BS_CONTROLE[[#This Row],[KM - Inicio]])</f>
        <v>500</v>
      </c>
      <c r="AQ211" s="37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75" t="str" cm="1">
        <f t="array" ref="BC211" xml:space="preserve"> _xlfn.XLOOKUP(
  1,
  ( BASE_MAPA!$E$2:$E$359 = #REF!) *
  ( BASE_MAPA!$F$2:$F$359 &lt;= #REF!) *
  ( BASE_MAPA!$G$2:$G$359  &gt;= #REF!),
  BASE_MAPA!$D$2:$D$359,
  "-",
  0
)</f>
        <v>-</v>
      </c>
      <c r="BD211" s="75" t="str" cm="1">
        <f t="array" ref="BD211" xml:space="preserve"> _xlfn.XLOOKUP(
  1,
  ( BASE_MAPA!$E$2:$E$359 = #REF!) *
  ( BASE_MAPA!$F$2:$F$359 &lt;= #REF!) *
  ( BASE_MAPA!$G$2:$G$359  &gt;= #REF!),
  BASE_MAPA!$K$2:$K$359,
  "-",
  0
)</f>
        <v>-</v>
      </c>
      <c r="BE211" s="11" t="str">
        <f>IFERROR(_xlfn.XLOOKUP(AO211, BASE_MAPA!$E$2:$E$359, BASE_MAPA!$J$2:$J$359), "ERRO")</f>
        <v>ALTO ARAGUAIA - RONDONOPOLIS</v>
      </c>
      <c r="BF211" s="37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1595</v>
      </c>
      <c r="BK211" s="22" t="s">
        <v>1596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9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16" t="str" cm="1">
        <f t="array" ref="M212" xml:space="preserve"> _xlfn.XLOOKUP(
  1,
  ( BASE_MAPA!$E$2:$E$359 = #REF!) *
  ( BASE_MAPA!$F$2:$F$359 &lt;= #REF!) *
  ( BASE_MAPA!$G$2:$G$359  &gt;= #REF!),
  BASE_MAPA!$H$2:$H$359,
  "-",
  0
)</f>
        <v>-</v>
      </c>
      <c r="N212" s="274" t="s">
        <v>1392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BASE_MAPA!$E$2:$E$359 = #REF!) *
  ( BASE_MAPA!$F$2:$F$359 &lt;= #REF!) *
  ( BASE_MAPA!$G$2:$G$359  &gt;= #REF!),
  BASE_MAPA!$D$2:$D$359,
  "-",
  0
)</f>
        <v>-</v>
      </c>
      <c r="T212" s="15" t="str" cm="1">
        <f t="array" ref="T212" xml:space="preserve"> _xlfn.XLOOKUP(
  1,
  ( BASE_MAPA!$E$2:$E$359 = #REF!) *
  ( BASE_MAPA!$F$2:$F$359 &lt;= #REF!) *
  ( BASE_MAPA!$G$2:$G$359  &gt;= #REF!),
  BASE_MAPA!$K$2:$K$359,
  "-",
  0
)</f>
        <v>-</v>
      </c>
      <c r="U212" s="86" t="str">
        <f>IFERROR(_xlfn.XLOOKUP(J212, BASE_MAPA!$E$2:$E$359, BASE_MAPA!$J$2:$J$359), "ERRO")</f>
        <v>MARCO INICIAL - ALTO ARAGUAIA</v>
      </c>
      <c r="V212" s="211" t="s">
        <v>1217</v>
      </c>
      <c r="W212" s="186" t="s">
        <v>1383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48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68" t="str">
        <f>IF(BS_CONTROLE[[#This Row],[Local - Partida]]=0, "-", BS_CONTROLE[[#This Row],[Local - Partida]])</f>
        <v>TVI2</v>
      </c>
      <c r="AL212" s="368" t="str">
        <f>IF(BS_CONTROLE[[#This Row],[Local - Encerramento]]=0, "-", BS_CONTROLE[[#This Row],[Local - Encerramento]])</f>
        <v>TVI2</v>
      </c>
      <c r="AM212" s="368" t="str">
        <f>IF(BS_CONTROLE[[#This Row],[Entre - Estações]]=0, "-", BS_CONTROLE[[#This Row],[Entre - Estações]])</f>
        <v>-</v>
      </c>
      <c r="AN212" s="368" t="str">
        <f>IF(BS_CONTROLE[[#This Row],[SB]]=0, "-", BS_CONTROLE[[#This Row],[SB]])</f>
        <v>201213/TID201</v>
      </c>
      <c r="AO212" s="369">
        <f>IF(BS_CONTROLE[[#This Row],[SUB]]=0, "-", BS_CONTROLE[[#This Row],[SUB]])</f>
        <v>74</v>
      </c>
      <c r="AP212" s="370">
        <f>IF(BS_CONTROLE[[#This Row],[KM - Inicio]]=0, "-", BS_CONTROLE[[#This Row],[KM - Inicio]])</f>
        <v>202</v>
      </c>
      <c r="AQ212" s="37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75" t="str" cm="1">
        <f t="array" ref="BC212" xml:space="preserve"> _xlfn.XLOOKUP(
  1,
  ( BASE_MAPA!$E$2:$E$359 = #REF!) *
  ( BASE_MAPA!$F$2:$F$359 &lt;= #REF!) *
  ( BASE_MAPA!$G$2:$G$359  &gt;= #REF!),
  BASE_MAPA!$D$2:$D$359,
  "-",
  0
)</f>
        <v>-</v>
      </c>
      <c r="BD212" s="75" t="str" cm="1">
        <f t="array" ref="BD212" xml:space="preserve"> _xlfn.XLOOKUP(
  1,
  ( BASE_MAPA!$E$2:$E$359 = #REF!) *
  ( BASE_MAPA!$F$2:$F$359 &lt;= #REF!) *
  ( BASE_MAPA!$G$2:$G$359  &gt;= #REF!),
  BASE_MAPA!$K$2:$K$359,
  "-",
  0
)</f>
        <v>-</v>
      </c>
      <c r="BE212" s="11" t="str">
        <f>IFERROR(_xlfn.XLOOKUP(AO212, BASE_MAPA!$E$2:$E$359, BASE_MAPA!$J$2:$J$359), "ERRO")</f>
        <v>MARCO INICIAL - ALTO ARAGUAIA</v>
      </c>
      <c r="BF212" s="37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1441</v>
      </c>
      <c r="BK212" s="21" t="s">
        <v>1441</v>
      </c>
      <c r="BL212" s="20"/>
      <c r="BM212" s="18" t="s">
        <v>972</v>
      </c>
      <c r="BN212" s="18" t="s">
        <v>1002</v>
      </c>
      <c r="BO212" s="279" t="s">
        <v>1091</v>
      </c>
      <c r="BP212" s="21" t="s">
        <v>1441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9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151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16" t="str" cm="1">
        <f t="array" ref="M213" xml:space="preserve"> _xlfn.XLOOKUP(
  1,
  ( BASE_MAPA!$E$2:$E$359 = #REF!) *
  ( BASE_MAPA!$F$2:$F$359 &lt;= #REF!) *
  ( BASE_MAPA!$G$2:$G$359  &gt;= #REF!),
  BASE_MAPA!$H$2:$H$359,
  "-",
  0
)</f>
        <v>-</v>
      </c>
      <c r="N213" s="16" t="str" cm="1">
        <f t="array" ref="N213" xml:space="preserve"> _xlfn.XLOOKUP(
  1,
  ( BASE_MAPA!$E$2:$E$359 = #REF!) *
  ( BASE_MAPA!$F$2:$F$359 &lt;= #REF!) *
  ( BASE_MAPA!$G$2:$G$359  &gt;= #REF!),
  BASE_MAPA!$I$2:$I$359,
  "-",
  0
)</f>
        <v>-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BASE_MAPA!$E$2:$E$359 = #REF!) *
  ( BASE_MAPA!$F$2:$F$359 &lt;= #REF!) *
  ( BASE_MAPA!$G$2:$G$359  &gt;= #REF!),
  BASE_MAPA!$D$2:$D$359,
  "-",
  0
)</f>
        <v>-</v>
      </c>
      <c r="T213" s="15" t="str" cm="1">
        <f t="array" ref="T213" xml:space="preserve"> _xlfn.XLOOKUP(
  1,
  ( BASE_MAPA!$E$2:$E$359 = #REF!) *
  ( BASE_MAPA!$F$2:$F$359 &lt;= #REF!) *
  ( BASE_MAPA!$G$2:$G$359  &gt;= #REF!),
  BASE_MAPA!$K$2:$K$359,
  "-",
  0
)</f>
        <v>-</v>
      </c>
      <c r="U213" s="86" t="str">
        <f>IFERROR(_xlfn.XLOOKUP(J213, BASE_MAPA!$E$2:$E$359, BASE_MAPA!$J$2:$J$359), "ERRO")</f>
        <v>ARARAQUARA - COLOMBIA</v>
      </c>
      <c r="V213" s="211" t="s">
        <v>1221</v>
      </c>
      <c r="W213" s="186" t="s">
        <v>1218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48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68" t="str">
        <f>IF(BS_CONTROLE[[#This Row],[Local - Partida]]=0, "-", BS_CONTROLE[[#This Row],[Local - Partida]])</f>
        <v>ZGT1</v>
      </c>
      <c r="AL213" s="368" t="str">
        <f>IF(BS_CONTROLE[[#This Row],[Local - Encerramento]]=0, "-", BS_CONTROLE[[#This Row],[Local - Encerramento]])</f>
        <v>ZGT1</v>
      </c>
      <c r="AM213" s="368" t="str">
        <f>IF(BS_CONTROLE[[#This Row],[Entre - Estações]]=0, "-", BS_CONTROLE[[#This Row],[Entre - Estações]])</f>
        <v>-</v>
      </c>
      <c r="AN213" s="368" t="str">
        <f>IF(BS_CONTROLE[[#This Row],[SB]]=0, "-", BS_CONTROLE[[#This Row],[SB]])</f>
        <v>-</v>
      </c>
      <c r="AO213" s="369">
        <f>IF(BS_CONTROLE[[#This Row],[SUB]]=0, "-", BS_CONTROLE[[#This Row],[SUB]])</f>
        <v>72</v>
      </c>
      <c r="AP213" s="370">
        <f>IF(BS_CONTROLE[[#This Row],[KM - Inicio]]=0, "-", BS_CONTROLE[[#This Row],[KM - Inicio]])</f>
        <v>303</v>
      </c>
      <c r="AQ213" s="37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75" t="str" cm="1">
        <f t="array" ref="BC213" xml:space="preserve"> _xlfn.XLOOKUP(
  1,
  ( BASE_MAPA!$E$2:$E$359 = #REF!) *
  ( BASE_MAPA!$F$2:$F$359 &lt;= #REF!) *
  ( BASE_MAPA!$G$2:$G$359  &gt;= #REF!),
  BASE_MAPA!$D$2:$D$359,
  "-",
  0
)</f>
        <v>-</v>
      </c>
      <c r="BD213" s="75" t="str" cm="1">
        <f t="array" ref="BD213" xml:space="preserve"> _xlfn.XLOOKUP(
  1,
  ( BASE_MAPA!$E$2:$E$359 = #REF!) *
  ( BASE_MAPA!$F$2:$F$359 &lt;= #REF!) *
  ( BASE_MAPA!$G$2:$G$359  &gt;= #REF!),
  BASE_MAPA!$K$2:$K$359,
  "-",
  0
)</f>
        <v>-</v>
      </c>
      <c r="BE213" s="11" t="str">
        <f>IFERROR(_xlfn.XLOOKUP(AO213, BASE_MAPA!$E$2:$E$359, BASE_MAPA!$J$2:$J$359), "ERRO")</f>
        <v>ARARAQUARA - COLOMBIA</v>
      </c>
      <c r="BF213" s="37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71" t="s">
        <v>1449</v>
      </c>
      <c r="BK213" s="271" t="s">
        <v>1450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9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151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16" t="str" cm="1">
        <f t="array" ref="M214" xml:space="preserve"> _xlfn.XLOOKUP(
  1,
  ( BASE_MAPA!$E$2:$E$359 = #REF!) *
  ( BASE_MAPA!$F$2:$F$359 &lt;= #REF!) *
  ( BASE_MAPA!$G$2:$G$359  &gt;= #REF!),
  BASE_MAPA!$H$2:$H$359,
  "-",
  0
)</f>
        <v>-</v>
      </c>
      <c r="N214" s="16" t="str" cm="1">
        <f t="array" ref="N214" xml:space="preserve"> _xlfn.XLOOKUP(
  1,
  ( BASE_MAPA!$E$2:$E$359 = #REF!) *
  ( BASE_MAPA!$F$2:$F$359 &lt;= #REF!) *
  ( BASE_MAPA!$G$2:$G$359  &gt;= #REF!),
  BASE_MAPA!$I$2:$I$359,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BASE_MAPA!$E$2:$E$359 = #REF!) *
  ( BASE_MAPA!$F$2:$F$359 &lt;= #REF!) *
  ( BASE_MAPA!$G$2:$G$359  &gt;= #REF!),
  BASE_MAPA!$D$2:$D$359,
  "-",
  0
)</f>
        <v>-</v>
      </c>
      <c r="T214" s="15" t="str" cm="1">
        <f t="array" ref="T214" xml:space="preserve"> _xlfn.XLOOKUP(
  1,
  ( BASE_MAPA!$E$2:$E$359 = #REF!) *
  ( BASE_MAPA!$F$2:$F$359 &lt;= #REF!) *
  ( BASE_MAPA!$G$2:$G$359  &gt;= #REF!),
  BASE_MAPA!$K$2:$K$359,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48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68" t="str">
        <f>IF(BS_CONTROLE[[#This Row],[Local - Partida]]=0, "-", BS_CONTROLE[[#This Row],[Local - Partida]])</f>
        <v>-</v>
      </c>
      <c r="AL214" s="368" t="str">
        <f>IF(BS_CONTROLE[[#This Row],[Local - Encerramento]]=0, "-", BS_CONTROLE[[#This Row],[Local - Encerramento]])</f>
        <v>-</v>
      </c>
      <c r="AM214" s="368" t="str">
        <f>IF(BS_CONTROLE[[#This Row],[Entre - Estações]]=0, "-", BS_CONTROLE[[#This Row],[Entre - Estações]])</f>
        <v>-</v>
      </c>
      <c r="AN214" s="368" t="str">
        <f>IF(BS_CONTROLE[[#This Row],[SB]]=0, "-", BS_CONTROLE[[#This Row],[SB]])</f>
        <v>-</v>
      </c>
      <c r="AO214" s="369" t="str">
        <f>IF(BS_CONTROLE[[#This Row],[SUB]]=0, "-", BS_CONTROLE[[#This Row],[SUB]])</f>
        <v>-</v>
      </c>
      <c r="AP214" s="370" t="str">
        <f>IF(BS_CONTROLE[[#This Row],[KM - Inicio]]=0, "-", BS_CONTROLE[[#This Row],[KM - Inicio]])</f>
        <v>-</v>
      </c>
      <c r="AQ214" s="37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75" t="str" cm="1">
        <f t="array" ref="BC214" xml:space="preserve"> _xlfn.XLOOKUP(
  1,
  ( BASE_MAPA!$E$2:$E$359 = #REF!) *
  ( BASE_MAPA!$F$2:$F$359 &lt;= #REF!) *
  ( BASE_MAPA!$G$2:$G$359  &gt;= #REF!),
  BASE_MAPA!$D$2:$D$359,
  "-",
  0
)</f>
        <v>-</v>
      </c>
      <c r="BD214" s="75" t="str" cm="1">
        <f t="array" ref="BD214" xml:space="preserve"> _xlfn.XLOOKUP(
  1,
  ( BASE_MAPA!$E$2:$E$359 = #REF!) *
  ( BASE_MAPA!$F$2:$F$359 &lt;= #REF!) *
  ( BASE_MAPA!$G$2:$G$359  &gt;= #REF!),
  BASE_MAPA!$K$2:$K$359,
  "-",
  0
)</f>
        <v>-</v>
      </c>
      <c r="BE214" s="11" t="str">
        <f>IFERROR(_xlfn.XLOOKUP(AO214, BASE_MAPA!$E$2:$E$359, BASE_MAPA!$J$2:$J$359), "ERRO")</f>
        <v>ERRO</v>
      </c>
      <c r="BF214" s="37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9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151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16" t="str" cm="1">
        <f t="array" ref="M215" xml:space="preserve"> _xlfn.XLOOKUP(
  1,
  ( BASE_MAPA!$E$2:$E$359 = #REF!) *
  ( BASE_MAPA!$F$2:$F$359 &lt;= #REF!) *
  ( BASE_MAPA!$G$2:$G$359  &gt;= #REF!),
  BASE_MAPA!$H$2:$H$359,
  "-",
  0
)</f>
        <v>-</v>
      </c>
      <c r="N215" s="16" t="str" cm="1">
        <f t="array" ref="N215" xml:space="preserve"> _xlfn.XLOOKUP(
  1,
  ( BASE_MAPA!$E$2:$E$359 = #REF!) *
  ( BASE_MAPA!$F$2:$F$359 &lt;= #REF!) *
  ( BASE_MAPA!$G$2:$G$359  &gt;= #REF!),
  BASE_MAPA!$I$2:$I$359,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BASE_MAPA!$E$2:$E$359 = #REF!) *
  ( BASE_MAPA!$F$2:$F$359 &lt;= #REF!) *
  ( BASE_MAPA!$G$2:$G$359  &gt;= #REF!),
  BASE_MAPA!$D$2:$D$359,
  "-",
  0
)</f>
        <v>-</v>
      </c>
      <c r="T215" s="15" t="str" cm="1">
        <f t="array" ref="T215" xml:space="preserve"> _xlfn.XLOOKUP(
  1,
  ( BASE_MAPA!$E$2:$E$359 = #REF!) *
  ( BASE_MAPA!$F$2:$F$359 &lt;= #REF!) *
  ( BASE_MAPA!$G$2:$G$359  &gt;= #REF!),
  BASE_MAPA!$K$2:$K$359,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48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68" t="str">
        <f>IF(BS_CONTROLE[[#This Row],[Local - Partida]]=0, "-", BS_CONTROLE[[#This Row],[Local - Partida]])</f>
        <v>-</v>
      </c>
      <c r="AL215" s="368" t="str">
        <f>IF(BS_CONTROLE[[#This Row],[Local - Encerramento]]=0, "-", BS_CONTROLE[[#This Row],[Local - Encerramento]])</f>
        <v>-</v>
      </c>
      <c r="AM215" s="368" t="str">
        <f>IF(BS_CONTROLE[[#This Row],[Entre - Estações]]=0, "-", BS_CONTROLE[[#This Row],[Entre - Estações]])</f>
        <v>-</v>
      </c>
      <c r="AN215" s="368" t="str">
        <f>IF(BS_CONTROLE[[#This Row],[SB]]=0, "-", BS_CONTROLE[[#This Row],[SB]])</f>
        <v>-</v>
      </c>
      <c r="AO215" s="369" t="str">
        <f>IF(BS_CONTROLE[[#This Row],[SUB]]=0, "-", BS_CONTROLE[[#This Row],[SUB]])</f>
        <v>-</v>
      </c>
      <c r="AP215" s="370" t="str">
        <f>IF(BS_CONTROLE[[#This Row],[KM - Inicio]]=0, "-", BS_CONTROLE[[#This Row],[KM - Inicio]])</f>
        <v>-</v>
      </c>
      <c r="AQ215" s="37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75" t="str" cm="1">
        <f t="array" ref="BC215" xml:space="preserve"> _xlfn.XLOOKUP(
  1,
  ( BASE_MAPA!$E$2:$E$359 = #REF!) *
  ( BASE_MAPA!$F$2:$F$359 &lt;= #REF!) *
  ( BASE_MAPA!$G$2:$G$359  &gt;= #REF!),
  BASE_MAPA!$D$2:$D$359,
  "-",
  0
)</f>
        <v>-</v>
      </c>
      <c r="BD215" s="75" t="str" cm="1">
        <f t="array" ref="BD215" xml:space="preserve"> _xlfn.XLOOKUP(
  1,
  ( BASE_MAPA!$E$2:$E$359 = #REF!) *
  ( BASE_MAPA!$F$2:$F$359 &lt;= #REF!) *
  ( BASE_MAPA!$G$2:$G$359  &gt;= #REF!),
  BASE_MAPA!$K$2:$K$359,
  "-",
  0
)</f>
        <v>-</v>
      </c>
      <c r="BE215" s="11" t="str">
        <f>IFERROR(_xlfn.XLOOKUP(AO215, BASE_MAPA!$E$2:$E$359, BASE_MAPA!$J$2:$J$359), "ERRO")</f>
        <v>ERRO</v>
      </c>
      <c r="BF215" s="37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9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151">
        <v>211</v>
      </c>
      <c r="F216" s="75" t="s">
        <v>792</v>
      </c>
      <c r="G216" s="9" t="str">
        <f>IF(D216="","*",VLOOKUP(F216,BS_ATIVIDADE[#All],3,FALSE))</f>
        <v>SOLDA</v>
      </c>
      <c r="H216" s="17" t="s">
        <v>609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1533</v>
      </c>
      <c r="N216" s="16" t="s">
        <v>1534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BASE_MAPA!$E$2:$E$359 = #REF!) *
  ( BASE_MAPA!$F$2:$F$359 &lt;= #REF!) *
  ( BASE_MAPA!$G$2:$G$359  &gt;= #REF!),
  BASE_MAPA!$D$2:$D$359,
  "-",
  0
)</f>
        <v>-</v>
      </c>
      <c r="T216" s="15" t="str" cm="1">
        <f t="array" ref="T216" xml:space="preserve"> _xlfn.XLOOKUP(
  1,
  ( BASE_MAPA!$E$2:$E$359 = #REF!) *
  ( BASE_MAPA!$F$2:$F$359 &lt;= #REF!) *
  ( BASE_MAPA!$G$2:$G$359  &gt;= #REF!),
  BASE_MAPA!$K$2:$K$359,
  "-",
  0
)</f>
        <v>-</v>
      </c>
      <c r="U216" s="86" t="str">
        <f>IFERROR(_xlfn.XLOOKUP(J216, BASE_MAPA!$E$2:$E$359, BASE_MAPA!$J$2:$J$359), "ERRO")</f>
        <v>ALTO ARAGUAIA - RONDONOPOLIS</v>
      </c>
      <c r="V216" s="215" t="s">
        <v>1409</v>
      </c>
      <c r="W216" s="43" t="s">
        <v>1231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48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68" t="str">
        <f>IF(BS_CONTROLE[[#This Row],[Local - Partida]]=0, "-", BS_CONTROLE[[#This Row],[Local - Partida]])</f>
        <v>-</v>
      </c>
      <c r="AL216" s="368" t="str">
        <f>IF(BS_CONTROLE[[#This Row],[Local - Encerramento]]=0, "-", BS_CONTROLE[[#This Row],[Local - Encerramento]])</f>
        <v>-</v>
      </c>
      <c r="AM216" s="368" t="str">
        <f>IF(BS_CONTROLE[[#This Row],[Entre - Estações]]=0, "-", BS_CONTROLE[[#This Row],[Entre - Estações]])</f>
        <v>TBE-S</v>
      </c>
      <c r="AN216" s="368" t="str">
        <f>IF(BS_CONTROLE[[#This Row],[SB]]=0, "-", BS_CONTROLE[[#This Row],[SB]])</f>
        <v>TBES</v>
      </c>
      <c r="AO216" s="369">
        <f>IF(BS_CONTROLE[[#This Row],[SUB]]=0, "-", BS_CONTROLE[[#This Row],[SUB]])</f>
        <v>98</v>
      </c>
      <c r="AP216" s="370">
        <f>IF(BS_CONTROLE[[#This Row],[KM - Inicio]]=0, "-", BS_CONTROLE[[#This Row],[KM - Inicio]])</f>
        <v>529.1</v>
      </c>
      <c r="AQ216" s="37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75" t="str" cm="1">
        <f t="array" ref="BC216" xml:space="preserve"> _xlfn.XLOOKUP(
  1,
  ( BASE_MAPA!$E$2:$E$359 = #REF!) *
  ( BASE_MAPA!$F$2:$F$359 &lt;= #REF!) *
  ( BASE_MAPA!$G$2:$G$359  &gt;= #REF!),
  BASE_MAPA!$D$2:$D$359,
  "-",
  0
)</f>
        <v>-</v>
      </c>
      <c r="BD216" s="75" t="str" cm="1">
        <f t="array" ref="BD216" xml:space="preserve"> _xlfn.XLOOKUP(
  1,
  ( BASE_MAPA!$E$2:$E$359 = #REF!) *
  ( BASE_MAPA!$F$2:$F$359 &lt;= #REF!) *
  ( BASE_MAPA!$G$2:$G$359  &gt;= #REF!),
  BASE_MAPA!$K$2:$K$359,
  "-",
  0
)</f>
        <v>-</v>
      </c>
      <c r="BE216" s="11" t="str">
        <f>IFERROR(_xlfn.XLOOKUP(AO216, BASE_MAPA!$E$2:$E$359, BASE_MAPA!$J$2:$J$359), "ERRO")</f>
        <v>ALTO ARAGUAIA - RONDONOPOLIS</v>
      </c>
      <c r="BF216" s="37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1542</v>
      </c>
      <c r="BK216" s="22" t="s">
        <v>1543</v>
      </c>
      <c r="BL216" s="20"/>
      <c r="BM216" s="18" t="s">
        <v>976</v>
      </c>
      <c r="BN216" s="18" t="s">
        <v>1005</v>
      </c>
      <c r="BO216" s="173" t="s">
        <v>1115</v>
      </c>
      <c r="BP216" s="22"/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9" t="str">
        <f t="shared" si="3"/>
        <v>SuperExecução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151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16" t="str" cm="1">
        <f t="array" ref="M217" xml:space="preserve"> _xlfn.XLOOKUP(
  1,
  ( BASE_MAPA!$E$2:$E$359 = #REF!) *
  ( BASE_MAPA!$F$2:$F$359 &lt;= #REF!) *
  ( BASE_MAPA!$G$2:$G$359  &gt;= #REF!),
  BASE_MAPA!$H$2:$H$359,
  "-",
  0
)</f>
        <v>-</v>
      </c>
      <c r="N217" s="16" t="str" cm="1">
        <f t="array" ref="N217" xml:space="preserve"> _xlfn.XLOOKUP(
  1,
  ( BASE_MAPA!$E$2:$E$359 = #REF!) *
  ( BASE_MAPA!$F$2:$F$359 &lt;= #REF!) *
  ( BASE_MAPA!$G$2:$G$359  &gt;= #REF!),
  BASE_MAPA!$I$2:$I$359,
  "-",
  0
)</f>
        <v>-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BASE_MAPA!$E$2:$E$359 = #REF!) *
  ( BASE_MAPA!$F$2:$F$359 &lt;= #REF!) *
  ( BASE_MAPA!$G$2:$G$359  &gt;= #REF!),
  BASE_MAPA!$D$2:$D$359,
  "-",
  0
)</f>
        <v>-</v>
      </c>
      <c r="T217" s="15" t="str" cm="1">
        <f t="array" ref="T217" xml:space="preserve"> _xlfn.XLOOKUP(
  1,
  ( BASE_MAPA!$E$2:$E$359 = #REF!) *
  ( BASE_MAPA!$F$2:$F$359 &lt;= #REF!) *
  ( BASE_MAPA!$G$2:$G$359  &gt;= #REF!),
  BASE_MAPA!$K$2:$K$359,
  "-",
  0
)</f>
        <v>-</v>
      </c>
      <c r="U217" s="86" t="str">
        <f>IFERROR(_xlfn.XLOOKUP(J217, BASE_MAPA!$E$2:$E$359, BASE_MAPA!$J$2:$J$359), "ERRO")</f>
        <v>ALTO ARAGUAIA - RONDONOPOLIS</v>
      </c>
      <c r="V217" s="211" t="s">
        <v>1213</v>
      </c>
      <c r="W217" s="278" t="s">
        <v>1451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48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68" t="str">
        <f>IF(BS_CONTROLE[[#This Row],[Local - Partida]]=0, "-", BS_CONTROLE[[#This Row],[Local - Partida]])</f>
        <v>TGR2</v>
      </c>
      <c r="AL217" s="368" t="str">
        <f>IF(BS_CONTROLE[[#This Row],[Local - Encerramento]]=0, "-", BS_CONTROLE[[#This Row],[Local - Encerramento]])</f>
        <v>TIQ</v>
      </c>
      <c r="AM217" s="368" t="str">
        <f>IF(BS_CONTROLE[[#This Row],[Entre - Estações]]=0, "-", BS_CONTROLE[[#This Row],[Entre - Estações]])</f>
        <v>-</v>
      </c>
      <c r="AN217" s="368" t="str">
        <f>IF(BS_CONTROLE[[#This Row],[SB]]=0, "-", BS_CONTROLE[[#This Row],[SB]])</f>
        <v>-</v>
      </c>
      <c r="AO217" s="369">
        <f>IF(BS_CONTROLE[[#This Row],[SUB]]=0, "-", BS_CONTROLE[[#This Row],[SUB]])</f>
        <v>98</v>
      </c>
      <c r="AP217" s="370">
        <f>IF(BS_CONTROLE[[#This Row],[KM - Inicio]]=0, "-", BS_CONTROLE[[#This Row],[KM - Inicio]])</f>
        <v>565</v>
      </c>
      <c r="AQ217" s="37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75" t="str" cm="1">
        <f t="array" ref="BC217" xml:space="preserve"> _xlfn.XLOOKUP(
  1,
  ( BASE_MAPA!$E$2:$E$359 = #REF!) *
  ( BASE_MAPA!$F$2:$F$359 &lt;= #REF!) *
  ( BASE_MAPA!$G$2:$G$359  &gt;= #REF!),
  BASE_MAPA!$D$2:$D$359,
  "-",
  0
)</f>
        <v>-</v>
      </c>
      <c r="BD217" s="75" t="str" cm="1">
        <f t="array" ref="BD217" xml:space="preserve"> _xlfn.XLOOKUP(
  1,
  ( BASE_MAPA!$E$2:$E$359 = #REF!) *
  ( BASE_MAPA!$F$2:$F$359 &lt;= #REF!) *
  ( BASE_MAPA!$G$2:$G$359  &gt;= #REF!),
  BASE_MAPA!$K$2:$K$359,
  "-",
  0
)</f>
        <v>-</v>
      </c>
      <c r="BE217" s="11" t="str">
        <f>IFERROR(_xlfn.XLOOKUP(AO217, BASE_MAPA!$E$2:$E$359, BASE_MAPA!$J$2:$J$359), "ERRO")</f>
        <v>ALTO ARAGUAIA - RONDONOPOLIS</v>
      </c>
      <c r="BF217" s="37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8" t="s">
        <v>1452</v>
      </c>
      <c r="BK217" s="238" t="s">
        <v>1453</v>
      </c>
      <c r="BL217" s="20"/>
      <c r="BM217" s="18"/>
      <c r="BN217" s="18"/>
      <c r="BO217" s="173"/>
      <c r="BP217" s="238"/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9" t="str">
        <f t="shared" si="3"/>
        <v/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7" t="s">
        <v>837</v>
      </c>
      <c r="E218" s="151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1614</v>
      </c>
      <c r="J218" s="42">
        <v>98</v>
      </c>
      <c r="K218" s="42">
        <v>502</v>
      </c>
      <c r="L218" s="89" t="s">
        <v>609</v>
      </c>
      <c r="M218" s="318" t="s">
        <v>18</v>
      </c>
      <c r="N218" s="318" t="s">
        <v>1612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BASE_MAPA!$E$2:$E$359 = #REF!) *
  ( BASE_MAPA!$F$2:$F$359 &lt;= #REF!) *
  ( BASE_MAPA!$G$2:$G$359  &gt;= #REF!),
  BASE_MAPA!$D$2:$D$359,
  "-",
  0
)</f>
        <v>-</v>
      </c>
      <c r="T218" s="15" t="str" cm="1">
        <f t="array" ref="T218" xml:space="preserve"> _xlfn.XLOOKUP(
  1,
  ( BASE_MAPA!$E$2:$E$359 = #REF!) *
  ( BASE_MAPA!$F$2:$F$359 &lt;= #REF!) *
  ( BASE_MAPA!$G$2:$G$359  &gt;= #REF!),
  BASE_MAPA!$K$2:$K$359,
  "-",
  0
)</f>
        <v>-</v>
      </c>
      <c r="U218" s="86" t="str">
        <f>IFERROR(_xlfn.XLOOKUP(J218, BASE_MAPA!$E$2:$E$359, BASE_MAPA!$J$2:$J$359), "ERRO")</f>
        <v>ALTO ARAGUAIA - RONDONOPOLIS</v>
      </c>
      <c r="V218" s="211" t="s">
        <v>1615</v>
      </c>
      <c r="W218" s="186" t="s">
        <v>1616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48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68" t="str">
        <f>IF(BS_CONTROLE[[#This Row],[Local - Partida]]=0, "-", BS_CONTROLE[[#This Row],[Local - Partida]])</f>
        <v>TGR2</v>
      </c>
      <c r="AL218" s="368" t="str">
        <f>IF(BS_CONTROLE[[#This Row],[Local - Encerramento]]=0, "-", BS_CONTROLE[[#This Row],[Local - Encerramento]])</f>
        <v>752TVD</v>
      </c>
      <c r="AM218" s="368" t="str">
        <f>IF(BS_CONTROLE[[#This Row],[Entre - Estações]]=0, "-", BS_CONTROLE[[#This Row],[Entre - Estações]])</f>
        <v>TGR-TRO</v>
      </c>
      <c r="AN218" s="368" t="str">
        <f>IF(BS_CONTROLE[[#This Row],[SB]]=0, "-", BS_CONTROLE[[#This Row],[SB]])</f>
        <v>TGRTRO</v>
      </c>
      <c r="AO218" s="369">
        <f>IF(BS_CONTROLE[[#This Row],[SUB]]=0, "-", BS_CONTROLE[[#This Row],[SUB]])</f>
        <v>98</v>
      </c>
      <c r="AP218" s="370">
        <f>IF(BS_CONTROLE[[#This Row],[KM - Inicio]]=0, "-", BS_CONTROLE[[#This Row],[KM - Inicio]])</f>
        <v>502</v>
      </c>
      <c r="AQ218" s="370" t="str">
        <f>IF(BS_CONTROLE[[#This Row],[KM - Fim]]=0, "-", BS_CONTROLE[[#This Row],[KM - Fim]])</f>
        <v>-</v>
      </c>
      <c r="AR218" s="43"/>
      <c r="AS218" s="43"/>
      <c r="AT218" s="43"/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0</v>
      </c>
      <c r="AZ218" s="15"/>
      <c r="BA218" s="178"/>
      <c r="BB218" s="10" t="str">
        <f>IFERROR(_xlfn.XLOOKUP(AI218, BS_ATIVIDADE[ATIVIDADE],BS_ATIVIDADE[UNIDADE] ), "*")</f>
        <v>BINÁRIO</v>
      </c>
      <c r="BC218" s="75" t="str" cm="1">
        <f t="array" ref="BC218" xml:space="preserve"> _xlfn.XLOOKUP(
  1,
  ( BASE_MAPA!$E$2:$E$359 = #REF!) *
  ( BASE_MAPA!$F$2:$F$359 &lt;= #REF!) *
  ( BASE_MAPA!$G$2:$G$359  &gt;= #REF!),
  BASE_MAPA!$D$2:$D$359,
  "-",
  0
)</f>
        <v>-</v>
      </c>
      <c r="BD218" s="75" t="str" cm="1">
        <f t="array" ref="BD218" xml:space="preserve"> _xlfn.XLOOKUP(
  1,
  ( BASE_MAPA!$E$2:$E$359 = #REF!) *
  ( BASE_MAPA!$F$2:$F$359 &lt;= #REF!) *
  ( BASE_MAPA!$G$2:$G$359  &gt;= #REF!),
  BASE_MAPA!$K$2:$K$359,
  "-",
  0
)</f>
        <v>-</v>
      </c>
      <c r="BE218" s="11" t="str">
        <f>IFERROR(_xlfn.XLOOKUP(AO218, BASE_MAPA!$E$2:$E$359, BASE_MAPA!$J$2:$J$359), "ERRO")</f>
        <v>ALTO ARAGUAIA - RONDONOPOLIS</v>
      </c>
      <c r="BF218" s="37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1617</v>
      </c>
      <c r="BK218" s="187" t="s">
        <v>1618</v>
      </c>
      <c r="BL218" s="20"/>
      <c r="BM218" s="18"/>
      <c r="BN218" s="18"/>
      <c r="BO218" s="173"/>
      <c r="BP218" s="276"/>
      <c r="BQ218" s="13" t="str">
        <f>IF(AND(BR218&lt;1,BS218&lt;1),"Produção e Intervalo",IF(BR218&lt;1,"Intervalo",IF(BS218&lt;1,"Produção","Aderente")))</f>
        <v>Produção e Intervalo</v>
      </c>
      <c r="BR218" s="23">
        <f>IF(OR(B218="",F218=""),"*",AY218/P218)</f>
        <v>0</v>
      </c>
      <c r="BS218" s="23">
        <f>IF(OR(B218="",F218=""),"*",BA218/Q218)</f>
        <v>0</v>
      </c>
      <c r="BT218" s="249" t="str">
        <f t="shared" si="3"/>
        <v/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151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75" t="str" cm="1">
        <f t="array" ref="S219" xml:space="preserve"> _xlfn.XLOOKUP(
  1,
  ( BASE_MAPA!$E$2:$E$359 = #REF!) *
  ( BASE_MAPA!$F$2:$F$359 &lt;= #REF!) *
  ( BASE_MAPA!$G$2:$G$359  &gt;= #REF!),
  BASE_MAPA!$D$2:$D$359,
  "-",
  0
)</f>
        <v>-</v>
      </c>
      <c r="T219" s="75" t="str" cm="1">
        <f t="array" ref="T219" xml:space="preserve"> _xlfn.XLOOKUP(
  1,
  ( BASE_MAPA!$E$2:$E$359 = #REF!) *
  ( BASE_MAPA!$F$2:$F$359 &lt;= #REF!) *
  ( BASE_MAPA!$G$2:$G$359  &gt;= #REF!),
  BASE_MAPA!$K$2:$K$359,
  "-",
  0
)</f>
        <v>-</v>
      </c>
      <c r="U219" s="169" t="str">
        <f>IFERROR( _xlfn.XLOOKUP(J229,#REF!,#REF!), "ERRO")</f>
        <v>ERRO</v>
      </c>
      <c r="V219" s="215"/>
      <c r="W219" s="43"/>
      <c r="X219" s="237"/>
      <c r="Y219" s="18"/>
      <c r="Z219" s="18"/>
      <c r="AA219" s="320"/>
      <c r="AB219" s="75"/>
      <c r="AC219" s="75"/>
      <c r="AD219" s="43"/>
      <c r="AE219" s="80"/>
      <c r="AF219" s="80"/>
      <c r="AG219" s="80"/>
      <c r="AH219" s="19"/>
      <c r="AI219" s="148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68" t="str">
        <f>IF(BS_CONTROLE[[#This Row],[Local - Partida]]=0, "-", BS_CONTROLE[[#This Row],[Local - Partida]])</f>
        <v>-</v>
      </c>
      <c r="AL219" s="368" t="str">
        <f>IF(BS_CONTROLE[[#This Row],[Local - Encerramento]]=0, "-", BS_CONTROLE[[#This Row],[Local - Encerramento]])</f>
        <v>-</v>
      </c>
      <c r="AM219" s="368" t="str">
        <f>IF(BS_CONTROLE[[#This Row],[Entre - Estações]]=0, "-", BS_CONTROLE[[#This Row],[Entre - Estações]])</f>
        <v>-</v>
      </c>
      <c r="AN219" s="368" t="str">
        <f>IF(BS_CONTROLE[[#This Row],[SB]]=0, "-", BS_CONTROLE[[#This Row],[SB]])</f>
        <v>-</v>
      </c>
      <c r="AO219" s="369" t="str">
        <f>IF(BS_CONTROLE[[#This Row],[SUB]]=0, "-", BS_CONTROLE[[#This Row],[SUB]])</f>
        <v>-</v>
      </c>
      <c r="AP219" s="370" t="str">
        <f>IF(BS_CONTROLE[[#This Row],[KM - Inicio]]=0, "-", BS_CONTROLE[[#This Row],[KM - Inicio]])</f>
        <v>-</v>
      </c>
      <c r="AQ219" s="37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170" t="e" cm="1">
        <f t="array" ref="BC219" xml:space="preserve"> _xlfn.XLOOKUP(
  1,
  (#REF! = #REF!) *
  (#REF! &lt;= #REF!) *
  (#REF!  &gt;= #REF!),#REF!,
  "-",
  0
)</f>
        <v>#REF!</v>
      </c>
      <c r="BD219" s="170" t="e" cm="1">
        <f t="array" ref="BD219" xml:space="preserve"> _xlfn.XLOOKUP(
  1,
  (#REF! = #REF!) *
  (#REF! &lt;= #REF!) *
  (#REF!  &gt;= #REF!),#REF!,
  "-",
  0
)</f>
        <v>#REF!</v>
      </c>
      <c r="BE219" s="171" t="str">
        <f>IFERROR( _xlfn.XLOOKUP(AO219,#REF!,#REF!), "ERRO")</f>
        <v>ERRO</v>
      </c>
      <c r="BF219" s="37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9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151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16" t="str" cm="1">
        <f t="array" ref="M220" xml:space="preserve"> _xlfn.XLOOKUP(
  1,
  ( BASE_MAPA!$E$2:$E$359 = #REF!) *
  ( BASE_MAPA!$F$2:$F$359 &lt;= #REF!) *
  ( BASE_MAPA!$G$2:$G$359  &gt;= #REF!),
  BASE_MAPA!$H$2:$H$359,
  "-",
  0
)</f>
        <v>-</v>
      </c>
      <c r="N220" s="16" t="str" cm="1">
        <f t="array" ref="N220" xml:space="preserve"> _xlfn.XLOOKUP(
  1,
  ( BASE_MAPA!$E$2:$E$359 = #REF!) *
  ( BASE_MAPA!$F$2:$F$359 &lt;= #REF!) *
  ( BASE_MAPA!$G$2:$G$359  &gt;= #REF!),
  BASE_MAPA!$I$2:$I$359,
  "-",
  0
)</f>
        <v>-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BASE_MAPA!$E$2:$E$359 = #REF!) *
  ( BASE_MAPA!$F$2:$F$359 &lt;= #REF!) *
  ( BASE_MAPA!$G$2:$G$359  &gt;= #REF!),
  BASE_MAPA!$D$2:$D$359,
  "-",
  0
)</f>
        <v>-</v>
      </c>
      <c r="T220" s="15" t="str" cm="1">
        <f t="array" ref="T220" xml:space="preserve"> _xlfn.XLOOKUP(
  1,
  ( BASE_MAPA!$E$2:$E$359 = #REF!) *
  ( BASE_MAPA!$F$2:$F$359 &lt;= #REF!) *
  ( BASE_MAPA!$G$2:$G$359  &gt;= #REF!),
  BASE_MAPA!$K$2:$K$359,
  "-",
  0
)</f>
        <v>-</v>
      </c>
      <c r="U220" s="86" t="str">
        <f>IFERROR(_xlfn.XLOOKUP(J220, BASE_MAPA!$E$2:$E$359, BASE_MAPA!$J$2:$J$359), "ERRO")</f>
        <v>MARCO INICIAL - ALTO ARAGUAIA</v>
      </c>
      <c r="V220" s="215" t="s">
        <v>1275</v>
      </c>
      <c r="W220" s="43" t="s">
        <v>1454</v>
      </c>
      <c r="X220" s="14" t="s">
        <v>956</v>
      </c>
      <c r="Y220" s="18"/>
      <c r="Z220" s="18" t="s">
        <v>957</v>
      </c>
      <c r="AA220" s="150" t="s">
        <v>1290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48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68" t="str">
        <f>IF(BS_CONTROLE[[#This Row],[Local - Partida]]=0, "-", BS_CONTROLE[[#This Row],[Local - Partida]])</f>
        <v>TOM2</v>
      </c>
      <c r="AL220" s="368" t="str">
        <f>IF(BS_CONTROLE[[#This Row],[Local - Encerramento]]=0, "-", BS_CONTROLE[[#This Row],[Local - Encerramento]])</f>
        <v>TOM2</v>
      </c>
      <c r="AM220" s="368" t="str">
        <f>IF(BS_CONTROLE[[#This Row],[Entre - Estações]]=0, "-", BS_CONTROLE[[#This Row],[Entre - Estações]])</f>
        <v>-</v>
      </c>
      <c r="AN220" s="368" t="str">
        <f>IF(BS_CONTROLE[[#This Row],[SB]]=0, "-", BS_CONTROLE[[#This Row],[SB]])</f>
        <v>-</v>
      </c>
      <c r="AO220" s="369">
        <f>IF(BS_CONTROLE[[#This Row],[SUB]]=0, "-", BS_CONTROLE[[#This Row],[SUB]])</f>
        <v>74</v>
      </c>
      <c r="AP220" s="370">
        <f>IF(BS_CONTROLE[[#This Row],[KM - Inicio]]=0, "-", BS_CONTROLE[[#This Row],[KM - Inicio]])</f>
        <v>414</v>
      </c>
      <c r="AQ220" s="37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75" t="str" cm="1">
        <f t="array" ref="BC220" xml:space="preserve"> _xlfn.XLOOKUP(
  1,
  ( BASE_MAPA!$E$2:$E$359 = #REF!) *
  ( BASE_MAPA!$F$2:$F$359 &lt;= #REF!) *
  ( BASE_MAPA!$G$2:$G$359  &gt;= #REF!),
  BASE_MAPA!$D$2:$D$359,
  "-",
  0
)</f>
        <v>-</v>
      </c>
      <c r="BD220" s="75" t="str" cm="1">
        <f t="array" ref="BD220" xml:space="preserve"> _xlfn.XLOOKUP(
  1,
  ( BASE_MAPA!$E$2:$E$359 = #REF!) *
  ( BASE_MAPA!$F$2:$F$359 &lt;= #REF!) *
  ( BASE_MAPA!$G$2:$G$359  &gt;= #REF!),
  BASE_MAPA!$K$2:$K$359,
  "-",
  0
)</f>
        <v>-</v>
      </c>
      <c r="BE220" s="11" t="str">
        <f>IFERROR(_xlfn.XLOOKUP(AO220, BASE_MAPA!$E$2:$E$359, BASE_MAPA!$J$2:$J$359), "ERRO")</f>
        <v>MARCO INICIAL - ALTO ARAGUAIA</v>
      </c>
      <c r="BF220" s="37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1455</v>
      </c>
      <c r="BK220" s="21" t="s">
        <v>1456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1457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9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16" t="str" cm="1">
        <f t="array" ref="M221" xml:space="preserve"> _xlfn.XLOOKUP(
  1,
  ( BASE_MAPA!$E$2:$E$359 = #REF!) *
  ( BASE_MAPA!$F$2:$F$359 &lt;= #REF!) *
  ( BASE_MAPA!$G$2:$G$359  &gt;= #REF!),
  BASE_MAPA!$H$2:$H$359,
  "-",
  0
)</f>
        <v>-</v>
      </c>
      <c r="N221" s="16" t="str" cm="1">
        <f t="array" ref="N221" xml:space="preserve"> _xlfn.XLOOKUP(
  1,
  ( BASE_MAPA!$E$2:$E$359 = #REF!) *
  ( BASE_MAPA!$F$2:$F$359 &lt;= #REF!) *
  ( BASE_MAPA!$G$2:$G$359  &gt;= #REF!),
  BASE_MAPA!$I$2:$I$359,
  "-",
  0
)</f>
        <v>-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BASE_MAPA!$E$2:$E$359 = #REF!) *
  ( BASE_MAPA!$F$2:$F$359 &lt;= #REF!) *
  ( BASE_MAPA!$G$2:$G$359  &gt;= #REF!),
  BASE_MAPA!$D$2:$D$359,
  "-",
  0
)</f>
        <v>-</v>
      </c>
      <c r="T221" s="15" t="str" cm="1">
        <f t="array" ref="T221" xml:space="preserve"> _xlfn.XLOOKUP(
  1,
  ( BASE_MAPA!$E$2:$E$359 = #REF!) *
  ( BASE_MAPA!$F$2:$F$359 &lt;= #REF!) *
  ( BASE_MAPA!$G$2:$G$359  &gt;= #REF!),
  BASE_MAPA!$K$2:$K$359,
  "-",
  0
)</f>
        <v>-</v>
      </c>
      <c r="U221" s="86" t="str">
        <f>IFERROR(_xlfn.XLOOKUP(J221, BASE_MAPA!$E$2:$E$359, BASE_MAPA!$J$2:$J$359), "ERRO")</f>
        <v>MARCO INICIAL - ALTO ARAGUAIA</v>
      </c>
      <c r="V221" s="215" t="s">
        <v>1213</v>
      </c>
      <c r="W221" s="43" t="s">
        <v>1438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48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68" t="str">
        <f>IF(BS_CONTROLE[[#This Row],[Local - Partida]]=0, "-", BS_CONTROLE[[#This Row],[Local - Partida]])</f>
        <v>THE2</v>
      </c>
      <c r="AL221" s="368" t="str">
        <f>IF(BS_CONTROLE[[#This Row],[Local - Encerramento]]=0, "-", BS_CONTROLE[[#This Row],[Local - Encerramento]])</f>
        <v>TVI2</v>
      </c>
      <c r="AM221" s="368" t="str">
        <f>IF(BS_CONTROLE[[#This Row],[Entre - Estações]]=0, "-", BS_CONTROLE[[#This Row],[Entre - Estações]])</f>
        <v>-</v>
      </c>
      <c r="AN221" s="368" t="str">
        <f>IF(BS_CONTROLE[[#This Row],[SB]]=0, "-", BS_CONTROLE[[#This Row],[SB]])</f>
        <v>-</v>
      </c>
      <c r="AO221" s="369">
        <f>IF(BS_CONTROLE[[#This Row],[SUB]]=0, "-", BS_CONTROLE[[#This Row],[SUB]])</f>
        <v>74</v>
      </c>
      <c r="AP221" s="370">
        <f>IF(BS_CONTROLE[[#This Row],[KM - Inicio]]=0, "-", BS_CONTROLE[[#This Row],[KM - Inicio]])</f>
        <v>300</v>
      </c>
      <c r="AQ221" s="370">
        <f>IF(BS_CONTROLE[[#This Row],[KM - Fim]]=0, "-", BS_CONTROLE[[#This Row],[KM - Fim]])</f>
        <v>226</v>
      </c>
      <c r="AR221" s="43" t="s">
        <v>1458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75" t="str" cm="1">
        <f t="array" ref="BC221" xml:space="preserve"> _xlfn.XLOOKUP(
  1,
  ( BASE_MAPA!$E$2:$E$359 = #REF!) *
  ( BASE_MAPA!$F$2:$F$359 &lt;= #REF!) *
  ( BASE_MAPA!$G$2:$G$359  &gt;= #REF!),
  BASE_MAPA!$D$2:$D$359,
  "-",
  0
)</f>
        <v>-</v>
      </c>
      <c r="BD221" s="75" t="str" cm="1">
        <f t="array" ref="BD221" xml:space="preserve"> _xlfn.XLOOKUP(
  1,
  ( BASE_MAPA!$E$2:$E$359 = #REF!) *
  ( BASE_MAPA!$F$2:$F$359 &lt;= #REF!) *
  ( BASE_MAPA!$G$2:$G$359  &gt;= #REF!),
  BASE_MAPA!$K$2:$K$359,
  "-",
  0
)</f>
        <v>-</v>
      </c>
      <c r="BE221" s="11" t="str">
        <f>IFERROR(_xlfn.XLOOKUP(AO221, BASE_MAPA!$E$2:$E$359, BASE_MAPA!$J$2:$J$359), "ERRO")</f>
        <v>MARCO INICIAL - ALTO ARAGUAIA</v>
      </c>
      <c r="BF221" s="37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1459</v>
      </c>
      <c r="BK221" s="22" t="s">
        <v>1460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9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7" t="s">
        <v>813</v>
      </c>
      <c r="E222" s="151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21" t="str" cm="1">
        <f t="array" ref="M222" xml:space="preserve"> _xlfn.XLOOKUP(
  1,
  ( BASE_MAPA!$E$2:$E$359 = #REF!) *
  ( BASE_MAPA!$F$2:$F$359 &lt;= #REF!) *
  ( BASE_MAPA!$G$2:$G$359  &gt;= #REF!),
  BASE_MAPA!$H$2:$H$359,
  "-",
  0
)</f>
        <v>-</v>
      </c>
      <c r="N222" s="319" t="s">
        <v>1392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BASE_MAPA!$E$2:$E$359 = #REF!) *
  ( BASE_MAPA!$F$2:$F$359 &lt;= #REF!) *
  ( BASE_MAPA!$G$2:$G$359  &gt;= #REF!),
  BASE_MAPA!$D$2:$D$359,
  "-",
  0
)</f>
        <v>-</v>
      </c>
      <c r="T222" s="15" t="str" cm="1">
        <f t="array" ref="T222" xml:space="preserve"> _xlfn.XLOOKUP(
  1,
  ( BASE_MAPA!$E$2:$E$359 = #REF!) *
  ( BASE_MAPA!$F$2:$F$359 &lt;= #REF!) *
  ( BASE_MAPA!$G$2:$G$359  &gt;= #REF!),
  BASE_MAPA!$K$2:$K$359,
  "-",
  0
)</f>
        <v>-</v>
      </c>
      <c r="U222" s="86" t="str">
        <f>IFERROR(_xlfn.XLOOKUP(J222, BASE_MAPA!$E$2:$E$359, BASE_MAPA!$J$2:$J$359), "ERRO")</f>
        <v>MARCO INICIAL - ALTO ARAGUAIA</v>
      </c>
      <c r="V222" s="215" t="s">
        <v>1217</v>
      </c>
      <c r="W222" s="43" t="s">
        <v>1383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48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68" t="str">
        <f>IF(BS_CONTROLE[[#This Row],[Local - Partida]]=0, "-", BS_CONTROLE[[#This Row],[Local - Partida]])</f>
        <v>TVI2</v>
      </c>
      <c r="AL222" s="368" t="str">
        <f>IF(BS_CONTROLE[[#This Row],[Local - Encerramento]]=0, "-", BS_CONTROLE[[#This Row],[Local - Encerramento]])</f>
        <v>TVI2</v>
      </c>
      <c r="AM222" s="368" t="str">
        <f>IF(BS_CONTROLE[[#This Row],[Entre - Estações]]=0, "-", BS_CONTROLE[[#This Row],[Entre - Estações]])</f>
        <v>-</v>
      </c>
      <c r="AN222" s="368" t="str">
        <f>IF(BS_CONTROLE[[#This Row],[SB]]=0, "-", BS_CONTROLE[[#This Row],[SB]])</f>
        <v>201213/TID201</v>
      </c>
      <c r="AO222" s="369">
        <f>IF(BS_CONTROLE[[#This Row],[SUB]]=0, "-", BS_CONTROLE[[#This Row],[SUB]])</f>
        <v>74</v>
      </c>
      <c r="AP222" s="370">
        <f>IF(BS_CONTROLE[[#This Row],[KM - Inicio]]=0, "-", BS_CONTROLE[[#This Row],[KM - Inicio]])</f>
        <v>200</v>
      </c>
      <c r="AQ222" s="37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75" t="str" cm="1">
        <f t="array" ref="BC222" xml:space="preserve"> _xlfn.XLOOKUP(
  1,
  ( BASE_MAPA!$E$2:$E$359 = #REF!) *
  ( BASE_MAPA!$F$2:$F$359 &lt;= #REF!) *
  ( BASE_MAPA!$G$2:$G$359  &gt;= #REF!),
  BASE_MAPA!$D$2:$D$359,
  "-",
  0
)</f>
        <v>-</v>
      </c>
      <c r="BD222" s="75" t="str" cm="1">
        <f t="array" ref="BD222" xml:space="preserve"> _xlfn.XLOOKUP(
  1,
  ( BASE_MAPA!$E$2:$E$359 = #REF!) *
  ( BASE_MAPA!$F$2:$F$359 &lt;= #REF!) *
  ( BASE_MAPA!$G$2:$G$359  &gt;= #REF!),
  BASE_MAPA!$K$2:$K$359,
  "-",
  0
)</f>
        <v>-</v>
      </c>
      <c r="BE222" s="11" t="str">
        <f>IFERROR(_xlfn.XLOOKUP(AO222, BASE_MAPA!$E$2:$E$359, BASE_MAPA!$J$2:$J$359), "ERRO")</f>
        <v>MARCO INICIAL - ALTO ARAGUAIA</v>
      </c>
      <c r="BF222" s="37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1455</v>
      </c>
      <c r="BK222" s="21" t="s">
        <v>1455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1455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9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151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1568</v>
      </c>
      <c r="J223" s="235">
        <v>74</v>
      </c>
      <c r="K223" s="235">
        <v>227</v>
      </c>
      <c r="L223" s="89" t="s">
        <v>609</v>
      </c>
      <c r="M223" s="236" t="s">
        <v>1740</v>
      </c>
      <c r="N223" s="236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BASE_MAPA!$E$2:$E$359 = #REF!) *
  ( BASE_MAPA!$F$2:$F$359 &lt;= #REF!) *
  ( BASE_MAPA!$G$2:$G$359  &gt;= #REF!),
  BASE_MAPA!$D$2:$D$359,
  "-",
  0
)</f>
        <v>-</v>
      </c>
      <c r="T223" s="15" t="str" cm="1">
        <f t="array" ref="T223" xml:space="preserve"> _xlfn.XLOOKUP(
  1,
  ( BASE_MAPA!$E$2:$E$359 = #REF!) *
  ( BASE_MAPA!$F$2:$F$359 &lt;= #REF!) *
  ( BASE_MAPA!$G$2:$G$359  &gt;= #REF!),
  BASE_MAPA!$K$2:$K$359,
  "-",
  0
)</f>
        <v>-</v>
      </c>
      <c r="U223" s="86" t="str">
        <f>IFERROR(_xlfn.XLOOKUP(J223, BASE_MAPA!$E$2:$E$359, BASE_MAPA!$J$2:$J$359), "ERRO")</f>
        <v>MARCO INICIAL - ALTO ARAGUAIA</v>
      </c>
      <c r="V223" s="211" t="s">
        <v>1548</v>
      </c>
      <c r="W223" s="186" t="s">
        <v>1737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48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68" t="str">
        <f>IF(BS_CONTROLE[[#This Row],[Local - Partida]]=0, "-", BS_CONTROLE[[#This Row],[Local - Partida]])</f>
        <v xml:space="preserve">TVI </v>
      </c>
      <c r="AL223" s="368" t="str">
        <f>IF(BS_CONTROLE[[#This Row],[Local - Encerramento]]=0, "-", BS_CONTROLE[[#This Row],[Local - Encerramento]])</f>
        <v>TMI</v>
      </c>
      <c r="AM223" s="368" t="str">
        <f>IF(BS_CONTROLE[[#This Row],[Entre - Estações]]=0, "-", BS_CONTROLE[[#This Row],[Entre - Estações]])</f>
        <v>TVI-TMI</v>
      </c>
      <c r="AN223" s="368" t="str">
        <f>IF(BS_CONTROLE[[#This Row],[SB]]=0, "-", BS_CONTROLE[[#This Row],[SB]])</f>
        <v>TVITMI</v>
      </c>
      <c r="AO223" s="369">
        <f>IF(BS_CONTROLE[[#This Row],[SUB]]=0, "-", BS_CONTROLE[[#This Row],[SUB]])</f>
        <v>74</v>
      </c>
      <c r="AP223" s="370">
        <f>IF(BS_CONTROLE[[#This Row],[KM - Inicio]]=0, "-", BS_CONTROLE[[#This Row],[KM - Inicio]])</f>
        <v>227</v>
      </c>
      <c r="AQ223" s="37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75" t="str" cm="1">
        <f t="array" ref="BC223" xml:space="preserve"> _xlfn.XLOOKUP(
  1,
  ( BASE_MAPA!$E$2:$E$359 = #REF!) *
  ( BASE_MAPA!$F$2:$F$359 &lt;= #REF!) *
  ( BASE_MAPA!$G$2:$G$359  &gt;= #REF!),
  BASE_MAPA!$D$2:$D$359,
  "-",
  0
)</f>
        <v>-</v>
      </c>
      <c r="BD223" s="75" t="str" cm="1">
        <f t="array" ref="BD223" xml:space="preserve"> _xlfn.XLOOKUP(
  1,
  ( BASE_MAPA!$E$2:$E$359 = #REF!) *
  ( BASE_MAPA!$F$2:$F$359 &lt;= #REF!) *
  ( BASE_MAPA!$G$2:$G$359  &gt;= #REF!),
  BASE_MAPA!$K$2:$K$359,
  "-",
  0
)</f>
        <v>-</v>
      </c>
      <c r="BE223" s="11" t="str">
        <f>IFERROR(_xlfn.XLOOKUP(AO223, BASE_MAPA!$E$2:$E$359, BASE_MAPA!$J$2:$J$359), "ERRO")</f>
        <v>MARCO INICIAL - ALTO ARAGUAIA</v>
      </c>
      <c r="BF223" s="37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9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151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16" t="str" cm="1">
        <f t="array" ref="M224" xml:space="preserve"> _xlfn.XLOOKUP(
  1,
  ( BASE_MAPA!$E$2:$E$359 = #REF!) *
  ( BASE_MAPA!$F$2:$F$359 &lt;= #REF!) *
  ( BASE_MAPA!$G$2:$G$359  &gt;= #REF!),
  BASE_MAPA!$H$2:$H$359,
  "-",
  0
)</f>
        <v>-</v>
      </c>
      <c r="N224" s="16" t="str" cm="1">
        <f t="array" ref="N224" xml:space="preserve"> _xlfn.XLOOKUP(
  1,
  ( BASE_MAPA!$E$2:$E$359 = #REF!) *
  ( BASE_MAPA!$F$2:$F$359 &lt;= #REF!) *
  ( BASE_MAPA!$G$2:$G$359  &gt;= #REF!),
  BASE_MAPA!$I$2:$I$359,
  "-",
  0
)</f>
        <v>-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BASE_MAPA!$E$2:$E$359 = #REF!) *
  ( BASE_MAPA!$F$2:$F$359 &lt;= #REF!) *
  ( BASE_MAPA!$G$2:$G$359  &gt;= #REF!),
  BASE_MAPA!$D$2:$D$359,
  "-",
  0
)</f>
        <v>-</v>
      </c>
      <c r="T224" s="15" t="str" cm="1">
        <f t="array" ref="T224" xml:space="preserve"> _xlfn.XLOOKUP(
  1,
  ( BASE_MAPA!$E$2:$E$359 = #REF!) *
  ( BASE_MAPA!$F$2:$F$359 &lt;= #REF!) *
  ( BASE_MAPA!$G$2:$G$359  &gt;= #REF!),
  BASE_MAPA!$K$2:$K$359,
  "-",
  0
)</f>
        <v>-</v>
      </c>
      <c r="U224" s="86" t="str">
        <f>IFERROR(_xlfn.XLOOKUP(J224, BASE_MAPA!$E$2:$E$359, BASE_MAPA!$J$2:$J$359), "ERRO")</f>
        <v>MARCO INICIAL - ALTO ARAGUAIA</v>
      </c>
      <c r="V224" s="211" t="s">
        <v>1226</v>
      </c>
      <c r="W224" s="43" t="s">
        <v>1442</v>
      </c>
      <c r="X224" s="14" t="s">
        <v>956</v>
      </c>
      <c r="Y224" s="18"/>
      <c r="Z224" s="18" t="s">
        <v>957</v>
      </c>
      <c r="AA224" s="320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48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68" t="str">
        <f>IF(BS_CONTROLE[[#This Row],[Local - Partida]]=0, "-", BS_CONTROLE[[#This Row],[Local - Partida]])</f>
        <v>TMO155</v>
      </c>
      <c r="AL224" s="368" t="str">
        <f>IF(BS_CONTROLE[[#This Row],[Local - Encerramento]]=0, "-", BS_CONTROLE[[#This Row],[Local - Encerramento]])</f>
        <v>-</v>
      </c>
      <c r="AM224" s="368" t="str">
        <f>IF(BS_CONTROLE[[#This Row],[Entre - Estações]]=0, "-", BS_CONTROLE[[#This Row],[Entre - Estações]])</f>
        <v>-</v>
      </c>
      <c r="AN224" s="368" t="str">
        <f>IF(BS_CONTROLE[[#This Row],[SB]]=0, "-", BS_CONTROLE[[#This Row],[SB]])</f>
        <v>-</v>
      </c>
      <c r="AO224" s="369">
        <f>IF(BS_CONTROLE[[#This Row],[SUB]]=0, "-", BS_CONTROLE[[#This Row],[SUB]])</f>
        <v>74</v>
      </c>
      <c r="AP224" s="370">
        <f>IF(BS_CONTROLE[[#This Row],[KM - Inicio]]=0, "-", BS_CONTROLE[[#This Row],[KM - Inicio]])</f>
        <v>147.44</v>
      </c>
      <c r="AQ224" s="37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75" t="str" cm="1">
        <f t="array" ref="BC224" xml:space="preserve"> _xlfn.XLOOKUP(
  1,
  ( BASE_MAPA!$E$2:$E$359 = #REF!) *
  ( BASE_MAPA!$F$2:$F$359 &lt;= #REF!) *
  ( BASE_MAPA!$G$2:$G$359  &gt;= #REF!),
  BASE_MAPA!$D$2:$D$359,
  "-",
  0
)</f>
        <v>-</v>
      </c>
      <c r="BD224" s="75" t="str" cm="1">
        <f t="array" ref="BD224" xml:space="preserve"> _xlfn.XLOOKUP(
  1,
  ( BASE_MAPA!$E$2:$E$359 = #REF!) *
  ( BASE_MAPA!$F$2:$F$359 &lt;= #REF!) *
  ( BASE_MAPA!$G$2:$G$359  &gt;= #REF!),
  BASE_MAPA!$K$2:$K$359,
  "-",
  0
)</f>
        <v>-</v>
      </c>
      <c r="BE224" s="11" t="str">
        <f>IFERROR(_xlfn.XLOOKUP(AO224, BASE_MAPA!$E$2:$E$359, BASE_MAPA!$J$2:$J$359), "ERRO")</f>
        <v>MARCO INICIAL - ALTO ARAGUAIA</v>
      </c>
      <c r="BF224" s="37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1461</v>
      </c>
      <c r="BK224" s="22" t="s">
        <v>1462</v>
      </c>
      <c r="BL224" s="20"/>
      <c r="BM224" s="18" t="s">
        <v>986</v>
      </c>
      <c r="BN224" s="18" t="s">
        <v>986</v>
      </c>
      <c r="BO224" s="173" t="s">
        <v>986</v>
      </c>
      <c r="BP224" s="22" t="s">
        <v>1462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9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1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4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BASE_MAPA!$E$2:$E$359 = #REF!) *
  ( BASE_MAPA!$F$2:$F$359 &lt;= #REF!) *
  ( BASE_MAPA!$G$2:$G$359  &gt;= #REF!),
  BASE_MAPA!$D$2:$D$359,
  "-",
  0
)</f>
        <v>-</v>
      </c>
      <c r="T225" s="15" t="str" cm="1">
        <f t="array" ref="T225" xml:space="preserve"> _xlfn.XLOOKUP(
  1,
  ( BASE_MAPA!$E$2:$E$359 = #REF!) *
  ( BASE_MAPA!$F$2:$F$359 &lt;= #REF!) *
  ( BASE_MAPA!$G$2:$G$359  &gt;= #REF!),
  BASE_MAPA!$K$2:$K$359,
  "-",
  0
)</f>
        <v>-</v>
      </c>
      <c r="U225" s="86" t="str">
        <f>IFERROR(_xlfn.XLOOKUP(J225, BASE_MAPA!$E$2:$E$359, BASE_MAPA!$J$2:$J$359), "ERRO")</f>
        <v>ERRO</v>
      </c>
      <c r="V225" s="211" t="s">
        <v>1217</v>
      </c>
      <c r="W225" s="186" t="s">
        <v>1383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48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68" t="str">
        <f>IF(BS_CONTROLE[[#This Row],[Local - Partida]]=0, "-", BS_CONTROLE[[#This Row],[Local - Partida]])</f>
        <v>-</v>
      </c>
      <c r="AL225" s="368" t="str">
        <f>IF(BS_CONTROLE[[#This Row],[Local - Encerramento]]=0, "-", BS_CONTROLE[[#This Row],[Local - Encerramento]])</f>
        <v>-</v>
      </c>
      <c r="AM225" s="368" t="str">
        <f>IF(BS_CONTROLE[[#This Row],[Entre - Estações]]=0, "-", BS_CONTROLE[[#This Row],[Entre - Estações]])</f>
        <v>-</v>
      </c>
      <c r="AN225" s="368" t="str">
        <f>IF(BS_CONTROLE[[#This Row],[SB]]=0, "-", BS_CONTROLE[[#This Row],[SB]])</f>
        <v>-</v>
      </c>
      <c r="AO225" s="369" t="str">
        <f>IF(BS_CONTROLE[[#This Row],[SUB]]=0, "-", BS_CONTROLE[[#This Row],[SUB]])</f>
        <v>-</v>
      </c>
      <c r="AP225" s="370" t="str">
        <f>IF(BS_CONTROLE[[#This Row],[KM - Inicio]]=0, "-", BS_CONTROLE[[#This Row],[KM - Inicio]])</f>
        <v>-</v>
      </c>
      <c r="AQ225" s="37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75" t="str" cm="1">
        <f t="array" ref="BC225" xml:space="preserve"> _xlfn.XLOOKUP(
  1,
  ( BASE_MAPA!$E$2:$E$359 = #REF!) *
  ( BASE_MAPA!$F$2:$F$359 &lt;= #REF!) *
  ( BASE_MAPA!$G$2:$G$359  &gt;= #REF!),
  BASE_MAPA!$D$2:$D$359,
  "-",
  0
)</f>
        <v>-</v>
      </c>
      <c r="BD225" s="75" t="str" cm="1">
        <f t="array" ref="BD225" xml:space="preserve"> _xlfn.XLOOKUP(
  1,
  ( BASE_MAPA!$E$2:$E$359 = #REF!) *
  ( BASE_MAPA!$F$2:$F$359 &lt;= #REF!) *
  ( BASE_MAPA!$G$2:$G$359  &gt;= #REF!),
  BASE_MAPA!$K$2:$K$359,
  "-",
  0
)</f>
        <v>-</v>
      </c>
      <c r="BE225" s="11" t="str">
        <f>IFERROR(_xlfn.XLOOKUP(AO225, BASE_MAPA!$E$2:$E$359, BASE_MAPA!$J$2:$J$359), "ERRO")</f>
        <v>ERRO</v>
      </c>
      <c r="BF225" s="37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9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151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16" t="str" cm="1">
        <f t="array" ref="M226" xml:space="preserve"> _xlfn.XLOOKUP(
  1,
  ( BASE_MAPA!$E$2:$E$359 = #REF!) *
  ( BASE_MAPA!$F$2:$F$359 &lt;= #REF!) *
  ( BASE_MAPA!$G$2:$G$359  &gt;= #REF!),
  BASE_MAPA!$H$2:$H$359,
  "-",
  0
)</f>
        <v>-</v>
      </c>
      <c r="N226" s="16" t="str" cm="1">
        <f t="array" ref="N226" xml:space="preserve"> _xlfn.XLOOKUP(
  1,
  ( BASE_MAPA!$E$2:$E$359 = #REF!) *
  ( BASE_MAPA!$F$2:$F$359 &lt;= #REF!) *
  ( BASE_MAPA!$G$2:$G$359  &gt;= #REF!),
  BASE_MAPA!$I$2:$I$359,
  "-",
  0
)</f>
        <v>-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BASE_MAPA!$E$2:$E$359 = #REF!) *
  ( BASE_MAPA!$F$2:$F$359 &lt;= #REF!) *
  ( BASE_MAPA!$G$2:$G$359  &gt;= #REF!),
  BASE_MAPA!$D$2:$D$359,
  "-",
  0
)</f>
        <v>-</v>
      </c>
      <c r="T226" s="15" t="str" cm="1">
        <f t="array" ref="T226" xml:space="preserve"> _xlfn.XLOOKUP(
  1,
  ( BASE_MAPA!$E$2:$E$359 = #REF!) *
  ( BASE_MAPA!$F$2:$F$359 &lt;= #REF!) *
  ( BASE_MAPA!$G$2:$G$359  &gt;= #REF!),
  BASE_MAPA!$K$2:$K$359,
  "-",
  0
)</f>
        <v>-</v>
      </c>
      <c r="U226" s="86" t="str">
        <f>IFERROR(_xlfn.XLOOKUP(J226, BASE_MAPA!$E$2:$E$359, BASE_MAPA!$J$2:$J$359), "ERRO")</f>
        <v>MARCO INICIAL - ALTO ARAGUAIA</v>
      </c>
      <c r="V226" s="211" t="s">
        <v>1248</v>
      </c>
      <c r="W226" s="43" t="s">
        <v>1463</v>
      </c>
      <c r="X226" s="14" t="s">
        <v>956</v>
      </c>
      <c r="Y226" s="18"/>
      <c r="Z226" s="18" t="s">
        <v>952</v>
      </c>
      <c r="AA226" s="275" t="s">
        <v>1464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48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68" t="str">
        <f>IF(BS_CONTROLE[[#This Row],[Local - Partida]]=0, "-", BS_CONTROLE[[#This Row],[Local - Partida]])</f>
        <v>TIN2</v>
      </c>
      <c r="AL226" s="368" t="str">
        <f>IF(BS_CONTROLE[[#This Row],[Local - Encerramento]]=0, "-", BS_CONTROLE[[#This Row],[Local - Encerramento]])</f>
        <v>TIN2</v>
      </c>
      <c r="AM226" s="368" t="str">
        <f>IF(BS_CONTROLE[[#This Row],[Entre - Estações]]=0, "-", BS_CONTROLE[[#This Row],[Entre - Estações]])</f>
        <v>-</v>
      </c>
      <c r="AN226" s="368" t="str">
        <f>IF(BS_CONTROLE[[#This Row],[SB]]=0, "-", BS_CONTROLE[[#This Row],[SB]])</f>
        <v>-</v>
      </c>
      <c r="AO226" s="369">
        <f>IF(BS_CONTROLE[[#This Row],[SUB]]=0, "-", BS_CONTROLE[[#This Row],[SUB]])</f>
        <v>74</v>
      </c>
      <c r="AP226" s="370">
        <f>IF(BS_CONTROLE[[#This Row],[KM - Inicio]]=0, "-", BS_CONTROLE[[#This Row],[KM - Inicio]])</f>
        <v>87.274000000000001</v>
      </c>
      <c r="AQ226" s="37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75" t="str" cm="1">
        <f t="array" ref="BC226" xml:space="preserve"> _xlfn.XLOOKUP(
  1,
  ( BASE_MAPA!$E$2:$E$359 = #REF!) *
  ( BASE_MAPA!$F$2:$F$359 &lt;= #REF!) *
  ( BASE_MAPA!$G$2:$G$359  &gt;= #REF!),
  BASE_MAPA!$D$2:$D$359,
  "-",
  0
)</f>
        <v>-</v>
      </c>
      <c r="BD226" s="75" t="str" cm="1">
        <f t="array" ref="BD226" xml:space="preserve"> _xlfn.XLOOKUP(
  1,
  ( BASE_MAPA!$E$2:$E$359 = #REF!) *
  ( BASE_MAPA!$F$2:$F$359 &lt;= #REF!) *
  ( BASE_MAPA!$G$2:$G$359  &gt;= #REF!),
  BASE_MAPA!$K$2:$K$359,
  "-",
  0
)</f>
        <v>-</v>
      </c>
      <c r="BE226" s="11" t="str">
        <f>IFERROR(_xlfn.XLOOKUP(AO226, BASE_MAPA!$E$2:$E$359, BASE_MAPA!$J$2:$J$359), "ERRO")</f>
        <v>MARCO INICIAL - ALTO ARAGUAIA</v>
      </c>
      <c r="BF226" s="37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1455</v>
      </c>
      <c r="BK226" s="21" t="s">
        <v>1455</v>
      </c>
      <c r="BL226" s="20"/>
      <c r="BM226" s="18" t="s">
        <v>986</v>
      </c>
      <c r="BN226" s="18" t="s">
        <v>986</v>
      </c>
      <c r="BO226" s="173" t="s">
        <v>986</v>
      </c>
      <c r="BP226" s="21" t="s">
        <v>1455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9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1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16" t="str" cm="1">
        <f t="array" ref="M227" xml:space="preserve"> _xlfn.XLOOKUP(
  1,
  ( BASE_MAPA!$E$2:$E$359 = #REF!) *
  ( BASE_MAPA!$F$2:$F$359 &lt;= #REF!) *
  ( BASE_MAPA!$G$2:$G$359  &gt;= #REF!),
  BASE_MAPA!$H$2:$H$359,
  "-",
  0
)</f>
        <v>-</v>
      </c>
      <c r="N227" s="16" t="str" cm="1">
        <f t="array" ref="N227" xml:space="preserve"> _xlfn.XLOOKUP(
  1,
  ( BASE_MAPA!$E$2:$E$359 = #REF!) *
  ( BASE_MAPA!$F$2:$F$359 &lt;= #REF!) *
  ( BASE_MAPA!$G$2:$G$359  &gt;= #REF!),
  BASE_MAPA!$I$2:$I$359,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BASE_MAPA!$E$2:$E$359 = #REF!) *
  ( BASE_MAPA!$F$2:$F$359 &lt;= #REF!) *
  ( BASE_MAPA!$G$2:$G$359  &gt;= #REF!),
  BASE_MAPA!$D$2:$D$359,
  "-",
  0
)</f>
        <v>-</v>
      </c>
      <c r="T227" s="15" t="str" cm="1">
        <f t="array" ref="T227" xml:space="preserve"> _xlfn.XLOOKUP(
  1,
  ( BASE_MAPA!$E$2:$E$359 = #REF!) *
  ( BASE_MAPA!$F$2:$F$359 &lt;= #REF!) *
  ( BASE_MAPA!$G$2:$G$359  &gt;= #REF!),
  BASE_MAPA!$K$2:$K$359,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48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68" t="str">
        <f>IF(BS_CONTROLE[[#This Row],[Local - Partida]]=0, "-", BS_CONTROLE[[#This Row],[Local - Partida]])</f>
        <v>-</v>
      </c>
      <c r="AL227" s="368" t="str">
        <f>IF(BS_CONTROLE[[#This Row],[Local - Encerramento]]=0, "-", BS_CONTROLE[[#This Row],[Local - Encerramento]])</f>
        <v>-</v>
      </c>
      <c r="AM227" s="368" t="str">
        <f>IF(BS_CONTROLE[[#This Row],[Entre - Estações]]=0, "-", BS_CONTROLE[[#This Row],[Entre - Estações]])</f>
        <v>-</v>
      </c>
      <c r="AN227" s="368" t="str">
        <f>IF(BS_CONTROLE[[#This Row],[SB]]=0, "-", BS_CONTROLE[[#This Row],[SB]])</f>
        <v>-</v>
      </c>
      <c r="AO227" s="369" t="str">
        <f>IF(BS_CONTROLE[[#This Row],[SUB]]=0, "-", BS_CONTROLE[[#This Row],[SUB]])</f>
        <v>-</v>
      </c>
      <c r="AP227" s="370" t="str">
        <f>IF(BS_CONTROLE[[#This Row],[KM - Inicio]]=0, "-", BS_CONTROLE[[#This Row],[KM - Inicio]])</f>
        <v>-</v>
      </c>
      <c r="AQ227" s="37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75" t="str" cm="1">
        <f t="array" ref="BC227" xml:space="preserve"> _xlfn.XLOOKUP(
  1,
  ( BASE_MAPA!$E$2:$E$359 = #REF!) *
  ( BASE_MAPA!$F$2:$F$359 &lt;= #REF!) *
  ( BASE_MAPA!$G$2:$G$359  &gt;= #REF!),
  BASE_MAPA!$D$2:$D$359,
  "-",
  0
)</f>
        <v>-</v>
      </c>
      <c r="BD227" s="75" t="str" cm="1">
        <f t="array" ref="BD227" xml:space="preserve"> _xlfn.XLOOKUP(
  1,
  ( BASE_MAPA!$E$2:$E$359 = #REF!) *
  ( BASE_MAPA!$F$2:$F$359 &lt;= #REF!) *
  ( BASE_MAPA!$G$2:$G$359  &gt;= #REF!),
  BASE_MAPA!$K$2:$K$359,
  "-",
  0
)</f>
        <v>-</v>
      </c>
      <c r="BE227" s="11" t="str">
        <f>IFERROR(_xlfn.XLOOKUP(AO227, BASE_MAPA!$E$2:$E$359, BASE_MAPA!$J$2:$J$359), "ERRO")</f>
        <v>ERRO</v>
      </c>
      <c r="BF227" s="37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9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151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16" t="str" cm="1">
        <f t="array" ref="M228" xml:space="preserve"> _xlfn.XLOOKUP(
  1,
  ( BASE_MAPA!$E$2:$E$359 = #REF!) *
  ( BASE_MAPA!$F$2:$F$359 &lt;= #REF!) *
  ( BASE_MAPA!$G$2:$G$359  &gt;= #REF!),
  BASE_MAPA!$H$2:$H$359,
  "-",
  0
)</f>
        <v>-</v>
      </c>
      <c r="N228" s="16" t="str" cm="1">
        <f t="array" ref="N228" xml:space="preserve"> _xlfn.XLOOKUP(
  1,
  ( BASE_MAPA!$E$2:$E$359 = #REF!) *
  ( BASE_MAPA!$F$2:$F$359 &lt;= #REF!) *
  ( BASE_MAPA!$G$2:$G$359  &gt;= #REF!),
  BASE_MAPA!$I$2:$I$359,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BASE_MAPA!$E$2:$E$359 = #REF!) *
  ( BASE_MAPA!$F$2:$F$359 &lt;= #REF!) *
  ( BASE_MAPA!$G$2:$G$359  &gt;= #REF!),
  BASE_MAPA!$D$2:$D$359,
  "-",
  0
)</f>
        <v>-</v>
      </c>
      <c r="T228" s="15" t="str" cm="1">
        <f t="array" ref="T228" xml:space="preserve"> _xlfn.XLOOKUP(
  1,
  ( BASE_MAPA!$E$2:$E$359 = #REF!) *
  ( BASE_MAPA!$F$2:$F$359 &lt;= #REF!) *
  ( BASE_MAPA!$G$2:$G$359  &gt;= #REF!),
  BASE_MAPA!$K$2:$K$359,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48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68" t="str">
        <f>IF(BS_CONTROLE[[#This Row],[Local - Partida]]=0, "-", BS_CONTROLE[[#This Row],[Local - Partida]])</f>
        <v>-</v>
      </c>
      <c r="AL228" s="368" t="str">
        <f>IF(BS_CONTROLE[[#This Row],[Local - Encerramento]]=0, "-", BS_CONTROLE[[#This Row],[Local - Encerramento]])</f>
        <v>-</v>
      </c>
      <c r="AM228" s="368" t="str">
        <f>IF(BS_CONTROLE[[#This Row],[Entre - Estações]]=0, "-", BS_CONTROLE[[#This Row],[Entre - Estações]])</f>
        <v>-</v>
      </c>
      <c r="AN228" s="368" t="str">
        <f>IF(BS_CONTROLE[[#This Row],[SB]]=0, "-", BS_CONTROLE[[#This Row],[SB]])</f>
        <v>-</v>
      </c>
      <c r="AO228" s="369" t="str">
        <f>IF(BS_CONTROLE[[#This Row],[SUB]]=0, "-", BS_CONTROLE[[#This Row],[SUB]])</f>
        <v>-</v>
      </c>
      <c r="AP228" s="370" t="str">
        <f>IF(BS_CONTROLE[[#This Row],[KM - Inicio]]=0, "-", BS_CONTROLE[[#This Row],[KM - Inicio]])</f>
        <v>-</v>
      </c>
      <c r="AQ228" s="37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75" t="str" cm="1">
        <f t="array" ref="BC228" xml:space="preserve"> _xlfn.XLOOKUP(
  1,
  ( BASE_MAPA!$E$2:$E$359 = #REF!) *
  ( BASE_MAPA!$F$2:$F$359 &lt;= #REF!) *
  ( BASE_MAPA!$G$2:$G$359  &gt;= #REF!),
  BASE_MAPA!$D$2:$D$359,
  "-",
  0
)</f>
        <v>-</v>
      </c>
      <c r="BD228" s="75" t="str" cm="1">
        <f t="array" ref="BD228" xml:space="preserve"> _xlfn.XLOOKUP(
  1,
  ( BASE_MAPA!$E$2:$E$359 = #REF!) *
  ( BASE_MAPA!$F$2:$F$359 &lt;= #REF!) *
  ( BASE_MAPA!$G$2:$G$359  &gt;= #REF!),
  BASE_MAPA!$K$2:$K$359,
  "-",
  0
)</f>
        <v>-</v>
      </c>
      <c r="BE228" s="11" t="str">
        <f>IFERROR(_xlfn.XLOOKUP(AO228, BASE_MAPA!$E$2:$E$359, BASE_MAPA!$J$2:$J$359), "ERRO")</f>
        <v>ERRO</v>
      </c>
      <c r="BF228" s="37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9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151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1749</v>
      </c>
      <c r="J229" s="16">
        <v>78</v>
      </c>
      <c r="K229" s="235">
        <v>190</v>
      </c>
      <c r="L229" s="89" t="s">
        <v>609</v>
      </c>
      <c r="M229" s="16" t="s">
        <v>1750</v>
      </c>
      <c r="N229" s="16" t="s">
        <v>1751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BASE_MAPA!$E$2:$E$359 = #REF!) *
  ( BASE_MAPA!$F$2:$F$359 &lt;= #REF!) *
  ( BASE_MAPA!$G$2:$G$359  &gt;= #REF!),
  BASE_MAPA!$D$2:$D$359,
  "-",
  0
)</f>
        <v>-</v>
      </c>
      <c r="T229" s="15" t="str" cm="1">
        <f t="array" ref="T229" xml:space="preserve"> _xlfn.XLOOKUP(
  1,
  ( BASE_MAPA!$E$2:$E$359 = #REF!) *
  ( BASE_MAPA!$F$2:$F$359 &lt;= #REF!) *
  ( BASE_MAPA!$G$2:$G$359  &gt;= #REF!),
  BASE_MAPA!$K$2:$K$359,
  "-",
  0
)</f>
        <v>-</v>
      </c>
      <c r="U229" s="86" t="str">
        <f>IFERROR(_xlfn.XLOOKUP(J229, BASE_MAPA!$E$2:$E$359, BASE_MAPA!$J$2:$J$359), "ERRO")</f>
        <v>ITIRAPINA - BAURU</v>
      </c>
      <c r="V229" s="215" t="s">
        <v>1752</v>
      </c>
      <c r="W229" s="43" t="s">
        <v>1753</v>
      </c>
      <c r="X229" s="237" t="s">
        <v>956</v>
      </c>
      <c r="Y229" s="18"/>
      <c r="Z229" s="18" t="s">
        <v>961</v>
      </c>
      <c r="AA229" s="320" t="s">
        <v>1754</v>
      </c>
      <c r="AB229" s="75" t="s">
        <v>947</v>
      </c>
      <c r="AC229" s="15"/>
      <c r="AD229" s="43"/>
      <c r="AE229" s="80"/>
      <c r="AF229" s="80"/>
      <c r="AG229" s="80"/>
      <c r="AH229" s="19"/>
      <c r="AI229" s="148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68" t="str">
        <f>IF(BS_CONTROLE[[#This Row],[Local - Partida]]=0, "-", BS_CONTROLE[[#This Row],[Local - Partida]])</f>
        <v>ZFH</v>
      </c>
      <c r="AL229" s="368" t="str">
        <f>IF(BS_CONTROLE[[#This Row],[Local - Encerramento]]=0, "-", BS_CONTROLE[[#This Row],[Local - Encerramento]])</f>
        <v>ZDP</v>
      </c>
      <c r="AM229" s="368" t="str">
        <f>IF(BS_CONTROLE[[#This Row],[Entre - Estações]]=0, "-", BS_CONTROLE[[#This Row],[Entre - Estações]])</f>
        <v>ZFH-ZDP</v>
      </c>
      <c r="AN229" s="368" t="str">
        <f>IF(BS_CONTROLE[[#This Row],[SB]]=0, "-", BS_CONTROLE[[#This Row],[SB]])</f>
        <v>ZFHZDP</v>
      </c>
      <c r="AO229" s="369">
        <f>IF(BS_CONTROLE[[#This Row],[SUB]]=0, "-", BS_CONTROLE[[#This Row],[SUB]])</f>
        <v>78</v>
      </c>
      <c r="AP229" s="370">
        <f>IF(BS_CONTROLE[[#This Row],[KM - Inicio]]=0, "-", BS_CONTROLE[[#This Row],[KM - Inicio]])</f>
        <v>190</v>
      </c>
      <c r="AQ229" s="37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75" t="str" cm="1">
        <f t="array" ref="BC229" xml:space="preserve"> _xlfn.XLOOKUP(
  1,
  ( BASE_MAPA!$E$2:$E$359 = #REF!) *
  ( BASE_MAPA!$F$2:$F$359 &lt;= #REF!) *
  ( BASE_MAPA!$G$2:$G$359  &gt;= #REF!),
  BASE_MAPA!$D$2:$D$359,
  "-",
  0
)</f>
        <v>-</v>
      </c>
      <c r="BD229" s="75" t="str" cm="1">
        <f t="array" ref="BD229" xml:space="preserve"> _xlfn.XLOOKUP(
  1,
  ( BASE_MAPA!$E$2:$E$359 = #REF!) *
  ( BASE_MAPA!$F$2:$F$359 &lt;= #REF!) *
  ( BASE_MAPA!$G$2:$G$359  &gt;= #REF!),
  BASE_MAPA!$K$2:$K$359,
  "-",
  0
)</f>
        <v>-</v>
      </c>
      <c r="BE229" s="11" t="str">
        <f>IFERROR(_xlfn.XLOOKUP(AO229, BASE_MAPA!$E$2:$E$359, BASE_MAPA!$J$2:$J$359), "ERRO")</f>
        <v>ITIRAPINA - BAURU</v>
      </c>
      <c r="BF229" s="37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1755</v>
      </c>
      <c r="BK229" s="21" t="s">
        <v>1755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1755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9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151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16" t="str" cm="1">
        <f t="array" ref="M230" xml:space="preserve"> _xlfn.XLOOKUP(
  1,
  ( BASE_MAPA!$E$2:$E$359 = #REF!) *
  ( BASE_MAPA!$F$2:$F$359 &lt;= #REF!) *
  ( BASE_MAPA!$G$2:$G$359  &gt;= #REF!),
  BASE_MAPA!$H$2:$H$359,
  "-",
  0
)</f>
        <v>-</v>
      </c>
      <c r="N230" s="16" t="str" cm="1">
        <f t="array" ref="N230" xml:space="preserve"> _xlfn.XLOOKUP(
  1,
  ( BASE_MAPA!$E$2:$E$359 = #REF!) *
  ( BASE_MAPA!$F$2:$F$359 &lt;= #REF!) *
  ( BASE_MAPA!$G$2:$G$359  &gt;= #REF!),
  BASE_MAPA!$I$2:$I$359,
  "-",
  0
)</f>
        <v>-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BASE_MAPA!$E$2:$E$359 = #REF!) *
  ( BASE_MAPA!$F$2:$F$359 &lt;= #REF!) *
  ( BASE_MAPA!$G$2:$G$359  &gt;= #REF!),
  BASE_MAPA!$D$2:$D$359,
  "-",
  0
)</f>
        <v>-</v>
      </c>
      <c r="T230" s="15" t="str" cm="1">
        <f t="array" ref="T230" xml:space="preserve"> _xlfn.XLOOKUP(
  1,
  ( BASE_MAPA!$E$2:$E$359 = #REF!) *
  ( BASE_MAPA!$F$2:$F$359 &lt;= #REF!) *
  ( BASE_MAPA!$G$2:$G$359  &gt;= #REF!),
  BASE_MAPA!$K$2:$K$359,
  "-",
  0
)</f>
        <v>-</v>
      </c>
      <c r="U230" s="86" t="str">
        <f>IFERROR(_xlfn.XLOOKUP(J230, BASE_MAPA!$E$2:$E$359, BASE_MAPA!$J$2:$J$359), "ERRO")</f>
        <v>ARARAQUARA - COLOMBIA</v>
      </c>
      <c r="V230" s="211" t="s">
        <v>1221</v>
      </c>
      <c r="W230" s="186" t="s">
        <v>1218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48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68" t="str">
        <f>IF(BS_CONTROLE[[#This Row],[Local - Partida]]=0, "-", BS_CONTROLE[[#This Row],[Local - Partida]])</f>
        <v>ZGT1</v>
      </c>
      <c r="AL230" s="368" t="str">
        <f>IF(BS_CONTROLE[[#This Row],[Local - Encerramento]]=0, "-", BS_CONTROLE[[#This Row],[Local - Encerramento]])</f>
        <v>ZGT1</v>
      </c>
      <c r="AM230" s="368" t="str">
        <f>IF(BS_CONTROLE[[#This Row],[Entre - Estações]]=0, "-", BS_CONTROLE[[#This Row],[Entre - Estações]])</f>
        <v>-</v>
      </c>
      <c r="AN230" s="368" t="str">
        <f>IF(BS_CONTROLE[[#This Row],[SB]]=0, "-", BS_CONTROLE[[#This Row],[SB]])</f>
        <v>-</v>
      </c>
      <c r="AO230" s="369">
        <f>IF(BS_CONTROLE[[#This Row],[SUB]]=0, "-", BS_CONTROLE[[#This Row],[SUB]])</f>
        <v>72</v>
      </c>
      <c r="AP230" s="370">
        <f>IF(BS_CONTROLE[[#This Row],[KM - Inicio]]=0, "-", BS_CONTROLE[[#This Row],[KM - Inicio]])</f>
        <v>303</v>
      </c>
      <c r="AQ230" s="37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75" t="str" cm="1">
        <f t="array" ref="BC230" xml:space="preserve"> _xlfn.XLOOKUP(
  1,
  ( BASE_MAPA!$E$2:$E$359 = #REF!) *
  ( BASE_MAPA!$F$2:$F$359 &lt;= #REF!) *
  ( BASE_MAPA!$G$2:$G$359  &gt;= #REF!),
  BASE_MAPA!$D$2:$D$359,
  "-",
  0
)</f>
        <v>-</v>
      </c>
      <c r="BD230" s="75" t="str" cm="1">
        <f t="array" ref="BD230" xml:space="preserve"> _xlfn.XLOOKUP(
  1,
  ( BASE_MAPA!$E$2:$E$359 = #REF!) *
  ( BASE_MAPA!$F$2:$F$359 &lt;= #REF!) *
  ( BASE_MAPA!$G$2:$G$359  &gt;= #REF!),
  BASE_MAPA!$K$2:$K$359,
  "-",
  0
)</f>
        <v>-</v>
      </c>
      <c r="BE230" s="11" t="str">
        <f>IFERROR(_xlfn.XLOOKUP(AO230, BASE_MAPA!$E$2:$E$359, BASE_MAPA!$J$2:$J$359), "ERRO")</f>
        <v>ARARAQUARA - COLOMBIA</v>
      </c>
      <c r="BF230" s="37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1465</v>
      </c>
      <c r="BK230" s="22" t="s">
        <v>1466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9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151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16" t="str" cm="1">
        <f t="array" ref="M231" xml:space="preserve"> _xlfn.XLOOKUP(
  1,
  ( BASE_MAPA!$E$2:$E$359 = #REF!) *
  ( BASE_MAPA!$F$2:$F$359 &lt;= #REF!) *
  ( BASE_MAPA!$G$2:$G$359  &gt;= #REF!),
  BASE_MAPA!$H$2:$H$359,
  "-",
  0
)</f>
        <v>-</v>
      </c>
      <c r="N231" s="16" t="str" cm="1">
        <f t="array" ref="N231" xml:space="preserve"> _xlfn.XLOOKUP(
  1,
  ( BASE_MAPA!$E$2:$E$359 = #REF!) *
  ( BASE_MAPA!$F$2:$F$359 &lt;= #REF!) *
  ( BASE_MAPA!$G$2:$G$359  &gt;= #REF!),
  BASE_MAPA!$I$2:$I$359,
  "-",
  0
)</f>
        <v>-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BASE_MAPA!$E$2:$E$359 = #REF!) *
  ( BASE_MAPA!$F$2:$F$359 &lt;= #REF!) *
  ( BASE_MAPA!$G$2:$G$359  &gt;= #REF!),
  BASE_MAPA!$D$2:$D$359,
  "-",
  0
)</f>
        <v>-</v>
      </c>
      <c r="T231" s="15" t="str" cm="1">
        <f t="array" ref="T231" xml:space="preserve"> _xlfn.XLOOKUP(
  1,
  ( BASE_MAPA!$E$2:$E$359 = #REF!) *
  ( BASE_MAPA!$F$2:$F$359 &lt;= #REF!) *
  ( BASE_MAPA!$G$2:$G$359  &gt;= #REF!),
  BASE_MAPA!$K$2:$K$359,
  "-",
  0
)</f>
        <v>-</v>
      </c>
      <c r="U231" s="86" t="str">
        <f>IFERROR(_xlfn.XLOOKUP(J231, BASE_MAPA!$E$2:$E$359, BASE_MAPA!$J$2:$J$359), "ERRO")</f>
        <v>OURO VERDE - LIGAÇÃO</v>
      </c>
      <c r="V231" s="211" t="s">
        <v>1319</v>
      </c>
      <c r="W231" s="186" t="s">
        <v>1467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48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68" t="str">
        <f>IF(BS_CONTROLE[[#This Row],[Local - Partida]]=0, "-", BS_CONTROLE[[#This Row],[Local - Partida]])</f>
        <v>PSG</v>
      </c>
      <c r="AL231" s="368" t="str">
        <f>IF(BS_CONTROLE[[#This Row],[Local - Encerramento]]=0, "-", BS_CONTROLE[[#This Row],[Local - Encerramento]])</f>
        <v>PSG</v>
      </c>
      <c r="AM231" s="368" t="str">
        <f>IF(BS_CONTROLE[[#This Row],[Entre - Estações]]=0, "-", BS_CONTROLE[[#This Row],[Entre - Estações]])</f>
        <v>-</v>
      </c>
      <c r="AN231" s="368" t="str">
        <f>IF(BS_CONTROLE[[#This Row],[SB]]=0, "-", BS_CONTROLE[[#This Row],[SB]])</f>
        <v>-</v>
      </c>
      <c r="AO231" s="369">
        <f>IF(BS_CONTROLE[[#This Row],[SUB]]=0, "-", BS_CONTROLE[[#This Row],[SUB]])</f>
        <v>103</v>
      </c>
      <c r="AP231" s="370">
        <f>IF(BS_CONTROLE[[#This Row],[KM - Inicio]]=0, "-", BS_CONTROLE[[#This Row],[KM - Inicio]])</f>
        <v>1849</v>
      </c>
      <c r="AQ231" s="37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75" t="str" cm="1">
        <f t="array" ref="BC231" xml:space="preserve"> _xlfn.XLOOKUP(
  1,
  ( BASE_MAPA!$E$2:$E$359 = #REF!) *
  ( BASE_MAPA!$F$2:$F$359 &lt;= #REF!) *
  ( BASE_MAPA!$G$2:$G$359  &gt;= #REF!),
  BASE_MAPA!$D$2:$D$359,
  "-",
  0
)</f>
        <v>-</v>
      </c>
      <c r="BD231" s="75" t="str" cm="1">
        <f t="array" ref="BD231" xml:space="preserve"> _xlfn.XLOOKUP(
  1,
  ( BASE_MAPA!$E$2:$E$359 = #REF!) *
  ( BASE_MAPA!$F$2:$F$359 &lt;= #REF!) *
  ( BASE_MAPA!$G$2:$G$359  &gt;= #REF!),
  BASE_MAPA!$K$2:$K$359,
  "-",
  0
)</f>
        <v>-</v>
      </c>
      <c r="BE231" s="11" t="str">
        <f>IFERROR(_xlfn.XLOOKUP(AO231, BASE_MAPA!$E$2:$E$359, BASE_MAPA!$J$2:$J$359), "ERRO")</f>
        <v>OURO VERDE - LIGAÇÃO</v>
      </c>
      <c r="BF231" s="37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1219</v>
      </c>
      <c r="BK231" s="230" t="s">
        <v>1468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9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151">
        <v>227</v>
      </c>
      <c r="F232" s="15" t="s">
        <v>792</v>
      </c>
      <c r="G232" s="9" t="str">
        <f>IF(D232="","*",VLOOKUP(F232,BS_ATIVIDADE[#All],3,FALSE))</f>
        <v>SOLDA</v>
      </c>
      <c r="H232" s="17" t="s">
        <v>609</v>
      </c>
      <c r="I232" s="17" t="s">
        <v>609</v>
      </c>
      <c r="J232" s="16">
        <v>103</v>
      </c>
      <c r="K232" s="16">
        <v>2146</v>
      </c>
      <c r="L232" s="80" t="s">
        <v>609</v>
      </c>
      <c r="M232" s="16" t="str" cm="1">
        <f t="array" ref="M232" xml:space="preserve"> _xlfn.XLOOKUP(
  1,
  ( BASE_MAPA!$E$2:$E$359 = #REF!) *
  ( BASE_MAPA!$F$2:$F$359 &lt;= #REF!) *
  ( BASE_MAPA!$G$2:$G$359  &gt;= #REF!),
  BASE_MAPA!$H$2:$H$359,
  "-",
  0
)</f>
        <v>-</v>
      </c>
      <c r="N232" s="16" t="str" cm="1">
        <f t="array" ref="N232" xml:space="preserve"> _xlfn.XLOOKUP(
  1,
  ( BASE_MAPA!$E$2:$E$359 = #REF!) *
  ( BASE_MAPA!$F$2:$F$359 &lt;= #REF!) *
  ( BASE_MAPA!$G$2:$G$359  &gt;= #REF!),
  BASE_MAPA!$I$2:$I$359,
  "-",
  0
)</f>
        <v>-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BASE_MAPA!$E$2:$E$359 = #REF!) *
  ( BASE_MAPA!$F$2:$F$359 &lt;= #REF!) *
  ( BASE_MAPA!$G$2:$G$359  &gt;= #REF!),
  BASE_MAPA!$D$2:$D$359,
  "-",
  0
)</f>
        <v>-</v>
      </c>
      <c r="T232" s="15" t="str" cm="1">
        <f t="array" ref="T232" xml:space="preserve"> _xlfn.XLOOKUP(
  1,
  ( BASE_MAPA!$E$2:$E$359 = #REF!) *
  ( BASE_MAPA!$F$2:$F$359 &lt;= #REF!) *
  ( BASE_MAPA!$G$2:$G$359  &gt;= #REF!),
  BASE_MAPA!$K$2:$K$359,
  "-",
  0
)</f>
        <v>-</v>
      </c>
      <c r="U232" s="86" t="str">
        <f>IFERROR(_xlfn.XLOOKUP(J232, BASE_MAPA!$E$2:$E$359, BASE_MAPA!$J$2:$J$359), "ERRO")</f>
        <v>OURO VERDE - LIGAÇÃO</v>
      </c>
      <c r="V232" s="211" t="s">
        <v>1401</v>
      </c>
      <c r="W232" s="43" t="s">
        <v>1395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48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68" t="str">
        <f>IF(BS_CONTROLE[[#This Row],[Local - Partida]]=0, "-", BS_CONTROLE[[#This Row],[Local - Partida]])</f>
        <v>-</v>
      </c>
      <c r="AL232" s="368" t="str">
        <f>IF(BS_CONTROLE[[#This Row],[Local - Encerramento]]=0, "-", BS_CONTROLE[[#This Row],[Local - Encerramento]])</f>
        <v>-</v>
      </c>
      <c r="AM232" s="368" t="str">
        <f>IF(BS_CONTROLE[[#This Row],[Entre - Estações]]=0, "-", BS_CONTROLE[[#This Row],[Entre - Estações]])</f>
        <v>-</v>
      </c>
      <c r="AN232" s="368" t="str">
        <f>IF(BS_CONTROLE[[#This Row],[SB]]=0, "-", BS_CONTROLE[[#This Row],[SB]])</f>
        <v>-</v>
      </c>
      <c r="AO232" s="369">
        <f>IF(BS_CONTROLE[[#This Row],[SUB]]=0, "-", BS_CONTROLE[[#This Row],[SUB]])</f>
        <v>103</v>
      </c>
      <c r="AP232" s="370">
        <f>IF(BS_CONTROLE[[#This Row],[KM - Inicio]]=0, "-", BS_CONTROLE[[#This Row],[KM - Inicio]])</f>
        <v>2146</v>
      </c>
      <c r="AQ232" s="37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75" t="str" cm="1">
        <f t="array" ref="BC232" xml:space="preserve"> _xlfn.XLOOKUP(
  1,
  ( BASE_MAPA!$E$2:$E$359 = #REF!) *
  ( BASE_MAPA!$F$2:$F$359 &lt;= #REF!) *
  ( BASE_MAPA!$G$2:$G$359  &gt;= #REF!),
  BASE_MAPA!$D$2:$D$359,
  "-",
  0
)</f>
        <v>-</v>
      </c>
      <c r="BD232" s="75" t="str" cm="1">
        <f t="array" ref="BD232" xml:space="preserve"> _xlfn.XLOOKUP(
  1,
  ( BASE_MAPA!$E$2:$E$359 = #REF!) *
  ( BASE_MAPA!$F$2:$F$359 &lt;= #REF!) *
  ( BASE_MAPA!$G$2:$G$359  &gt;= #REF!),
  BASE_MAPA!$K$2:$K$359,
  "-",
  0
)</f>
        <v>-</v>
      </c>
      <c r="BE232" s="11" t="str">
        <f>IFERROR(_xlfn.XLOOKUP(AO232, BASE_MAPA!$E$2:$E$359, BASE_MAPA!$J$2:$J$359), "ERRO")</f>
        <v>OURO VERDE - LIGAÇÃO</v>
      </c>
      <c r="BF232" s="37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1232</v>
      </c>
      <c r="BK232" s="22" t="s">
        <v>1469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9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151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1503</v>
      </c>
      <c r="N233" s="16" t="s">
        <v>1504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BASE_MAPA!$E$2:$E$359 = #REF!) *
  ( BASE_MAPA!$F$2:$F$359 &lt;= #REF!) *
  ( BASE_MAPA!$G$2:$G$359  &gt;= #REF!),
  BASE_MAPA!$D$2:$D$359,
  "-",
  0
)</f>
        <v>-</v>
      </c>
      <c r="T233" s="15" t="str" cm="1">
        <f t="array" ref="T233" xml:space="preserve"> _xlfn.XLOOKUP(
  1,
  ( BASE_MAPA!$E$2:$E$359 = #REF!) *
  ( BASE_MAPA!$F$2:$F$359 &lt;= #REF!) *
  ( BASE_MAPA!$G$2:$G$359  &gt;= #REF!),
  BASE_MAPA!$K$2:$K$359,
  "-",
  0
)</f>
        <v>-</v>
      </c>
      <c r="U233" s="86" t="str">
        <f>IFERROR(_xlfn.XLOOKUP(J233, BASE_MAPA!$E$2:$E$359, BASE_MAPA!$J$2:$J$359), "ERRO")</f>
        <v>OURO VERDE - LIGAÇÃO</v>
      </c>
      <c r="V233" s="215" t="s">
        <v>1470</v>
      </c>
      <c r="W233" s="43" t="s">
        <v>1471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48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68" t="str">
        <f>IF(BS_CONTROLE[[#This Row],[Local - Partida]]=0, "-", BS_CONTROLE[[#This Row],[Local - Partida]])</f>
        <v>PITK96</v>
      </c>
      <c r="AL233" s="368" t="str">
        <f>IF(BS_CONTROLE[[#This Row],[Local - Encerramento]]=0, "-", BS_CONTROLE[[#This Row],[Local - Encerramento]])</f>
        <v>PITK96</v>
      </c>
      <c r="AM233" s="368" t="str">
        <f>IF(BS_CONTROLE[[#This Row],[Entre - Estações]]=0, "-", BS_CONTROLE[[#This Row],[Entre - Estações]])</f>
        <v>PUD-POU</v>
      </c>
      <c r="AN233" s="368" t="str">
        <f>IF(BS_CONTROLE[[#This Row],[SB]]=0, "-", BS_CONTROLE[[#This Row],[SB]])</f>
        <v>PUDPOU</v>
      </c>
      <c r="AO233" s="369">
        <f>IF(BS_CONTROLE[[#This Row],[SUB]]=0, "-", BS_CONTROLE[[#This Row],[SUB]])</f>
        <v>103</v>
      </c>
      <c r="AP233" s="370">
        <f>IF(BS_CONTROLE[[#This Row],[KM - Inicio]]=0, "-", BS_CONTROLE[[#This Row],[KM - Inicio]])</f>
        <v>2096</v>
      </c>
      <c r="AQ233" s="37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75" t="str" cm="1">
        <f t="array" ref="BC233" xml:space="preserve"> _xlfn.XLOOKUP(
  1,
  ( BASE_MAPA!$E$2:$E$359 = #REF!) *
  ( BASE_MAPA!$F$2:$F$359 &lt;= #REF!) *
  ( BASE_MAPA!$G$2:$G$359  &gt;= #REF!),
  BASE_MAPA!$D$2:$D$359,
  "-",
  0
)</f>
        <v>-</v>
      </c>
      <c r="BD233" s="75" t="str" cm="1">
        <f t="array" ref="BD233" xml:space="preserve"> _xlfn.XLOOKUP(
  1,
  ( BASE_MAPA!$E$2:$E$359 = #REF!) *
  ( BASE_MAPA!$F$2:$F$359 &lt;= #REF!) *
  ( BASE_MAPA!$G$2:$G$359  &gt;= #REF!),
  BASE_MAPA!$K$2:$K$359,
  "-",
  0
)</f>
        <v>-</v>
      </c>
      <c r="BE233" s="11" t="str">
        <f>IFERROR(_xlfn.XLOOKUP(AO233, BASE_MAPA!$E$2:$E$359, BASE_MAPA!$J$2:$J$359), "ERRO")</f>
        <v>OURO VERDE - LIGAÇÃO</v>
      </c>
      <c r="BF233" s="37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1505</v>
      </c>
      <c r="BK233" s="21" t="s">
        <v>1505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9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151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16" t="str" cm="1">
        <f t="array" ref="M234" xml:space="preserve"> _xlfn.XLOOKUP(
  1,
  ( BASE_MAPA!$E$2:$E$359 = #REF!) *
  ( BASE_MAPA!$F$2:$F$359 &lt;= #REF!) *
  ( BASE_MAPA!$G$2:$G$359  &gt;= #REF!),
  BASE_MAPA!$H$2:$H$359,
  "-",
  0
)</f>
        <v>-</v>
      </c>
      <c r="N234" s="16" t="str" cm="1">
        <f t="array" ref="N234" xml:space="preserve"> _xlfn.XLOOKUP(
  1,
  ( BASE_MAPA!$E$2:$E$359 = #REF!) *
  ( BASE_MAPA!$F$2:$F$359 &lt;= #REF!) *
  ( BASE_MAPA!$G$2:$G$359  &gt;= #REF!),
  BASE_MAPA!$I$2:$I$359,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BASE_MAPA!$E$2:$E$359 = #REF!) *
  ( BASE_MAPA!$F$2:$F$359 &lt;= #REF!) *
  ( BASE_MAPA!$G$2:$G$359  &gt;= #REF!),
  BASE_MAPA!$D$2:$D$359,
  "-",
  0
)</f>
        <v>-</v>
      </c>
      <c r="T234" s="15" t="str" cm="1">
        <f t="array" ref="T234" xml:space="preserve"> _xlfn.XLOOKUP(
  1,
  ( BASE_MAPA!$E$2:$E$359 = #REF!) *
  ( BASE_MAPA!$F$2:$F$359 &lt;= #REF!) *
  ( BASE_MAPA!$G$2:$G$359  &gt;= #REF!),
  BASE_MAPA!$K$2:$K$359,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48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68" t="str">
        <f>IF(BS_CONTROLE[[#This Row],[Local - Partida]]=0, "-", BS_CONTROLE[[#This Row],[Local - Partida]])</f>
        <v>-</v>
      </c>
      <c r="AL234" s="368" t="str">
        <f>IF(BS_CONTROLE[[#This Row],[Local - Encerramento]]=0, "-", BS_CONTROLE[[#This Row],[Local - Encerramento]])</f>
        <v>-</v>
      </c>
      <c r="AM234" s="368" t="str">
        <f>IF(BS_CONTROLE[[#This Row],[Entre - Estações]]=0, "-", BS_CONTROLE[[#This Row],[Entre - Estações]])</f>
        <v>-</v>
      </c>
      <c r="AN234" s="368" t="str">
        <f>IF(BS_CONTROLE[[#This Row],[SB]]=0, "-", BS_CONTROLE[[#This Row],[SB]])</f>
        <v>-</v>
      </c>
      <c r="AO234" s="369" t="str">
        <f>IF(BS_CONTROLE[[#This Row],[SUB]]=0, "-", BS_CONTROLE[[#This Row],[SUB]])</f>
        <v>-</v>
      </c>
      <c r="AP234" s="370" t="str">
        <f>IF(BS_CONTROLE[[#This Row],[KM - Inicio]]=0, "-", BS_CONTROLE[[#This Row],[KM - Inicio]])</f>
        <v>-</v>
      </c>
      <c r="AQ234" s="37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75" t="str" cm="1">
        <f t="array" ref="BC234" xml:space="preserve"> _xlfn.XLOOKUP(
  1,
  ( BASE_MAPA!$E$2:$E$359 = #REF!) *
  ( BASE_MAPA!$F$2:$F$359 &lt;= #REF!) *
  ( BASE_MAPA!$G$2:$G$359  &gt;= #REF!),
  BASE_MAPA!$D$2:$D$359,
  "-",
  0
)</f>
        <v>-</v>
      </c>
      <c r="BD234" s="75" t="str" cm="1">
        <f t="array" ref="BD234" xml:space="preserve"> _xlfn.XLOOKUP(
  1,
  ( BASE_MAPA!$E$2:$E$359 = #REF!) *
  ( BASE_MAPA!$F$2:$F$359 &lt;= #REF!) *
  ( BASE_MAPA!$G$2:$G$359  &gt;= #REF!),
  BASE_MAPA!$K$2:$K$359,
  "-",
  0
)</f>
        <v>-</v>
      </c>
      <c r="BE234" s="11" t="str">
        <f>IFERROR(_xlfn.XLOOKUP(AO234, BASE_MAPA!$E$2:$E$359, BASE_MAPA!$J$2:$J$359), "ERRO")</f>
        <v>ERRO</v>
      </c>
      <c r="BF234" s="37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9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7" t="s">
        <v>837</v>
      </c>
      <c r="E235" s="151">
        <v>230</v>
      </c>
      <c r="F235" s="185" t="s">
        <v>623</v>
      </c>
      <c r="G235" s="9" t="str">
        <f>IF(D235="","*",VLOOKUP(F235,BS_ATIVIDADE[#All],3,FALSE))</f>
        <v>OUTROS</v>
      </c>
      <c r="H235" s="186" t="s">
        <v>1506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1705</v>
      </c>
      <c r="N235" s="221" t="s">
        <v>1706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BASE_MAPA!$E$2:$E$359 = #REF!) *
  ( BASE_MAPA!$F$2:$F$359 &lt;= #REF!) *
  ( BASE_MAPA!$G$2:$G$359  &gt;= #REF!),
  BASE_MAPA!$D$2:$D$359,
  "-",
  0
)</f>
        <v>-</v>
      </c>
      <c r="T235" s="15" t="str" cm="1">
        <f t="array" ref="T235" xml:space="preserve"> _xlfn.XLOOKUP(
  1,
  ( BASE_MAPA!$E$2:$E$359 = #REF!) *
  ( BASE_MAPA!$F$2:$F$359 &lt;= #REF!) *
  ( BASE_MAPA!$G$2:$G$359  &gt;= #REF!),
  BASE_MAPA!$K$2:$K$359,
  "-",
  0
)</f>
        <v>-</v>
      </c>
      <c r="U235" s="86" t="str">
        <f>IFERROR(_xlfn.XLOOKUP(J235, BASE_MAPA!$E$2:$E$359, BASE_MAPA!$J$2:$J$359), "ERRO")</f>
        <v>ALTO ARAGUAIA - RONDONOPOLIS</v>
      </c>
      <c r="V235" s="211" t="s">
        <v>1615</v>
      </c>
      <c r="W235" s="186" t="s">
        <v>1713</v>
      </c>
      <c r="X235" s="14" t="s">
        <v>951</v>
      </c>
      <c r="Y235" s="18"/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48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68" t="str">
        <f>IF(BS_CONTROLE[[#This Row],[Local - Partida]]=0, "-", BS_CONTROLE[[#This Row],[Local - Partida]])</f>
        <v>752RVD</v>
      </c>
      <c r="AL235" s="368" t="str">
        <f>IF(BS_CONTROLE[[#This Row],[Local - Encerramento]]=0, "-", BS_CONTROLE[[#This Row],[Local - Encerramento]])</f>
        <v>TGR2</v>
      </c>
      <c r="AM235" s="368" t="str">
        <f>IF(BS_CONTROLE[[#This Row],[Entre - Estações]]=0, "-", BS_CONTROLE[[#This Row],[Entre - Estações]])</f>
        <v>TRO-TGR</v>
      </c>
      <c r="AN235" s="368" t="str">
        <f>IF(BS_CONTROLE[[#This Row],[SB]]=0, "-", BS_CONTROLE[[#This Row],[SB]])</f>
        <v>TROTGR</v>
      </c>
      <c r="AO235" s="369">
        <f>IF(BS_CONTROLE[[#This Row],[SUB]]=0, "-", BS_CONTROLE[[#This Row],[SUB]])</f>
        <v>98</v>
      </c>
      <c r="AP235" s="370">
        <f>IF(BS_CONTROLE[[#This Row],[KM - Inicio]]=0, "-", BS_CONTROLE[[#This Row],[KM - Inicio]])</f>
        <v>752</v>
      </c>
      <c r="AQ235" s="37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75" t="str" cm="1">
        <f t="array" ref="BC235" xml:space="preserve"> _xlfn.XLOOKUP(
  1,
  ( BASE_MAPA!$E$2:$E$359 = #REF!) *
  ( BASE_MAPA!$F$2:$F$359 &lt;= #REF!) *
  ( BASE_MAPA!$G$2:$G$359  &gt;= #REF!),
  BASE_MAPA!$D$2:$D$359,
  "-",
  0
)</f>
        <v>-</v>
      </c>
      <c r="BD235" s="75" t="str" cm="1">
        <f t="array" ref="BD235" xml:space="preserve"> _xlfn.XLOOKUP(
  1,
  ( BASE_MAPA!$E$2:$E$359 = #REF!) *
  ( BASE_MAPA!$F$2:$F$359 &lt;= #REF!) *
  ( BASE_MAPA!$G$2:$G$359  &gt;= #REF!),
  BASE_MAPA!$K$2:$K$359,
  "-",
  0
)</f>
        <v>-</v>
      </c>
      <c r="BE235" s="11" t="str">
        <f>IFERROR(_xlfn.XLOOKUP(AO235, BASE_MAPA!$E$2:$E$359, BASE_MAPA!$J$2:$J$359), "ERRO")</f>
        <v>ALTO ARAGUAIA - RONDONOPOLIS</v>
      </c>
      <c r="BF235" s="37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9" t="str">
        <f>IF(BN235="","",SUBSTITUTE(BM235," ","")&amp;SUBSTITUTE(BN235," ",""))</f>
        <v/>
      </c>
    </row>
    <row r="236" spans="1:72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3" t="s">
        <v>748</v>
      </c>
      <c r="E236" s="151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1724</v>
      </c>
      <c r="N236" s="221" t="s">
        <v>1728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BASE_MAPA!$E$2:$E$359 = #REF!) *
  ( BASE_MAPA!$F$2:$F$359 &lt;= #REF!) *
  ( BASE_MAPA!$G$2:$G$359  &gt;= #REF!),
  BASE_MAPA!$D$2:$D$359,
  "-",
  0
)</f>
        <v>-</v>
      </c>
      <c r="T236" s="15" t="str" cm="1">
        <f t="array" ref="T236" xml:space="preserve"> _xlfn.XLOOKUP(
  1,
  ( BASE_MAPA!$E$2:$E$359 = #REF!) *
  ( BASE_MAPA!$F$2:$F$359 &lt;= #REF!) *
  ( BASE_MAPA!$G$2:$G$359  &gt;= #REF!),
  BASE_MAPA!$K$2:$K$359,
  "-",
  0
)</f>
        <v>-</v>
      </c>
      <c r="U236" s="86" t="str">
        <f>IFERROR(_xlfn.XLOOKUP(J236, BASE_MAPA!$E$2:$E$359, BASE_MAPA!$J$2:$J$359), "ERRO")</f>
        <v>ALTO ARAGUAIA - RONDONOPOLIS</v>
      </c>
      <c r="V236" s="211" t="s">
        <v>1213</v>
      </c>
      <c r="W236" s="278" t="s">
        <v>1729</v>
      </c>
      <c r="X236" s="14" t="s">
        <v>956</v>
      </c>
      <c r="Y236" s="18"/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48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68" t="str">
        <f>IF(BS_CONTROLE[[#This Row],[Local - Partida]]=0, "-", BS_CONTROLE[[#This Row],[Local - Partida]])</f>
        <v>TSF2</v>
      </c>
      <c r="AL236" s="368" t="str">
        <f>IF(BS_CONTROLE[[#This Row],[Local - Encerramento]]=0, "-", BS_CONTROLE[[#This Row],[Local - Encerramento]])</f>
        <v>TIQ2</v>
      </c>
      <c r="AM236" s="368" t="str">
        <f>IF(BS_CONTROLE[[#This Row],[Entre - Estações]]=0, "-", BS_CONTROLE[[#This Row],[Entre - Estações]])</f>
        <v>TSF-TIQ</v>
      </c>
      <c r="AN236" s="368" t="str">
        <f>IF(BS_CONTROLE[[#This Row],[SB]]=0, "-", BS_CONTROLE[[#This Row],[SB]])</f>
        <v xml:space="preserve">TSFTIQ </v>
      </c>
      <c r="AO236" s="369">
        <f>IF(BS_CONTROLE[[#This Row],[SUB]]=0, "-", BS_CONTROLE[[#This Row],[SUB]])</f>
        <v>98</v>
      </c>
      <c r="AP236" s="370">
        <f>IF(BS_CONTROLE[[#This Row],[KM - Inicio]]=0, "-", BS_CONTROLE[[#This Row],[KM - Inicio]])</f>
        <v>721</v>
      </c>
      <c r="AQ236" s="37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75" t="str" cm="1">
        <f t="array" ref="BC236" xml:space="preserve"> _xlfn.XLOOKUP(
  1,
  ( BASE_MAPA!$E$2:$E$359 = #REF!) *
  ( BASE_MAPA!$F$2:$F$359 &lt;= #REF!) *
  ( BASE_MAPA!$G$2:$G$359  &gt;= #REF!),
  BASE_MAPA!$D$2:$D$359,
  "-",
  0
)</f>
        <v>-</v>
      </c>
      <c r="BD236" s="75" t="str" cm="1">
        <f t="array" ref="BD236" xml:space="preserve"> _xlfn.XLOOKUP(
  1,
  ( BASE_MAPA!$E$2:$E$359 = #REF!) *
  ( BASE_MAPA!$F$2:$F$359 &lt;= #REF!) *
  ( BASE_MAPA!$G$2:$G$359  &gt;= #REF!),
  BASE_MAPA!$K$2:$K$359,
  "-",
  0
)</f>
        <v>-</v>
      </c>
      <c r="BE236" s="11" t="str">
        <f>IFERROR(_xlfn.XLOOKUP(AO236, BASE_MAPA!$E$2:$E$359, BASE_MAPA!$J$2:$J$359), "ERRO")</f>
        <v>ALTO ARAGUAIA - RONDONOPOLIS</v>
      </c>
      <c r="BF236" s="37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9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7" t="s">
        <v>836</v>
      </c>
      <c r="E237" s="151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1636</v>
      </c>
      <c r="N237" s="221" t="s">
        <v>1637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BASE_MAPA!$E$2:$E$359 = #REF!) *
  ( BASE_MAPA!$F$2:$F$359 &lt;= #REF!) *
  ( BASE_MAPA!$G$2:$G$359  &gt;= #REF!),
  BASE_MAPA!$D$2:$D$359,
  "-",
  0
)</f>
        <v>-</v>
      </c>
      <c r="T237" s="15" t="str" cm="1">
        <f t="array" ref="T237" xml:space="preserve"> _xlfn.XLOOKUP(
  1,
  ( BASE_MAPA!$E$2:$E$359 = #REF!) *
  ( BASE_MAPA!$F$2:$F$359 &lt;= #REF!) *
  ( BASE_MAPA!$G$2:$G$359  &gt;= #REF!),
  BASE_MAPA!$K$2:$K$359,
  "-",
  0
)</f>
        <v>-</v>
      </c>
      <c r="U237" s="86" t="str">
        <f>IFERROR(_xlfn.XLOOKUP(J237, BASE_MAPA!$E$2:$E$359, BASE_MAPA!$J$2:$J$359), "ERRO")</f>
        <v>ALTO ARAGUAIA - RONDONOPOLIS</v>
      </c>
      <c r="V237" s="215" t="s">
        <v>1275</v>
      </c>
      <c r="W237" s="43" t="s">
        <v>1245</v>
      </c>
      <c r="X237" s="14" t="s">
        <v>956</v>
      </c>
      <c r="Y237" s="18"/>
      <c r="Z237" s="18" t="s">
        <v>952</v>
      </c>
      <c r="AA237" s="89" t="s">
        <v>1290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48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68" t="str">
        <f>IF(BS_CONTROLE[[#This Row],[Local - Partida]]=0, "-", BS_CONTROLE[[#This Row],[Local - Partida]])</f>
        <v>TIQ2</v>
      </c>
      <c r="AL237" s="368" t="str">
        <f>IF(BS_CONTROLE[[#This Row],[Local - Encerramento]]=0, "-", BS_CONTROLE[[#This Row],[Local - Encerramento]])</f>
        <v>TOM2</v>
      </c>
      <c r="AM237" s="368" t="str">
        <f>IF(BS_CONTROLE[[#This Row],[Entre - Estações]]=0, "-", BS_CONTROLE[[#This Row],[Entre - Estações]])</f>
        <v>TIQ-TOM</v>
      </c>
      <c r="AN237" s="368" t="str">
        <f>IF(BS_CONTROLE[[#This Row],[SB]]=0, "-", BS_CONTROLE[[#This Row],[SB]])</f>
        <v>TIQTOM</v>
      </c>
      <c r="AO237" s="369">
        <f>IF(BS_CONTROLE[[#This Row],[SUB]]=0, "-", BS_CONTROLE[[#This Row],[SUB]])</f>
        <v>98</v>
      </c>
      <c r="AP237" s="370">
        <f>IF(BS_CONTROLE[[#This Row],[KM - Inicio]]=0, "-", BS_CONTROLE[[#This Row],[KM - Inicio]])</f>
        <v>617</v>
      </c>
      <c r="AQ237" s="37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75" t="str" cm="1">
        <f t="array" ref="BC237" xml:space="preserve"> _xlfn.XLOOKUP(
  1,
  ( BASE_MAPA!$E$2:$E$359 = #REF!) *
  ( BASE_MAPA!$F$2:$F$359 &lt;= #REF!) *
  ( BASE_MAPA!$G$2:$G$359  &gt;= #REF!),
  BASE_MAPA!$D$2:$D$359,
  "-",
  0
)</f>
        <v>-</v>
      </c>
      <c r="BD237" s="75" t="str" cm="1">
        <f t="array" ref="BD237" xml:space="preserve"> _xlfn.XLOOKUP(
  1,
  ( BASE_MAPA!$E$2:$E$359 = #REF!) *
  ( BASE_MAPA!$F$2:$F$359 &lt;= #REF!) *
  ( BASE_MAPA!$G$2:$G$359  &gt;= #REF!),
  BASE_MAPA!$K$2:$K$359,
  "-",
  0
)</f>
        <v>-</v>
      </c>
      <c r="BE237" s="11" t="str">
        <f>IFERROR(_xlfn.XLOOKUP(AO237, BASE_MAPA!$E$2:$E$359, BASE_MAPA!$J$2:$J$359), "ERRO")</f>
        <v>ALTO ARAGUAIA - RONDONOPOLIS</v>
      </c>
      <c r="BF237" s="37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9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3" t="s">
        <v>863</v>
      </c>
      <c r="E238" s="151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1533</v>
      </c>
      <c r="N238" s="221" t="s">
        <v>1534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BASE_MAPA!$E$2:$E$359 = #REF!) *
  ( BASE_MAPA!$F$2:$F$359 &lt;= #REF!) *
  ( BASE_MAPA!$G$2:$G$359  &gt;= #REF!),
  BASE_MAPA!$D$2:$D$359,
  "-",
  0
)</f>
        <v>-</v>
      </c>
      <c r="T238" s="15" t="str" cm="1">
        <f t="array" ref="T238" xml:space="preserve"> _xlfn.XLOOKUP(
  1,
  ( BASE_MAPA!$E$2:$E$359 = #REF!) *
  ( BASE_MAPA!$F$2:$F$359 &lt;= #REF!) *
  ( BASE_MAPA!$G$2:$G$359  &gt;= #REF!),
  BASE_MAPA!$K$2:$K$359,
  "-",
  0
)</f>
        <v>-</v>
      </c>
      <c r="U238" s="86" t="str">
        <f>IFERROR(_xlfn.XLOOKUP(J238, BASE_MAPA!$E$2:$E$359, BASE_MAPA!$J$2:$J$359), "ERRO")</f>
        <v>ALTO ARAGUAIA - RONDONOPOLIS</v>
      </c>
      <c r="V238" s="215" t="s">
        <v>1409</v>
      </c>
      <c r="W238" s="43" t="s">
        <v>1231</v>
      </c>
      <c r="X238" s="14" t="s">
        <v>951</v>
      </c>
      <c r="Y238" s="18"/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48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68" t="str">
        <f>IF(BS_CONTROLE[[#This Row],[Local - Partida]]=0, "-", BS_CONTROLE[[#This Row],[Local - Partida]])</f>
        <v>-</v>
      </c>
      <c r="AL238" s="368" t="str">
        <f>IF(BS_CONTROLE[[#This Row],[Local - Encerramento]]=0, "-", BS_CONTROLE[[#This Row],[Local - Encerramento]])</f>
        <v>-</v>
      </c>
      <c r="AM238" s="368" t="str">
        <f>IF(BS_CONTROLE[[#This Row],[Entre - Estações]]=0, "-", BS_CONTROLE[[#This Row],[Entre - Estações]])</f>
        <v>TBE-S</v>
      </c>
      <c r="AN238" s="368" t="str">
        <f>IF(BS_CONTROLE[[#This Row],[SB]]=0, "-", BS_CONTROLE[[#This Row],[SB]])</f>
        <v>TBES</v>
      </c>
      <c r="AO238" s="369">
        <f>IF(BS_CONTROLE[[#This Row],[SUB]]=0, "-", BS_CONTROLE[[#This Row],[SUB]])</f>
        <v>98</v>
      </c>
      <c r="AP238" s="370">
        <f>IF(BS_CONTROLE[[#This Row],[KM - Inicio]]=0, "-", BS_CONTROLE[[#This Row],[KM - Inicio]])</f>
        <v>529.1</v>
      </c>
      <c r="AQ238" s="37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75" t="str" cm="1">
        <f t="array" ref="BC238" xml:space="preserve"> _xlfn.XLOOKUP(
  1,
  ( BASE_MAPA!$E$2:$E$359 = #REF!) *
  ( BASE_MAPA!$F$2:$F$359 &lt;= #REF!) *
  ( BASE_MAPA!$G$2:$G$359  &gt;= #REF!),
  BASE_MAPA!$D$2:$D$359,
  "-",
  0
)</f>
        <v>-</v>
      </c>
      <c r="BD238" s="75" t="str" cm="1">
        <f t="array" ref="BD238" xml:space="preserve"> _xlfn.XLOOKUP(
  1,
  ( BASE_MAPA!$E$2:$E$359 = #REF!) *
  ( BASE_MAPA!$F$2:$F$359 &lt;= #REF!) *
  ( BASE_MAPA!$G$2:$G$359  &gt;= #REF!),
  BASE_MAPA!$K$2:$K$359,
  "-",
  0
)</f>
        <v>-</v>
      </c>
      <c r="BE238" s="11" t="str">
        <f>IFERROR(_xlfn.XLOOKUP(AO238, BASE_MAPA!$E$2:$E$359, BASE_MAPA!$J$2:$J$359), "ERRO")</f>
        <v>ALTO ARAGUAIA - RONDONOPOLIS</v>
      </c>
      <c r="BF238" s="37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9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3" t="s">
        <v>870</v>
      </c>
      <c r="E239" s="151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1660</v>
      </c>
      <c r="N239" s="221" t="s">
        <v>1661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BASE_MAPA!$E$2:$E$359 = #REF!) *
  ( BASE_MAPA!$F$2:$F$359 &lt;= #REF!) *
  ( BASE_MAPA!$G$2:$G$359  &gt;= #REF!),
  BASE_MAPA!$D$2:$D$359,
  "-",
  0
)</f>
        <v>-</v>
      </c>
      <c r="T239" s="15" t="str" cm="1">
        <f t="array" ref="T239" xml:space="preserve"> _xlfn.XLOOKUP(
  1,
  ( BASE_MAPA!$E$2:$E$359 = #REF!) *
  ( BASE_MAPA!$F$2:$F$359 &lt;= #REF!) *
  ( BASE_MAPA!$G$2:$G$359  &gt;= #REF!),
  BASE_MAPA!$K$2:$K$359,
  "-",
  0
)</f>
        <v>-</v>
      </c>
      <c r="U239" s="86" t="str">
        <f>IFERROR(_xlfn.XLOOKUP(J239, BASE_MAPA!$E$2:$E$359, BASE_MAPA!$J$2:$J$359), "ERRO")</f>
        <v>MARCO INICIAL - ALTO ARAGUAIA</v>
      </c>
      <c r="V239" s="215" t="s">
        <v>1255</v>
      </c>
      <c r="W239" s="43" t="s">
        <v>1662</v>
      </c>
      <c r="X239" s="14" t="s">
        <v>956</v>
      </c>
      <c r="Y239" s="18"/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48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68" t="str">
        <f>IF(BS_CONTROLE[[#This Row],[Local - Partida]]=0, "-", BS_CONTROLE[[#This Row],[Local - Partida]])</f>
        <v>-</v>
      </c>
      <c r="AL239" s="368" t="str">
        <f>IF(BS_CONTROLE[[#This Row],[Local - Encerramento]]=0, "-", BS_CONTROLE[[#This Row],[Local - Encerramento]])</f>
        <v>-</v>
      </c>
      <c r="AM239" s="368" t="str">
        <f>IF(BS_CONTROLE[[#This Row],[Entre - Estações]]=0, "-", BS_CONTROLE[[#This Row],[Entre - Estações]])</f>
        <v>TMT-N</v>
      </c>
      <c r="AN239" s="368" t="str">
        <f>IF(BS_CONTROLE[[#This Row],[SB]]=0, "-", BS_CONTROLE[[#This Row],[SB]])</f>
        <v>TMTN</v>
      </c>
      <c r="AO239" s="369">
        <f>IF(BS_CONTROLE[[#This Row],[SUB]]=0, "-", BS_CONTROLE[[#This Row],[SUB]])</f>
        <v>74</v>
      </c>
      <c r="AP239" s="370">
        <f>IF(BS_CONTROLE[[#This Row],[KM - Inicio]]=0, "-", BS_CONTROLE[[#This Row],[KM - Inicio]])</f>
        <v>403.13</v>
      </c>
      <c r="AQ239" s="37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75" t="str" cm="1">
        <f t="array" ref="BC239" xml:space="preserve"> _xlfn.XLOOKUP(
  1,
  ( BASE_MAPA!$E$2:$E$359 = #REF!) *
  ( BASE_MAPA!$F$2:$F$359 &lt;= #REF!) *
  ( BASE_MAPA!$G$2:$G$359  &gt;= #REF!),
  BASE_MAPA!$D$2:$D$359,
  "-",
  0
)</f>
        <v>-</v>
      </c>
      <c r="BD239" s="75" t="str" cm="1">
        <f t="array" ref="BD239" xml:space="preserve"> _xlfn.XLOOKUP(
  1,
  ( BASE_MAPA!$E$2:$E$359 = #REF!) *
  ( BASE_MAPA!$F$2:$F$359 &lt;= #REF!) *
  ( BASE_MAPA!$G$2:$G$359  &gt;= #REF!),
  BASE_MAPA!$K$2:$K$359,
  "-",
  0
)</f>
        <v>-</v>
      </c>
      <c r="BE239" s="11" t="str">
        <f>IFERROR(_xlfn.XLOOKUP(AO239, BASE_MAPA!$E$2:$E$359, BASE_MAPA!$J$2:$J$359), "ERRO")</f>
        <v>MARCO INICIAL - ALTO ARAGUAIA</v>
      </c>
      <c r="BF239" s="37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9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7" t="s">
        <v>826</v>
      </c>
      <c r="E240" s="151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21" t="str" cm="1">
        <f t="array" ref="M240" xml:space="preserve"> _xlfn.XLOOKUP(
  1,
  ( BASE_MAPA!$E$2:$E$359 = #REF!) *
  ( BASE_MAPA!$F$2:$F$359 &lt;= #REF!) *
  ( BASE_MAPA!$G$2:$G$359  &gt;= #REF!),
  BASE_MAPA!$H$2:$H$359,
  "-",
  0
)</f>
        <v>-</v>
      </c>
      <c r="N240" s="221" t="str" cm="1">
        <f t="array" ref="N240" xml:space="preserve"> _xlfn.XLOOKUP(
  1,
  ( BASE_MAPA!$E$2:$E$359 = #REF!) *
  ( BASE_MAPA!$F$2:$F$359 &lt;= #REF!) *
  ( BASE_MAPA!$G$2:$G$359  &gt;= #REF!),
  BASE_MAPA!$I$2:$I$359,
  "-",
  0
)</f>
        <v>-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BASE_MAPA!$E$2:$E$359 = #REF!) *
  ( BASE_MAPA!$F$2:$F$359 &lt;= #REF!) *
  ( BASE_MAPA!$G$2:$G$359  &gt;= #REF!),
  BASE_MAPA!$D$2:$D$359,
  "-",
  0
)</f>
        <v>-</v>
      </c>
      <c r="T240" s="15" t="str" cm="1">
        <f t="array" ref="T240" xml:space="preserve"> _xlfn.XLOOKUP(
  1,
  ( BASE_MAPA!$E$2:$E$359 = #REF!) *
  ( BASE_MAPA!$F$2:$F$359 &lt;= #REF!) *
  ( BASE_MAPA!$G$2:$G$359  &gt;= #REF!),
  BASE_MAPA!$K$2:$K$359,
  "-",
  0
)</f>
        <v>-</v>
      </c>
      <c r="U240" s="86" t="str">
        <f>IFERROR(_xlfn.XLOOKUP(J240, BASE_MAPA!$E$2:$E$359, BASE_MAPA!$J$2:$J$359), "ERRO")</f>
        <v>MARCO INICIAL - ALTO ARAGUAIA</v>
      </c>
      <c r="V240" s="211" t="s">
        <v>1307</v>
      </c>
      <c r="W240" s="186" t="s">
        <v>700</v>
      </c>
      <c r="X240" s="237" t="s">
        <v>951</v>
      </c>
      <c r="Y240" s="18"/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48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68" t="str">
        <f>IF(BS_CONTROLE[[#This Row],[Local - Partida]]=0, "-", BS_CONTROLE[[#This Row],[Local - Partida]])</f>
        <v>TOM2</v>
      </c>
      <c r="AL240" s="368" t="str">
        <f>IF(BS_CONTROLE[[#This Row],[Local - Encerramento]]=0, "-", BS_CONTROLE[[#This Row],[Local - Encerramento]])</f>
        <v>TOM2</v>
      </c>
      <c r="AM240" s="368" t="str">
        <f>IF(BS_CONTROLE[[#This Row],[Entre - Estações]]=0, "-", BS_CONTROLE[[#This Row],[Entre - Estações]])</f>
        <v>-</v>
      </c>
      <c r="AN240" s="368" t="str">
        <f>IF(BS_CONTROLE[[#This Row],[SB]]=0, "-", BS_CONTROLE[[#This Row],[SB]])</f>
        <v>-</v>
      </c>
      <c r="AO240" s="369">
        <f>IF(BS_CONTROLE[[#This Row],[SUB]]=0, "-", BS_CONTROLE[[#This Row],[SUB]])</f>
        <v>74</v>
      </c>
      <c r="AP240" s="370">
        <f>IF(BS_CONTROLE[[#This Row],[KM - Inicio]]=0, "-", BS_CONTROLE[[#This Row],[KM - Inicio]])</f>
        <v>394</v>
      </c>
      <c r="AQ240" s="37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75" t="str" cm="1">
        <f t="array" ref="BC240" xml:space="preserve"> _xlfn.XLOOKUP(
  1,
  ( BASE_MAPA!$E$2:$E$359 = #REF!) *
  ( BASE_MAPA!$F$2:$F$359 &lt;= #REF!) *
  ( BASE_MAPA!$G$2:$G$359  &gt;= #REF!),
  BASE_MAPA!$D$2:$D$359,
  "-",
  0
)</f>
        <v>-</v>
      </c>
      <c r="BD240" s="75" t="str" cm="1">
        <f t="array" ref="BD240" xml:space="preserve"> _xlfn.XLOOKUP(
  1,
  ( BASE_MAPA!$E$2:$E$359 = #REF!) *
  ( BASE_MAPA!$F$2:$F$359 &lt;= #REF!) *
  ( BASE_MAPA!$G$2:$G$359  &gt;= #REF!),
  BASE_MAPA!$K$2:$K$359,
  "-",
  0
)</f>
        <v>-</v>
      </c>
      <c r="BE240" s="11" t="str">
        <f>IFERROR(_xlfn.XLOOKUP(AO240, BASE_MAPA!$E$2:$E$359, BASE_MAPA!$J$2:$J$359), "ERRO")</f>
        <v>MARCO INICIAL - ALTO ARAGUAIA</v>
      </c>
      <c r="BF240" s="37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9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3" t="s">
        <v>705</v>
      </c>
      <c r="E241" s="151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1735</v>
      </c>
      <c r="N241" s="221" t="s">
        <v>1736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BASE_MAPA!$E$2:$E$359 = #REF!) *
  ( BASE_MAPA!$F$2:$F$359 &lt;= #REF!) *
  ( BASE_MAPA!$G$2:$G$359  &gt;= #REF!),
  BASE_MAPA!$D$2:$D$359,
  "-",
  0
)</f>
        <v>-</v>
      </c>
      <c r="T241" s="15" t="str" cm="1">
        <f t="array" ref="T241" xml:space="preserve"> _xlfn.XLOOKUP(
  1,
  ( BASE_MAPA!$E$2:$E$359 = #REF!) *
  ( BASE_MAPA!$F$2:$F$359 &lt;= #REF!) *
  ( BASE_MAPA!$G$2:$G$359  &gt;= #REF!),
  BASE_MAPA!$K$2:$K$359,
  "-",
  0
)</f>
        <v>-</v>
      </c>
      <c r="U241" s="86" t="str">
        <f>IFERROR(_xlfn.XLOOKUP(J241, BASE_MAPA!$E$2:$E$359, BASE_MAPA!$J$2:$J$359), "ERRO")</f>
        <v>MARCO INICIAL - ALTO ARAGUAIA</v>
      </c>
      <c r="V241" s="211" t="s">
        <v>1548</v>
      </c>
      <c r="W241" s="186" t="s">
        <v>1737</v>
      </c>
      <c r="X241" s="237" t="s">
        <v>956</v>
      </c>
      <c r="Y241" s="18"/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48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68" t="str">
        <f>IF(BS_CONTROLE[[#This Row],[Local - Partida]]=0, "-", BS_CONTROLE[[#This Row],[Local - Partida]])</f>
        <v>TVI2</v>
      </c>
      <c r="AL241" s="368" t="str">
        <f>IF(BS_CONTROLE[[#This Row],[Local - Encerramento]]=0, "-", BS_CONTROLE[[#This Row],[Local - Encerramento]])</f>
        <v>TCS2</v>
      </c>
      <c r="AM241" s="368" t="str">
        <f>IF(BS_CONTROLE[[#This Row],[Entre - Estações]]=0, "-", BS_CONTROLE[[#This Row],[Entre - Estações]])</f>
        <v>TVI-TCS</v>
      </c>
      <c r="AN241" s="368" t="str">
        <f>IF(BS_CONTROLE[[#This Row],[SB]]=0, "-", BS_CONTROLE[[#This Row],[SB]])</f>
        <v>TVITCS</v>
      </c>
      <c r="AO241" s="369">
        <f>IF(BS_CONTROLE[[#This Row],[SUB]]=0, "-", BS_CONTROLE[[#This Row],[SUB]])</f>
        <v>74</v>
      </c>
      <c r="AP241" s="370">
        <f>IF(BS_CONTROLE[[#This Row],[KM - Inicio]]=0, "-", BS_CONTROLE[[#This Row],[KM - Inicio]])</f>
        <v>227</v>
      </c>
      <c r="AQ241" s="37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75" t="str" cm="1">
        <f t="array" ref="BC241" xml:space="preserve"> _xlfn.XLOOKUP(
  1,
  ( BASE_MAPA!$E$2:$E$359 = #REF!) *
  ( BASE_MAPA!$F$2:$F$359 &lt;= #REF!) *
  ( BASE_MAPA!$G$2:$G$359  &gt;= #REF!),
  BASE_MAPA!$D$2:$D$359,
  "-",
  0
)</f>
        <v>-</v>
      </c>
      <c r="BD241" s="75" t="str" cm="1">
        <f t="array" ref="BD241" xml:space="preserve"> _xlfn.XLOOKUP(
  1,
  ( BASE_MAPA!$E$2:$E$359 = #REF!) *
  ( BASE_MAPA!$F$2:$F$359 &lt;= #REF!) *
  ( BASE_MAPA!$G$2:$G$359  &gt;= #REF!),
  BASE_MAPA!$K$2:$K$359,
  "-",
  0
)</f>
        <v>-</v>
      </c>
      <c r="BE241" s="11" t="str">
        <f>IFERROR(_xlfn.XLOOKUP(AO241, BASE_MAPA!$E$2:$E$359, BASE_MAPA!$J$2:$J$359), "ERRO")</f>
        <v>MARCO INICIAL - ALTO ARAGUAIA</v>
      </c>
      <c r="BF241" s="37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9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1738</v>
      </c>
      <c r="N242" s="16" t="s">
        <v>1738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BASE_MAPA!$E$2:$E$359 = #REF!) *
  ( BASE_MAPA!$F$2:$F$359 &lt;= #REF!) *
  ( BASE_MAPA!$G$2:$G$359  &gt;= #REF!),
  BASE_MAPA!$D$2:$D$359,
  "-",
  0
)</f>
        <v>-</v>
      </c>
      <c r="T242" s="15" t="str" cm="1">
        <f t="array" ref="T242" xml:space="preserve"> _xlfn.XLOOKUP(
  1,
  ( BASE_MAPA!$E$2:$E$359 = #REF!) *
  ( BASE_MAPA!$F$2:$F$359 &lt;= #REF!) *
  ( BASE_MAPA!$G$2:$G$359  &gt;= #REF!),
  BASE_MAPA!$K$2:$K$359,
  "-",
  0
)</f>
        <v>-</v>
      </c>
      <c r="U242" s="86" t="str">
        <f>IFERROR(_xlfn.XLOOKUP(J242, BASE_MAPA!$E$2:$E$359, BASE_MAPA!$J$2:$J$359), "ERRO")</f>
        <v>MARCO INICIAL - ALTO ARAGUAIA</v>
      </c>
      <c r="V242" s="215" t="s">
        <v>1213</v>
      </c>
      <c r="W242" s="43" t="s">
        <v>1438</v>
      </c>
      <c r="X242" s="273" t="s">
        <v>956</v>
      </c>
      <c r="Y242" s="18"/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48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68" t="str">
        <f>IF(BS_CONTROLE[[#This Row],[Local - Partida]]=0, "-", BS_CONTROLE[[#This Row],[Local - Partida]])</f>
        <v>TVI2</v>
      </c>
      <c r="AL242" s="368" t="str">
        <f>IF(BS_CONTROLE[[#This Row],[Local - Encerramento]]=0, "-", BS_CONTROLE[[#This Row],[Local - Encerramento]])</f>
        <v>TIN2</v>
      </c>
      <c r="AM242" s="368" t="str">
        <f>IF(BS_CONTROLE[[#This Row],[Entre - Estações]]=0, "-", BS_CONTROLE[[#This Row],[Entre - Estações]])</f>
        <v>TVI-TIN</v>
      </c>
      <c r="AN242" s="368" t="str">
        <f>IF(BS_CONTROLE[[#This Row],[SB]]=0, "-", BS_CONTROLE[[#This Row],[SB]])</f>
        <v>TVI-TIN</v>
      </c>
      <c r="AO242" s="369">
        <f>IF(BS_CONTROLE[[#This Row],[SUB]]=0, "-", BS_CONTROLE[[#This Row],[SUB]])</f>
        <v>74</v>
      </c>
      <c r="AP242" s="370">
        <f>IF(BS_CONTROLE[[#This Row],[KM - Inicio]]=0, "-", BS_CONTROLE[[#This Row],[KM - Inicio]])</f>
        <v>227</v>
      </c>
      <c r="AQ242" s="37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75" t="str" cm="1">
        <f t="array" ref="BC242" xml:space="preserve"> _xlfn.XLOOKUP(
  1,
  ( BASE_MAPA!$E$2:$E$359 = #REF!) *
  ( BASE_MAPA!$F$2:$F$359 &lt;= #REF!) *
  ( BASE_MAPA!$G$2:$G$359  &gt;= #REF!),
  BASE_MAPA!$D$2:$D$359,
  "-",
  0
)</f>
        <v>-</v>
      </c>
      <c r="BD242" s="75" t="str" cm="1">
        <f t="array" ref="BD242" xml:space="preserve"> _xlfn.XLOOKUP(
  1,
  ( BASE_MAPA!$E$2:$E$359 = #REF!) *
  ( BASE_MAPA!$F$2:$F$359 &lt;= #REF!) *
  ( BASE_MAPA!$G$2:$G$359  &gt;= #REF!),
  BASE_MAPA!$K$2:$K$359,
  "-",
  0
)</f>
        <v>-</v>
      </c>
      <c r="BE242" s="11" t="str">
        <f>IFERROR(_xlfn.XLOOKUP(AO242, BASE_MAPA!$E$2:$E$359, BASE_MAPA!$J$2:$J$359), "ERRO")</f>
        <v>MARCO INICIAL - ALTO ARAGUAIA</v>
      </c>
      <c r="BF242" s="37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9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7" t="s">
        <v>813</v>
      </c>
      <c r="E243" s="151">
        <v>238</v>
      </c>
      <c r="F243" s="185" t="s">
        <v>715</v>
      </c>
      <c r="G243" s="9" t="str">
        <f>IF(D243="","*",VLOOKUP(F243,BS_ATIVIDADE[#All],3,FALSE))</f>
        <v>MECANIZAÇÃO - SOCADORA</v>
      </c>
      <c r="H243" s="43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221" t="s">
        <v>1738</v>
      </c>
      <c r="N243" s="221" t="s">
        <v>1738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BASE_MAPA!$E$2:$E$359 = #REF!) *
  ( BASE_MAPA!$F$2:$F$359 &lt;= #REF!) *
  ( BASE_MAPA!$G$2:$G$359  &gt;= #REF!),
  BASE_MAPA!$D$2:$D$359,
  "-",
  0
)</f>
        <v>-</v>
      </c>
      <c r="T243" s="15" t="str" cm="1">
        <f t="array" ref="T243" xml:space="preserve"> _xlfn.XLOOKUP(
  1,
  ( BASE_MAPA!$E$2:$E$359 = #REF!) *
  ( BASE_MAPA!$F$2:$F$359 &lt;= #REF!) *
  ( BASE_MAPA!$G$2:$G$359  &gt;= #REF!),
  BASE_MAPA!$K$2:$K$359,
  "-",
  0
)</f>
        <v>-</v>
      </c>
      <c r="U243" s="86" t="str">
        <f>IFERROR(_xlfn.XLOOKUP(J243, BASE_MAPA!$E$2:$E$359, BASE_MAPA!$J$2:$J$359), "ERRO")</f>
        <v>MARCO INICIAL - ALTO ARAGUAIA</v>
      </c>
      <c r="V243" s="215" t="s">
        <v>1217</v>
      </c>
      <c r="W243" s="43" t="s">
        <v>1383</v>
      </c>
      <c r="X243" s="14" t="s">
        <v>956</v>
      </c>
      <c r="Y243" s="18"/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48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68" t="str">
        <f>IF(BS_CONTROLE[[#This Row],[Local - Partida]]=0, "-", BS_CONTROLE[[#This Row],[Local - Partida]])</f>
        <v>TVI2</v>
      </c>
      <c r="AL243" s="368" t="str">
        <f>IF(BS_CONTROLE[[#This Row],[Local - Encerramento]]=0, "-", BS_CONTROLE[[#This Row],[Local - Encerramento]])</f>
        <v>TVI2</v>
      </c>
      <c r="AM243" s="368" t="str">
        <f>IF(BS_CONTROLE[[#This Row],[Entre - Estações]]=0, "-", BS_CONTROLE[[#This Row],[Entre - Estações]])</f>
        <v>TVI-TIN</v>
      </c>
      <c r="AN243" s="368" t="str">
        <f>IF(BS_CONTROLE[[#This Row],[SB]]=0, "-", BS_CONTROLE[[#This Row],[SB]])</f>
        <v>TVI-TIN</v>
      </c>
      <c r="AO243" s="369">
        <f>IF(BS_CONTROLE[[#This Row],[SUB]]=0, "-", BS_CONTROLE[[#This Row],[SUB]])</f>
        <v>74</v>
      </c>
      <c r="AP243" s="370">
        <f>IF(BS_CONTROLE[[#This Row],[KM - Inicio]]=0, "-", BS_CONTROLE[[#This Row],[KM - Inicio]])</f>
        <v>200</v>
      </c>
      <c r="AQ243" s="37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75" t="str" cm="1">
        <f t="array" ref="BC243" xml:space="preserve"> _xlfn.XLOOKUP(
  1,
  ( BASE_MAPA!$E$2:$E$359 = #REF!) *
  ( BASE_MAPA!$F$2:$F$359 &lt;= #REF!) *
  ( BASE_MAPA!$G$2:$G$359  &gt;= #REF!),
  BASE_MAPA!$D$2:$D$359,
  "-",
  0
)</f>
        <v>-</v>
      </c>
      <c r="BD243" s="75" t="str" cm="1">
        <f t="array" ref="BD243" xml:space="preserve"> _xlfn.XLOOKUP(
  1,
  ( BASE_MAPA!$E$2:$E$359 = #REF!) *
  ( BASE_MAPA!$F$2:$F$359 &lt;= #REF!) *
  ( BASE_MAPA!$G$2:$G$359  &gt;= #REF!),
  BASE_MAPA!$K$2:$K$359,
  "-",
  0
)</f>
        <v>-</v>
      </c>
      <c r="BE243" s="11" t="str">
        <f>IFERROR(_xlfn.XLOOKUP(AO243, BASE_MAPA!$E$2:$E$359, BASE_MAPA!$J$2:$J$359), "ERRO")</f>
        <v>MARCO INICIAL - ALTO ARAGUAIA</v>
      </c>
      <c r="BF243" s="37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9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151">
        <v>239</v>
      </c>
      <c r="F244" s="185" t="s">
        <v>792</v>
      </c>
      <c r="G244" s="9" t="str">
        <f>IF(D244="","*",VLOOKUP(F244,BS_ATIVIDADE[#All],3,FALSE))</f>
        <v>SOLDA</v>
      </c>
      <c r="H244" s="43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221" t="s">
        <v>1738</v>
      </c>
      <c r="N244" s="221" t="s">
        <v>1738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BASE_MAPA!$E$2:$E$359 = #REF!) *
  ( BASE_MAPA!$F$2:$F$359 &lt;= #REF!) *
  ( BASE_MAPA!$G$2:$G$359  &gt;= #REF!),
  BASE_MAPA!$D$2:$D$359,
  "-",
  0
)</f>
        <v>-</v>
      </c>
      <c r="T244" s="15" t="str" cm="1">
        <f t="array" ref="T244" xml:space="preserve"> _xlfn.XLOOKUP(
  1,
  ( BASE_MAPA!$E$2:$E$359 = #REF!) *
  ( BASE_MAPA!$F$2:$F$359 &lt;= #REF!) *
  ( BASE_MAPA!$G$2:$G$359  &gt;= #REF!),
  BASE_MAPA!$K$2:$K$359,
  "-",
  0
)</f>
        <v>-</v>
      </c>
      <c r="U244" s="86" t="str">
        <f>IFERROR(_xlfn.XLOOKUP(J244, BASE_MAPA!$E$2:$E$359, BASE_MAPA!$J$2:$J$359), "ERRO")</f>
        <v>MARCO INICIAL - ALTO ARAGUAIA</v>
      </c>
      <c r="V244" s="211" t="s">
        <v>1226</v>
      </c>
      <c r="W244" s="43" t="s">
        <v>1442</v>
      </c>
      <c r="X244" s="14" t="s">
        <v>956</v>
      </c>
      <c r="Y244" s="18"/>
      <c r="Z244" s="18" t="s">
        <v>961</v>
      </c>
      <c r="AA244" s="320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48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68" t="str">
        <f>IF(BS_CONTROLE[[#This Row],[Local - Partida]]=0, "-", BS_CONTROLE[[#This Row],[Local - Partida]])</f>
        <v>TMO155</v>
      </c>
      <c r="AL244" s="368" t="str">
        <f>IF(BS_CONTROLE[[#This Row],[Local - Encerramento]]=0, "-", BS_CONTROLE[[#This Row],[Local - Encerramento]])</f>
        <v>-</v>
      </c>
      <c r="AM244" s="368" t="str">
        <f>IF(BS_CONTROLE[[#This Row],[Entre - Estações]]=0, "-", BS_CONTROLE[[#This Row],[Entre - Estações]])</f>
        <v>TVI-TIN</v>
      </c>
      <c r="AN244" s="368" t="str">
        <f>IF(BS_CONTROLE[[#This Row],[SB]]=0, "-", BS_CONTROLE[[#This Row],[SB]])</f>
        <v>TVI-TIN</v>
      </c>
      <c r="AO244" s="369">
        <f>IF(BS_CONTROLE[[#This Row],[SUB]]=0, "-", BS_CONTROLE[[#This Row],[SUB]])</f>
        <v>74</v>
      </c>
      <c r="AP244" s="370">
        <f>IF(BS_CONTROLE[[#This Row],[KM - Inicio]]=0, "-", BS_CONTROLE[[#This Row],[KM - Inicio]])</f>
        <v>147.4</v>
      </c>
      <c r="AQ244" s="37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75" t="str" cm="1">
        <f t="array" ref="BC244" xml:space="preserve"> _xlfn.XLOOKUP(
  1,
  ( BASE_MAPA!$E$2:$E$359 = #REF!) *
  ( BASE_MAPA!$F$2:$F$359 &lt;= #REF!) *
  ( BASE_MAPA!$G$2:$G$359  &gt;= #REF!),
  BASE_MAPA!$D$2:$D$359,
  "-",
  0
)</f>
        <v>-</v>
      </c>
      <c r="BD244" s="75" t="str" cm="1">
        <f t="array" ref="BD244" xml:space="preserve"> _xlfn.XLOOKUP(
  1,
  ( BASE_MAPA!$E$2:$E$359 = #REF!) *
  ( BASE_MAPA!$F$2:$F$359 &lt;= #REF!) *
  ( BASE_MAPA!$G$2:$G$359  &gt;= #REF!),
  BASE_MAPA!$K$2:$K$359,
  "-",
  0
)</f>
        <v>-</v>
      </c>
      <c r="BE244" s="11" t="str">
        <f>IFERROR(_xlfn.XLOOKUP(AO244, BASE_MAPA!$E$2:$E$359, BASE_MAPA!$J$2:$J$359), "ERRO")</f>
        <v>MARCO INICIAL - ALTO ARAGUAIA</v>
      </c>
      <c r="BF244" s="37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9" t="str">
        <f t="shared" si="3"/>
        <v/>
      </c>
    </row>
    <row r="245" spans="1:72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151">
        <v>240</v>
      </c>
      <c r="F245" s="15" t="s">
        <v>785</v>
      </c>
      <c r="G245" s="9" t="str">
        <f>IF(D245="","*",VLOOKUP(F245,BS_ATIVIDADE[#All],3,FALSE))</f>
        <v>PEDRA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BASE_MAPA!$E$2:$E$359 = #REF!) *
  ( BASE_MAPA!$F$2:$F$359 &lt;= #REF!) *
  ( BASE_MAPA!$G$2:$G$359  &gt;= #REF!),
  BASE_MAPA!$D$2:$D$359,
  "-",
  0
)</f>
        <v>-</v>
      </c>
      <c r="T245" s="15" t="str" cm="1">
        <f t="array" ref="T245" xml:space="preserve"> _xlfn.XLOOKUP(
  1,
  ( BASE_MAPA!$E$2:$E$359 = #REF!) *
  ( BASE_MAPA!$F$2:$F$359 &lt;= #REF!) *
  ( BASE_MAPA!$G$2:$G$359  &gt;= #REF!),
  BASE_MAPA!$K$2:$K$359,
  "-",
  0
)</f>
        <v>-</v>
      </c>
      <c r="U245" s="86" t="str">
        <f>IFERROR(_xlfn.XLOOKUP(J245, BASE_MAPA!$E$2:$E$359, BASE_MAPA!$J$2:$J$359), "ERRO")</f>
        <v>MARCO INICIAL - ALTO ARAGUAIA</v>
      </c>
      <c r="V245" s="211" t="s">
        <v>1248</v>
      </c>
      <c r="W245" s="43" t="s">
        <v>1463</v>
      </c>
      <c r="X245" s="14" t="s">
        <v>951</v>
      </c>
      <c r="Y245" s="18"/>
      <c r="Z245" s="18" t="s">
        <v>952</v>
      </c>
      <c r="AA245" s="275" t="s">
        <v>1464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48" t="str">
        <f>IF(BS_CONTROLE[[#This Row],[Atividade]]=0, "-", BS_CONTROLE[[#This Row],[Atividade]])</f>
        <v>PDM - PEDRA - DESCARGA</v>
      </c>
      <c r="AJ245" s="9" t="str">
        <f>IF(D245="","*",VLOOKUP(AI245,BS_ATIVIDADE[#Data],3,FALSE))</f>
        <v>PEDRA</v>
      </c>
      <c r="AK245" s="368" t="str">
        <f>IF(BS_CONTROLE[[#This Row],[Local - Partida]]=0, "-", BS_CONTROLE[[#This Row],[Local - Partida]])</f>
        <v>TIN2</v>
      </c>
      <c r="AL245" s="368" t="str">
        <f>IF(BS_CONTROLE[[#This Row],[Local - Encerramento]]=0, "-", BS_CONTROLE[[#This Row],[Local - Encerramento]])</f>
        <v>TIN2</v>
      </c>
      <c r="AM245" s="368" t="str">
        <f>IF(BS_CONTROLE[[#This Row],[Entre - Estações]]=0, "-", BS_CONTROLE[[#This Row],[Entre - Estações]])</f>
        <v>TSP-TIN</v>
      </c>
      <c r="AN245" s="368" t="str">
        <f>IF(BS_CONTROLE[[#This Row],[SB]]=0, "-", BS_CONTROLE[[#This Row],[SB]])</f>
        <v>TSPK97</v>
      </c>
      <c r="AO245" s="369">
        <f>IF(BS_CONTROLE[[#This Row],[SUB]]=0, "-", BS_CONTROLE[[#This Row],[SUB]])</f>
        <v>74</v>
      </c>
      <c r="AP245" s="370">
        <f>IF(BS_CONTROLE[[#This Row],[KM - Inicio]]=0, "-", BS_CONTROLE[[#This Row],[KM - Inicio]])</f>
        <v>87.274000000000001</v>
      </c>
      <c r="AQ245" s="37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75" t="str" cm="1">
        <f t="array" ref="BC245" xml:space="preserve"> _xlfn.XLOOKUP(
  1,
  ( BASE_MAPA!$E$2:$E$359 = #REF!) *
  ( BASE_MAPA!$F$2:$F$359 &lt;= #REF!) *
  ( BASE_MAPA!$G$2:$G$359  &gt;= #REF!),
  BASE_MAPA!$D$2:$D$359,
  "-",
  0
)</f>
        <v>-</v>
      </c>
      <c r="BD245" s="75" t="str" cm="1">
        <f t="array" ref="BD245" xml:space="preserve"> _xlfn.XLOOKUP(
  1,
  ( BASE_MAPA!$E$2:$E$359 = #REF!) *
  ( BASE_MAPA!$F$2:$F$359 &lt;= #REF!) *
  ( BASE_MAPA!$G$2:$G$359  &gt;= #REF!),
  BASE_MAPA!$K$2:$K$359,
  "-",
  0
)</f>
        <v>-</v>
      </c>
      <c r="BE245" s="11" t="str">
        <f>IFERROR(_xlfn.XLOOKUP(AO245, BASE_MAPA!$E$2:$E$359, BASE_MAPA!$J$2:$J$359), "ERRO")</f>
        <v>MARCO INICIAL - ALTO ARAGUAIA</v>
      </c>
      <c r="BF245" s="37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9" t="str">
        <f t="shared" si="3"/>
        <v/>
      </c>
    </row>
    <row r="246" spans="1:72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151">
        <v>240</v>
      </c>
      <c r="F246" s="362" t="s">
        <v>785</v>
      </c>
      <c r="G246" s="167" t="str">
        <f>IF(D246="","*",VLOOKUP(F246,BS_ATIVIDADE[#All],3,FALSE))</f>
        <v>PEDRA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>
        <v>0.45833333333333331</v>
      </c>
      <c r="P246" s="43">
        <v>1.3888888888888888E-2</v>
      </c>
      <c r="Q246" s="80">
        <v>1</v>
      </c>
      <c r="R246" s="363" t="str">
        <f>IFERROR(_xlfn.XLOOKUP(F246, BS_ATIVIDADE[ATIVIDADE],BS_ATIVIDADE[UNIDADE] ), "*")</f>
        <v>VAGÕES</v>
      </c>
      <c r="S246" s="15" t="str" cm="1">
        <f t="array" ref="S246" xml:space="preserve"> _xlfn.XLOOKUP(
  1,
  ( BASE_MAPA!$E$2:$E$359 = #REF!) *
  ( BASE_MAPA!$F$2:$F$359 &lt;= #REF!) *
  ( BASE_MAPA!$G$2:$G$359  &gt;= #REF!),
  BASE_MAPA!$D$2:$D$359,
  "-",
  0
)</f>
        <v>-</v>
      </c>
      <c r="T246" s="15" t="str" cm="1">
        <f t="array" ref="T246" xml:space="preserve"> _xlfn.XLOOKUP(
  1,
  ( BASE_MAPA!$E$2:$E$359 = #REF!) *
  ( BASE_MAPA!$F$2:$F$359 &lt;= #REF!) *
  ( BASE_MAPA!$G$2:$G$359  &gt;= #REF!),
  BASE_MAPA!$K$2:$K$359,
  "-",
  0
)</f>
        <v>-</v>
      </c>
      <c r="U246" s="169" t="str">
        <f>IFERROR( _xlfn.XLOOKUP(J246,#REF!,#REF!), "ERRO")</f>
        <v>ERRO</v>
      </c>
      <c r="V246" s="215"/>
      <c r="W246" s="43"/>
      <c r="X246" s="14"/>
      <c r="Y246" s="18"/>
      <c r="Z246" s="18"/>
      <c r="AA246" s="165"/>
      <c r="AB246" s="15"/>
      <c r="AC246" s="15"/>
      <c r="AD246" s="43"/>
      <c r="AE246" s="80"/>
      <c r="AF246" s="80"/>
      <c r="AG246" s="80"/>
      <c r="AH246" s="19"/>
      <c r="AI246" s="148" t="str">
        <f>IF(BS_CONTROLE[[#This Row],[Atividade]]=0, "-", BS_CONTROLE[[#This Row],[Atividade]])</f>
        <v>PDM - PEDRA - DESCARGA</v>
      </c>
      <c r="AJ246" s="9" t="str">
        <f>IF(D246="","*",VLOOKUP(AI246,BS_ATIVIDADE[#Data],3,FALSE))</f>
        <v>PEDRA</v>
      </c>
      <c r="AK246" s="368" t="str">
        <f>IF(BS_CONTROLE[[#This Row],[Local - Partida]]=0, "-", BS_CONTROLE[[#This Row],[Local - Partida]])</f>
        <v>TIN2</v>
      </c>
      <c r="AL246" s="368" t="str">
        <f>IF(BS_CONTROLE[[#This Row],[Local - Encerramento]]=0, "-", BS_CONTROLE[[#This Row],[Local - Encerramento]])</f>
        <v>TIN2</v>
      </c>
      <c r="AM246" s="368" t="str">
        <f>IF(BS_CONTROLE[[#This Row],[Entre - Estações]]=0, "-", BS_CONTROLE[[#This Row],[Entre - Estações]])</f>
        <v>TSP</v>
      </c>
      <c r="AN246" s="368" t="str">
        <f>IF(BS_CONTROLE[[#This Row],[SB]]=0, "-", BS_CONTROLE[[#This Row],[SB]])</f>
        <v>TSP1</v>
      </c>
      <c r="AO246" s="369">
        <f>IF(BS_CONTROLE[[#This Row],[SUB]]=0, "-", BS_CONTROLE[[#This Row],[SUB]])</f>
        <v>74</v>
      </c>
      <c r="AP246" s="370">
        <f>IF(BS_CONTROLE[[#This Row],[KM - Inicio]]=0, "-", BS_CONTROLE[[#This Row],[KM - Inicio]])</f>
        <v>86</v>
      </c>
      <c r="AQ246" s="37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364"/>
      <c r="BB246" s="363" t="str">
        <f>IFERROR(_xlfn.XLOOKUP(AI246, BS_ATIVIDADE[ATIVIDADE],BS_ATIVIDADE[UNIDADE] ), "*")</f>
        <v>VAGÕES</v>
      </c>
      <c r="BC246" s="75" t="str" cm="1">
        <f t="array" ref="BC246" xml:space="preserve"> _xlfn.XLOOKUP(
  1,
  ( BASE_MAPA!$E$2:$E$359 = #REF!) *
  ( BASE_MAPA!$F$2:$F$359 &lt;= #REF!) *
  ( BASE_MAPA!$G$2:$G$359  &gt;= #REF!),
  BASE_MAPA!$D$2:$D$359,
  "-",
  0
)</f>
        <v>-</v>
      </c>
      <c r="BD246" s="75" t="str" cm="1">
        <f t="array" ref="BD246" xml:space="preserve"> _xlfn.XLOOKUP(
  1,
  ( BASE_MAPA!$E$2:$E$359 = #REF!) *
  ( BASE_MAPA!$F$2:$F$359 &lt;= #REF!) *
  ( BASE_MAPA!$G$2:$G$359  &gt;= #REF!),
  BASE_MAPA!$K$2:$K$359,
  "-",
  0
)</f>
        <v>-</v>
      </c>
      <c r="BE246" s="171" t="str">
        <f>IFERROR( _xlfn.XLOOKUP(AO246,#REF!,#REF!), "ERRO")</f>
        <v>ERRO</v>
      </c>
      <c r="BF246" s="371" t="str">
        <f>IF(BS_CONTROLE[[#This Row],[Responsavel pelo boletim]]=0, "-", BS_CONTROLE[[#This Row],[Responsavel pelo boletim]])</f>
        <v>-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9"/>
    </row>
    <row r="247" spans="1:72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151">
        <v>240</v>
      </c>
      <c r="F247" s="362" t="s">
        <v>785</v>
      </c>
      <c r="G247" s="167" t="str">
        <f>IF(D247="","*",VLOOKUP(F247,BS_ATIVIDADE[#All],3,FALSE))</f>
        <v>PEDRA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/>
      <c r="P247" s="43"/>
      <c r="Q247" s="80"/>
      <c r="R247" s="363" t="str">
        <f>IFERROR(_xlfn.XLOOKUP(F247, BS_ATIVIDADE[ATIVIDADE],BS_ATIVIDADE[UNIDADE] ), "*")</f>
        <v>VAGÕES</v>
      </c>
      <c r="S247" s="15" t="str" cm="1">
        <f t="array" ref="S247" xml:space="preserve"> _xlfn.XLOOKUP(
  1,
  ( BASE_MAPA!$E$2:$E$359 = #REF!) *
  ( BASE_MAPA!$F$2:$F$359 &lt;= #REF!) *
  ( BASE_MAPA!$G$2:$G$359  &gt;= #REF!),
  BASE_MAPA!$D$2:$D$359,
  "-",
  0
)</f>
        <v>-</v>
      </c>
      <c r="T247" s="15" t="str" cm="1">
        <f t="array" ref="T247" xml:space="preserve"> _xlfn.XLOOKUP(
  1,
  ( BASE_MAPA!$E$2:$E$359 = #REF!) *
  ( BASE_MAPA!$F$2:$F$359 &lt;= #REF!) *
  ( BASE_MAPA!$G$2:$G$359  &gt;= #REF!),
  BASE_MAPA!$K$2:$K$359,
  "-",
  0
)</f>
        <v>-</v>
      </c>
      <c r="U247" s="169" t="str">
        <f>IFERROR( _xlfn.XLOOKUP(J247,#REF!,#REF!), "ERRO")</f>
        <v>ERRO</v>
      </c>
      <c r="V247" s="215"/>
      <c r="W247" s="43"/>
      <c r="X247" s="14"/>
      <c r="Y247" s="18"/>
      <c r="Z247" s="18"/>
      <c r="AA247" s="165"/>
      <c r="AB247" s="15"/>
      <c r="AC247" s="15"/>
      <c r="AD247" s="43"/>
      <c r="AE247" s="80"/>
      <c r="AF247" s="80"/>
      <c r="AG247" s="80"/>
      <c r="AH247" s="19"/>
      <c r="AI247" s="148" t="str">
        <f>IF(BS_CONTROLE[[#This Row],[Atividade]]=0, "-", BS_CONTROLE[[#This Row],[Atividade]])</f>
        <v>PDM - PEDRA - DESCARGA</v>
      </c>
      <c r="AJ247" s="9" t="str">
        <f>IF(D247="","*",VLOOKUP(AI247,BS_ATIVIDADE[#Data],3,FALSE))</f>
        <v>PEDRA</v>
      </c>
      <c r="AK247" s="368" t="str">
        <f>IF(BS_CONTROLE[[#This Row],[Local - Partida]]=0, "-", BS_CONTROLE[[#This Row],[Local - Partida]])</f>
        <v>TIN2</v>
      </c>
      <c r="AL247" s="368" t="str">
        <f>IF(BS_CONTROLE[[#This Row],[Local - Encerramento]]=0, "-", BS_CONTROLE[[#This Row],[Local - Encerramento]])</f>
        <v>TIN2</v>
      </c>
      <c r="AM247" s="368" t="str">
        <f>IF(BS_CONTROLE[[#This Row],[Entre - Estações]]=0, "-", BS_CONTROLE[[#This Row],[Entre - Estações]])</f>
        <v>TQI-TSP</v>
      </c>
      <c r="AN247" s="368" t="str">
        <f>IF(BS_CONTROLE[[#This Row],[SB]]=0, "-", BS_CONTROLE[[#This Row],[SB]])</f>
        <v>K73TSP</v>
      </c>
      <c r="AO247" s="369">
        <f>IF(BS_CONTROLE[[#This Row],[SUB]]=0, "-", BS_CONTROLE[[#This Row],[SUB]])</f>
        <v>74</v>
      </c>
      <c r="AP247" s="370">
        <f>IF(BS_CONTROLE[[#This Row],[KM - Inicio]]=0, "-", BS_CONTROLE[[#This Row],[KM - Inicio]])</f>
        <v>81.400000000000006</v>
      </c>
      <c r="AQ247" s="37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364"/>
      <c r="BB247" s="363" t="str">
        <f>IFERROR(_xlfn.XLOOKUP(AI247, BS_ATIVIDADE[ATIVIDADE],BS_ATIVIDADE[UNIDADE] ), "*")</f>
        <v>VAGÕES</v>
      </c>
      <c r="BC247" s="75" t="str" cm="1">
        <f t="array" ref="BC247" xml:space="preserve"> _xlfn.XLOOKUP(
  1,
  ( BASE_MAPA!$E$2:$E$359 = #REF!) *
  ( BASE_MAPA!$F$2:$F$359 &lt;= #REF!) *
  ( BASE_MAPA!$G$2:$G$359  &gt;= #REF!),
  BASE_MAPA!$D$2:$D$359,
  "-",
  0
)</f>
        <v>-</v>
      </c>
      <c r="BD247" s="75" t="str" cm="1">
        <f t="array" ref="BD247" xml:space="preserve"> _xlfn.XLOOKUP(
  1,
  ( BASE_MAPA!$E$2:$E$359 = #REF!) *
  ( BASE_MAPA!$F$2:$F$359 &lt;= #REF!) *
  ( BASE_MAPA!$G$2:$G$359  &gt;= #REF!),
  BASE_MAPA!$K$2:$K$359,
  "-",
  0
)</f>
        <v>-</v>
      </c>
      <c r="BE247" s="171" t="str">
        <f>IFERROR( _xlfn.XLOOKUP(AO247,#REF!,#REF!), "ERRO")</f>
        <v>ERRO</v>
      </c>
      <c r="BF247" s="371" t="str">
        <f>IF(BS_CONTROLE[[#This Row],[Responsavel pelo boletim]]=0, "-", BS_CONTROLE[[#This Row],[Responsavel pelo boletim]])</f>
        <v>-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e">
        <f>IF(AND(BR247&lt;1,BS247&lt;1),"Produção e Intervalo",IF(BR247&lt;1,"Intervalo",IF(BS247&lt;1,"Produção","Aderente")))</f>
        <v>#DIV/0!</v>
      </c>
      <c r="BR247" s="23" t="e">
        <f>IF(OR(B247="",F247=""),"*",AY247/P247)</f>
        <v>#DIV/0!</v>
      </c>
      <c r="BS247" s="23" t="e">
        <f>IF(OR(B247="",F247=""),"*",BA247/Q247)</f>
        <v>#DIV/0!</v>
      </c>
      <c r="BT247" s="249"/>
    </row>
    <row r="248" spans="1:72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151">
        <v>240</v>
      </c>
      <c r="F248" s="15" t="s">
        <v>785</v>
      </c>
      <c r="G248" s="167" t="str">
        <f>IF(D248="","*",VLOOKUP(F248,BS_ATIVIDADE[#All],3,FALSE))</f>
        <v>PEDRA</v>
      </c>
      <c r="H248" s="17"/>
      <c r="I248" s="17"/>
      <c r="J248" s="16"/>
      <c r="K248" s="16"/>
      <c r="L248" s="80"/>
      <c r="M248" s="22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2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43"/>
      <c r="P248" s="43"/>
      <c r="Q248" s="80"/>
      <c r="R248" s="363" t="str">
        <f>IFERROR(_xlfn.XLOOKUP(F248, BS_ATIVIDADE[ATIVIDADE],BS_ATIVIDADE[UNIDADE] ), "*")</f>
        <v>VAGÕES</v>
      </c>
      <c r="S248" s="15" t="str" cm="1">
        <f t="array" ref="S248" xml:space="preserve"> _xlfn.XLOOKUP(
  1,
  ( BASE_MAPA!$E$2:$E$359 = #REF!) *
  ( BASE_MAPA!$F$2:$F$359 &lt;= #REF!) *
  ( BASE_MAPA!$G$2:$G$359  &gt;= #REF!),
  BASE_MAPA!$D$2:$D$359,
  "-",
  0
)</f>
        <v>-</v>
      </c>
      <c r="T248" s="15" t="str" cm="1">
        <f t="array" ref="T248" xml:space="preserve"> _xlfn.XLOOKUP(
  1,
  ( BASE_MAPA!$E$2:$E$359 = #REF!) *
  ( BASE_MAPA!$F$2:$F$359 &lt;= #REF!) *
  ( BASE_MAPA!$G$2:$G$359  &gt;= #REF!),
  BASE_MAPA!$K$2:$K$359,
  "-",
  0
)</f>
        <v>-</v>
      </c>
      <c r="U248" s="169" t="str">
        <f>IFERROR( _xlfn.XLOOKUP(J248,#REF!,#REF!), "ERRO")</f>
        <v>ERRO</v>
      </c>
      <c r="V248" s="215"/>
      <c r="W248" s="43"/>
      <c r="X248" s="14"/>
      <c r="Y248" s="18"/>
      <c r="Z248" s="18"/>
      <c r="AA248" s="165"/>
      <c r="AB248" s="15"/>
      <c r="AC248" s="15"/>
      <c r="AD248" s="43"/>
      <c r="AE248" s="80"/>
      <c r="AF248" s="80"/>
      <c r="AG248" s="80"/>
      <c r="AH248" s="19"/>
      <c r="AI248" s="148" t="str">
        <f>IF(BS_CONTROLE[[#This Row],[Atividade]]=0, "-", BS_CONTROLE[[#This Row],[Atividade]])</f>
        <v>PDM - PEDRA - DESCARGA</v>
      </c>
      <c r="AJ248" s="9" t="str">
        <f>IF(D248="","*",VLOOKUP(AI248,BS_ATIVIDADE[#Data],3,FALSE))</f>
        <v>PEDRA</v>
      </c>
      <c r="AK248" s="368" t="str">
        <f>IF(BS_CONTROLE[[#This Row],[Local - Partida]]=0, "-", BS_CONTROLE[[#This Row],[Local - Partida]])</f>
        <v>-</v>
      </c>
      <c r="AL248" s="368" t="str">
        <f>IF(BS_CONTROLE[[#This Row],[Local - Encerramento]]=0, "-", BS_CONTROLE[[#This Row],[Local - Encerramento]])</f>
        <v>-</v>
      </c>
      <c r="AM248" s="368" t="str">
        <f>IF(BS_CONTROLE[[#This Row],[Entre - Estações]]=0, "-", BS_CONTROLE[[#This Row],[Entre - Estações]])</f>
        <v>-</v>
      </c>
      <c r="AN248" s="368" t="str">
        <f>IF(BS_CONTROLE[[#This Row],[SB]]=0, "-", BS_CONTROLE[[#This Row],[SB]])</f>
        <v>-</v>
      </c>
      <c r="AO248" s="369" t="str">
        <f>IF(BS_CONTROLE[[#This Row],[SUB]]=0, "-", BS_CONTROLE[[#This Row],[SUB]])</f>
        <v>-</v>
      </c>
      <c r="AP248" s="370" t="str">
        <f>IF(BS_CONTROLE[[#This Row],[KM - Inicio]]=0, "-", BS_CONTROLE[[#This Row],[KM - Inicio]])</f>
        <v>-</v>
      </c>
      <c r="AQ248" s="370" t="str">
        <f>IF(BS_CONTROLE[[#This Row],[KM - Fim]]=0, "-", BS_CONTROLE[[#This Row],[KM - Fim]])</f>
        <v>-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364"/>
      <c r="BB248" s="363" t="str">
        <f>IFERROR(_xlfn.XLOOKUP(AI248, BS_ATIVIDADE[ATIVIDADE],BS_ATIVIDADE[UNIDADE] ), "*")</f>
        <v>VAGÕES</v>
      </c>
      <c r="BC248" s="75" t="str" cm="1">
        <f t="array" ref="BC248" xml:space="preserve"> _xlfn.XLOOKUP(
  1,
  ( BASE_MAPA!$E$2:$E$359 = #REF!) *
  ( BASE_MAPA!$F$2:$F$359 &lt;= #REF!) *
  ( BASE_MAPA!$G$2:$G$359  &gt;= #REF!),
  BASE_MAPA!$D$2:$D$359,
  "-",
  0
)</f>
        <v>-</v>
      </c>
      <c r="BD248" s="75" t="str" cm="1">
        <f t="array" ref="BD248" xml:space="preserve"> _xlfn.XLOOKUP(
  1,
  ( BASE_MAPA!$E$2:$E$359 = #REF!) *
  ( BASE_MAPA!$F$2:$F$359 &lt;= #REF!) *
  ( BASE_MAPA!$G$2:$G$359  &gt;= #REF!),
  BASE_MAPA!$K$2:$K$359,
  "-",
  0
)</f>
        <v>-</v>
      </c>
      <c r="BE248" s="171" t="str">
        <f>IFERROR( _xlfn.XLOOKUP(AO248,#REF!,#REF!), "ERRO")</f>
        <v>ERRO</v>
      </c>
      <c r="BF248" s="371" t="str">
        <f>IF(BS_CONTROLE[[#This Row],[Responsavel pelo boletim]]=0, "-", BS_CONTROLE[[#This Row],[Responsavel pelo boletim]])</f>
        <v>-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e">
        <f>IF(AND(BR248&lt;1,BS248&lt;1),"Produção e Intervalo",IF(BR248&lt;1,"Intervalo",IF(BS248&lt;1,"Produção","Aderente")))</f>
        <v>#DIV/0!</v>
      </c>
      <c r="BR248" s="23" t="e">
        <f>IF(OR(B248="",F248=""),"*",AY248/P248)</f>
        <v>#DIV/0!</v>
      </c>
      <c r="BS248" s="23" t="e">
        <f>IF(OR(B248="",F248=""),"*",BA248/Q248)</f>
        <v>#DIV/0!</v>
      </c>
      <c r="BT248" s="249"/>
    </row>
    <row r="249" spans="1:72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151">
        <v>240</v>
      </c>
      <c r="F249" s="15" t="s">
        <v>785</v>
      </c>
      <c r="G249" s="167" t="str">
        <f>IF(D249="","*",VLOOKUP(F249,BS_ATIVIDADE[#All],3,FALSE))</f>
        <v>PEDRA</v>
      </c>
      <c r="H249" s="17"/>
      <c r="I249" s="17"/>
      <c r="J249" s="16"/>
      <c r="K249" s="16"/>
      <c r="L249" s="80"/>
      <c r="M249" s="22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2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43"/>
      <c r="P249" s="43"/>
      <c r="Q249" s="80"/>
      <c r="R249" s="363" t="str">
        <f>IFERROR(_xlfn.XLOOKUP(F249, BS_ATIVIDADE[ATIVIDADE],BS_ATIVIDADE[UNIDADE] ), "*")</f>
        <v>VAGÕES</v>
      </c>
      <c r="S249" s="15" t="str" cm="1">
        <f t="array" ref="S249" xml:space="preserve"> _xlfn.XLOOKUP(
  1,
  ( BASE_MAPA!$E$2:$E$359 = #REF!) *
  ( BASE_MAPA!$F$2:$F$359 &lt;= #REF!) *
  ( BASE_MAPA!$G$2:$G$359  &gt;= #REF!),
  BASE_MAPA!$D$2:$D$359,
  "-",
  0
)</f>
        <v>-</v>
      </c>
      <c r="T249" s="15" t="str" cm="1">
        <f t="array" ref="T249" xml:space="preserve"> _xlfn.XLOOKUP(
  1,
  ( BASE_MAPA!$E$2:$E$359 = #REF!) *
  ( BASE_MAPA!$F$2:$F$359 &lt;= #REF!) *
  ( BASE_MAPA!$G$2:$G$359  &gt;= #REF!),
  BASE_MAPA!$K$2:$K$359,
  "-",
  0
)</f>
        <v>-</v>
      </c>
      <c r="U249" s="169" t="str">
        <f>IFERROR( _xlfn.XLOOKUP(J249,#REF!,#REF!), "ERRO")</f>
        <v>ERRO</v>
      </c>
      <c r="V249" s="215"/>
      <c r="W249" s="43"/>
      <c r="X249" s="14"/>
      <c r="Y249" s="18"/>
      <c r="Z249" s="18"/>
      <c r="AA249" s="165"/>
      <c r="AB249" s="15"/>
      <c r="AC249" s="15"/>
      <c r="AD249" s="43"/>
      <c r="AE249" s="80"/>
      <c r="AF249" s="80"/>
      <c r="AG249" s="80"/>
      <c r="AH249" s="19"/>
      <c r="AI249" s="148" t="str">
        <f>IF(BS_CONTROLE[[#This Row],[Atividade]]=0, "-", BS_CONTROLE[[#This Row],[Atividade]])</f>
        <v>PDM - PEDRA - DESCARGA</v>
      </c>
      <c r="AJ249" s="9" t="str">
        <f>IF(D249="","*",VLOOKUP(AI249,BS_ATIVIDADE[#Data],3,FALSE))</f>
        <v>PEDRA</v>
      </c>
      <c r="AK249" s="368" t="str">
        <f>IF(BS_CONTROLE[[#This Row],[Local - Partida]]=0, "-", BS_CONTROLE[[#This Row],[Local - Partida]])</f>
        <v>-</v>
      </c>
      <c r="AL249" s="368" t="str">
        <f>IF(BS_CONTROLE[[#This Row],[Local - Encerramento]]=0, "-", BS_CONTROLE[[#This Row],[Local - Encerramento]])</f>
        <v>-</v>
      </c>
      <c r="AM249" s="368" t="str">
        <f>IF(BS_CONTROLE[[#This Row],[Entre - Estações]]=0, "-", BS_CONTROLE[[#This Row],[Entre - Estações]])</f>
        <v>-</v>
      </c>
      <c r="AN249" s="368" t="str">
        <f>IF(BS_CONTROLE[[#This Row],[SB]]=0, "-", BS_CONTROLE[[#This Row],[SB]])</f>
        <v>-</v>
      </c>
      <c r="AO249" s="369" t="str">
        <f>IF(BS_CONTROLE[[#This Row],[SUB]]=0, "-", BS_CONTROLE[[#This Row],[SUB]])</f>
        <v>-</v>
      </c>
      <c r="AP249" s="370" t="str">
        <f>IF(BS_CONTROLE[[#This Row],[KM - Inicio]]=0, "-", BS_CONTROLE[[#This Row],[KM - Inicio]])</f>
        <v>-</v>
      </c>
      <c r="AQ249" s="370" t="str">
        <f>IF(BS_CONTROLE[[#This Row],[KM - Fim]]=0, "-", BS_CONTROLE[[#This Row],[KM - Fim]])</f>
        <v>-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364"/>
      <c r="BB249" s="363" t="str">
        <f>IFERROR(_xlfn.XLOOKUP(AI249, BS_ATIVIDADE[ATIVIDADE],BS_ATIVIDADE[UNIDADE] ), "*")</f>
        <v>VAGÕES</v>
      </c>
      <c r="BC249" s="75" t="str" cm="1">
        <f t="array" ref="BC249" xml:space="preserve"> _xlfn.XLOOKUP(
  1,
  ( BASE_MAPA!$E$2:$E$359 = #REF!) *
  ( BASE_MAPA!$F$2:$F$359 &lt;= #REF!) *
  ( BASE_MAPA!$G$2:$G$359  &gt;= #REF!),
  BASE_MAPA!$D$2:$D$359,
  "-",
  0
)</f>
        <v>-</v>
      </c>
      <c r="BD249" s="75" t="str" cm="1">
        <f t="array" ref="BD249" xml:space="preserve"> _xlfn.XLOOKUP(
  1,
  ( BASE_MAPA!$E$2:$E$359 = #REF!) *
  ( BASE_MAPA!$F$2:$F$359 &lt;= #REF!) *
  ( BASE_MAPA!$G$2:$G$359  &gt;= #REF!),
  BASE_MAPA!$K$2:$K$359,
  "-",
  0
)</f>
        <v>-</v>
      </c>
      <c r="BE249" s="171" t="str">
        <f>IFERROR( _xlfn.XLOOKUP(AO249,#REF!,#REF!), "ERRO")</f>
        <v>ERRO</v>
      </c>
      <c r="BF249" s="371" t="str">
        <f>IF(BS_CONTROLE[[#This Row],[Responsavel pelo boletim]]=0, "-", BS_CONTROLE[[#This Row],[Responsavel pelo boletim]])</f>
        <v>-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e">
        <f>IF(AND(BR249&lt;1,BS249&lt;1),"Produção e Intervalo",IF(BR249&lt;1,"Intervalo",IF(BS249&lt;1,"Produção","Aderente")))</f>
        <v>#DIV/0!</v>
      </c>
      <c r="BR249" s="23" t="e">
        <f>IF(OR(B249="",F249=""),"*",AY249/P249)</f>
        <v>#DIV/0!</v>
      </c>
      <c r="BS249" s="23" t="e">
        <f>IF(OR(B249="",F249=""),"*",BA249/Q249)</f>
        <v>#DIV/0!</v>
      </c>
      <c r="BT249" s="249"/>
    </row>
    <row r="250" spans="1:72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151">
        <v>240</v>
      </c>
      <c r="F250" s="15" t="s">
        <v>785</v>
      </c>
      <c r="G250" s="167" t="str">
        <f>IF(D250="","*",VLOOKUP(F250,BS_ATIVIDADE[#All],3,FALSE))</f>
        <v>PEDRA</v>
      </c>
      <c r="H250" s="17"/>
      <c r="I250" s="17"/>
      <c r="J250" s="16"/>
      <c r="K250" s="16"/>
      <c r="L250" s="80"/>
      <c r="M250" s="22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2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43"/>
      <c r="P250" s="43"/>
      <c r="Q250" s="80"/>
      <c r="R250" s="363" t="str">
        <f>IFERROR(_xlfn.XLOOKUP(F250, BS_ATIVIDADE[ATIVIDADE],BS_ATIVIDADE[UNIDADE] ), "*")</f>
        <v>VAGÕES</v>
      </c>
      <c r="S250" s="15" t="str" cm="1">
        <f t="array" ref="S250" xml:space="preserve"> _xlfn.XLOOKUP(
  1,
  ( BASE_MAPA!$E$2:$E$359 = #REF!) *
  ( BASE_MAPA!$F$2:$F$359 &lt;= #REF!) *
  ( BASE_MAPA!$G$2:$G$359  &gt;= #REF!),
  BASE_MAPA!$D$2:$D$359,
  "-",
  0
)</f>
        <v>-</v>
      </c>
      <c r="T250" s="15" t="str" cm="1">
        <f t="array" ref="T250" xml:space="preserve"> _xlfn.XLOOKUP(
  1,
  ( BASE_MAPA!$E$2:$E$359 = #REF!) *
  ( BASE_MAPA!$F$2:$F$359 &lt;= #REF!) *
  ( BASE_MAPA!$G$2:$G$359  &gt;= #REF!),
  BASE_MAPA!$K$2:$K$359,
  "-",
  0
)</f>
        <v>-</v>
      </c>
      <c r="U250" s="169" t="str">
        <f>IFERROR( _xlfn.XLOOKUP(J250,#REF!,#REF!), "ERRO")</f>
        <v>ERRO</v>
      </c>
      <c r="V250" s="215"/>
      <c r="W250" s="43"/>
      <c r="X250" s="14"/>
      <c r="Y250" s="18"/>
      <c r="Z250" s="18"/>
      <c r="AA250" s="165"/>
      <c r="AB250" s="15"/>
      <c r="AC250" s="15"/>
      <c r="AD250" s="43"/>
      <c r="AE250" s="80"/>
      <c r="AF250" s="80"/>
      <c r="AG250" s="80"/>
      <c r="AH250" s="19"/>
      <c r="AI250" s="148" t="str">
        <f>IF(BS_CONTROLE[[#This Row],[Atividade]]=0, "-", BS_CONTROLE[[#This Row],[Atividade]])</f>
        <v>PDM - PEDRA - DESCARGA</v>
      </c>
      <c r="AJ250" s="9" t="str">
        <f>IF(D250="","*",VLOOKUP(AI250,BS_ATIVIDADE[#Data],3,FALSE))</f>
        <v>PEDRA</v>
      </c>
      <c r="AK250" s="368" t="str">
        <f>IF(BS_CONTROLE[[#This Row],[Local - Partida]]=0, "-", BS_CONTROLE[[#This Row],[Local - Partida]])</f>
        <v>-</v>
      </c>
      <c r="AL250" s="368" t="str">
        <f>IF(BS_CONTROLE[[#This Row],[Local - Encerramento]]=0, "-", BS_CONTROLE[[#This Row],[Local - Encerramento]])</f>
        <v>-</v>
      </c>
      <c r="AM250" s="368" t="str">
        <f>IF(BS_CONTROLE[[#This Row],[Entre - Estações]]=0, "-", BS_CONTROLE[[#This Row],[Entre - Estações]])</f>
        <v>-</v>
      </c>
      <c r="AN250" s="368" t="str">
        <f>IF(BS_CONTROLE[[#This Row],[SB]]=0, "-", BS_CONTROLE[[#This Row],[SB]])</f>
        <v>-</v>
      </c>
      <c r="AO250" s="369" t="str">
        <f>IF(BS_CONTROLE[[#This Row],[SUB]]=0, "-", BS_CONTROLE[[#This Row],[SUB]])</f>
        <v>-</v>
      </c>
      <c r="AP250" s="370" t="str">
        <f>IF(BS_CONTROLE[[#This Row],[KM - Inicio]]=0, "-", BS_CONTROLE[[#This Row],[KM - Inicio]])</f>
        <v>-</v>
      </c>
      <c r="AQ250" s="37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364"/>
      <c r="BB250" s="363" t="str">
        <f>IFERROR(_xlfn.XLOOKUP(AI250, BS_ATIVIDADE[ATIVIDADE],BS_ATIVIDADE[UNIDADE] ), "*")</f>
        <v>VAGÕES</v>
      </c>
      <c r="BC250" s="75" t="str" cm="1">
        <f t="array" ref="BC250" xml:space="preserve"> _xlfn.XLOOKUP(
  1,
  ( BASE_MAPA!$E$2:$E$359 = #REF!) *
  ( BASE_MAPA!$F$2:$F$359 &lt;= #REF!) *
  ( BASE_MAPA!$G$2:$G$359  &gt;= #REF!),
  BASE_MAPA!$D$2:$D$359,
  "-",
  0
)</f>
        <v>-</v>
      </c>
      <c r="BD250" s="75" t="str" cm="1">
        <f t="array" ref="BD250" xml:space="preserve"> _xlfn.XLOOKUP(
  1,
  ( BASE_MAPA!$E$2:$E$359 = #REF!) *
  ( BASE_MAPA!$F$2:$F$359 &lt;= #REF!) *
  ( BASE_MAPA!$G$2:$G$359  &gt;= #REF!),
  BASE_MAPA!$K$2:$K$359,
  "-",
  0
)</f>
        <v>-</v>
      </c>
      <c r="BE250" s="171" t="str">
        <f>IFERROR( _xlfn.XLOOKUP(AO250,#REF!,#REF!), "ERRO")</f>
        <v>ERRO</v>
      </c>
      <c r="BF250" s="371" t="str">
        <f>IF(BS_CONTROLE[[#This Row],[Responsavel pelo boletim]]=0, "-", BS_CONTROLE[[#This Row],[Responsavel pelo boletim]])</f>
        <v>-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e">
        <f>IF(AND(BR250&lt;1,BS250&lt;1),"Produção e Intervalo",IF(BR250&lt;1,"Intervalo",IF(BS250&lt;1,"Produção","Aderente")))</f>
        <v>#DIV/0!</v>
      </c>
      <c r="BR250" s="23" t="e">
        <f>IF(OR(B250="",F250=""),"*",AY250/P250)</f>
        <v>#DIV/0!</v>
      </c>
      <c r="BS250" s="23" t="e">
        <f>IF(OR(B250="",F250=""),"*",BA250/Q250)</f>
        <v>#DIV/0!</v>
      </c>
      <c r="BT250" s="249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151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1749</v>
      </c>
      <c r="J251" s="16">
        <v>78</v>
      </c>
      <c r="K251" s="235">
        <v>190</v>
      </c>
      <c r="L251" s="89" t="s">
        <v>609</v>
      </c>
      <c r="M251" s="16" t="s">
        <v>1750</v>
      </c>
      <c r="N251" s="16" t="s">
        <v>1751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BASE_MAPA!$E$2:$E$359 = #REF!) *
  ( BASE_MAPA!$F$2:$F$359 &lt;= #REF!) *
  ( BASE_MAPA!$G$2:$G$359  &gt;= #REF!),
  BASE_MAPA!$D$2:$D$359,
  "-",
  0
)</f>
        <v>-</v>
      </c>
      <c r="T251" s="15" t="str" cm="1">
        <f t="array" ref="T251" xml:space="preserve"> _xlfn.XLOOKUP(
  1,
  ( BASE_MAPA!$E$2:$E$359 = #REF!) *
  ( BASE_MAPA!$F$2:$F$359 &lt;= #REF!) *
  ( BASE_MAPA!$G$2:$G$359  &gt;= #REF!),
  BASE_MAPA!$K$2:$K$359,
  "-",
  0
)</f>
        <v>-</v>
      </c>
      <c r="U251" s="86" t="str">
        <f>IFERROR(_xlfn.XLOOKUP(J251, BASE_MAPA!$E$2:$E$359, BASE_MAPA!$J$2:$J$359), "ERRO")</f>
        <v>ITIRAPINA - BAURU</v>
      </c>
      <c r="V251" s="215" t="s">
        <v>1752</v>
      </c>
      <c r="W251" s="43" t="s">
        <v>1753</v>
      </c>
      <c r="X251" s="237" t="s">
        <v>956</v>
      </c>
      <c r="Y251" s="18"/>
      <c r="Z251" s="18" t="s">
        <v>961</v>
      </c>
      <c r="AA251" s="320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48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68" t="str">
        <f>IF(BS_CONTROLE[[#This Row],[Local - Partida]]=0, "-", BS_CONTROLE[[#This Row],[Local - Partida]])</f>
        <v>ZFH</v>
      </c>
      <c r="AL251" s="368" t="str">
        <f>IF(BS_CONTROLE[[#This Row],[Local - Encerramento]]=0, "-", BS_CONTROLE[[#This Row],[Local - Encerramento]])</f>
        <v>ZDP</v>
      </c>
      <c r="AM251" s="368" t="str">
        <f>IF(BS_CONTROLE[[#This Row],[Entre - Estações]]=0, "-", BS_CONTROLE[[#This Row],[Entre - Estações]])</f>
        <v>ZFH-ZDP</v>
      </c>
      <c r="AN251" s="368" t="str">
        <f>IF(BS_CONTROLE[[#This Row],[SB]]=0, "-", BS_CONTROLE[[#This Row],[SB]])</f>
        <v>ZFHZDP</v>
      </c>
      <c r="AO251" s="369">
        <f>IF(BS_CONTROLE[[#This Row],[SUB]]=0, "-", BS_CONTROLE[[#This Row],[SUB]])</f>
        <v>78</v>
      </c>
      <c r="AP251" s="370">
        <f>IF(BS_CONTROLE[[#This Row],[KM - Inicio]]=0, "-", BS_CONTROLE[[#This Row],[KM - Inicio]])</f>
        <v>190</v>
      </c>
      <c r="AQ251" s="37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75" t="str" cm="1">
        <f t="array" ref="BC251" xml:space="preserve"> _xlfn.XLOOKUP(
  1,
  ( BASE_MAPA!$E$2:$E$359 = #REF!) *
  ( BASE_MAPA!$F$2:$F$359 &lt;= #REF!) *
  ( BASE_MAPA!$G$2:$G$359  &gt;= #REF!),
  BASE_MAPA!$D$2:$D$359,
  "-",
  0
)</f>
        <v>-</v>
      </c>
      <c r="BD251" s="75" t="str" cm="1">
        <f t="array" ref="BD251" xml:space="preserve"> _xlfn.XLOOKUP(
  1,
  ( BASE_MAPA!$E$2:$E$359 = #REF!) *
  ( BASE_MAPA!$F$2:$F$359 &lt;= #REF!) *
  ( BASE_MAPA!$G$2:$G$359  &gt;= #REF!),
  BASE_MAPA!$K$2:$K$359,
  "-",
  0
)</f>
        <v>-</v>
      </c>
      <c r="BE251" s="11" t="str">
        <f>IFERROR(_xlfn.XLOOKUP(AO251, BASE_MAPA!$E$2:$E$359, BASE_MAPA!$J$2:$J$359), "ERRO")</f>
        <v>ITIRAPINA - BAURU</v>
      </c>
      <c r="BF251" s="37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9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151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16" t="str" cm="1">
        <f t="array" ref="N252" xml:space="preserve"> _xlfn.XLOOKUP(
  1,
  ( TabelaMap[SUB] = #REF!) *
  ( TabelaMap[KM Inicio] &lt;= #REF!) *
  ( TabelaMap[KM Fim]  &gt;= #REF!),
  TabelaMap[SB],
  "-",
  0
)</f>
        <v>-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BASE_MAPA!$E$2:$E$359 = #REF!) *
  ( BASE_MAPA!$F$2:$F$359 &lt;= #REF!) *
  ( BASE_MAPA!$G$2:$G$359  &gt;= #REF!),
  BASE_MAPA!$D$2:$D$359,
  "-",
  0
)</f>
        <v>-</v>
      </c>
      <c r="T252" s="15" t="str" cm="1">
        <f t="array" ref="T252" xml:space="preserve"> _xlfn.XLOOKUP(
  1,
  ( BASE_MAPA!$E$2:$E$359 = #REF!) *
  ( BASE_MAPA!$F$2:$F$359 &lt;= #REF!) *
  ( BASE_MAPA!$G$2:$G$359  &gt;= #REF!),
  BASE_MAPA!$K$2:$K$359,
  "-",
  0
)</f>
        <v>-</v>
      </c>
      <c r="U252" s="86" t="str">
        <f>IFERROR(_xlfn.XLOOKUP(J252, BASE_MAPA!$E$2:$E$359, BASE_MAPA!$J$2:$J$359), "ERRO")</f>
        <v>ITIRAPINA - BAURU</v>
      </c>
      <c r="V252" s="211" t="s">
        <v>1230</v>
      </c>
      <c r="W252" s="186" t="s">
        <v>1329</v>
      </c>
      <c r="X252" s="237" t="s">
        <v>956</v>
      </c>
      <c r="Y252" s="18"/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48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68" t="str">
        <f>IF(BS_CONTROLE[[#This Row],[Local - Partida]]=0, "-", BS_CONTROLE[[#This Row],[Local - Partida]])</f>
        <v>ZTEZVT</v>
      </c>
      <c r="AL252" s="368" t="str">
        <f>IF(BS_CONTROLE[[#This Row],[Local - Encerramento]]=0, "-", BS_CONTROLE[[#This Row],[Local - Encerramento]])</f>
        <v>ZTEZVT</v>
      </c>
      <c r="AM252" s="368" t="str">
        <f>IF(BS_CONTROLE[[#This Row],[Entre - Estações]]=0, "-", BS_CONTROLE[[#This Row],[Entre - Estações]])</f>
        <v>-</v>
      </c>
      <c r="AN252" s="368" t="str">
        <f>IF(BS_CONTROLE[[#This Row],[SB]]=0, "-", BS_CONTROLE[[#This Row],[SB]])</f>
        <v>-</v>
      </c>
      <c r="AO252" s="369">
        <f>IF(BS_CONTROLE[[#This Row],[SUB]]=0, "-", BS_CONTROLE[[#This Row],[SUB]])</f>
        <v>78</v>
      </c>
      <c r="AP252" s="370">
        <f>IF(BS_CONTROLE[[#This Row],[KM - Inicio]]=0, "-", BS_CONTROLE[[#This Row],[KM - Inicio]])</f>
        <v>244</v>
      </c>
      <c r="AQ252" s="37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75" t="str" cm="1">
        <f t="array" ref="BC252" xml:space="preserve"> _xlfn.XLOOKUP(
  1,
  ( BASE_MAPA!$E$2:$E$359 = #REF!) *
  ( BASE_MAPA!$F$2:$F$359 &lt;= #REF!) *
  ( BASE_MAPA!$G$2:$G$359  &gt;= #REF!),
  BASE_MAPA!$D$2:$D$359,
  "-",
  0
)</f>
        <v>-</v>
      </c>
      <c r="BD252" s="75" t="str" cm="1">
        <f t="array" ref="BD252" xml:space="preserve"> _xlfn.XLOOKUP(
  1,
  ( BASE_MAPA!$E$2:$E$359 = #REF!) *
  ( BASE_MAPA!$F$2:$F$359 &lt;= #REF!) *
  ( BASE_MAPA!$G$2:$G$359  &gt;= #REF!),
  BASE_MAPA!$K$2:$K$359,
  "-",
  0
)</f>
        <v>-</v>
      </c>
      <c r="BE252" s="11" t="str">
        <f>IFERROR(_xlfn.XLOOKUP(AO252, BASE_MAPA!$E$2:$E$359, BASE_MAPA!$J$2:$J$359), "ERRO")</f>
        <v>ITIRAPINA - BAURU</v>
      </c>
      <c r="BF252" s="37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9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1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16" t="str" cm="1">
        <f t="array" ref="M253" xml:space="preserve"> _xlfn.XLOOKUP(
  1,
  ( BASE_MAPA!$E$2:$E$359 = #REF!) *
  ( BASE_MAPA!$F$2:$F$359 &lt;= #REF!) *
  ( BASE_MAPA!$G$2:$G$359  &gt;= #REF!),
  BASE_MAPA!$H$2:$H$359,
  "-",
  0
)</f>
        <v>-</v>
      </c>
      <c r="N253" s="16" t="str" cm="1">
        <f t="array" ref="N253" xml:space="preserve"> _xlfn.XLOOKUP(
  1,
  ( BASE_MAPA!$E$2:$E$359 = #REF!) *
  ( BASE_MAPA!$F$2:$F$359 &lt;= #REF!) *
  ( BASE_MAPA!$G$2:$G$359  &gt;= #REF!),
  BASE_MAPA!$I$2:$I$359,
  "-",
  0
)</f>
        <v>-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BASE_MAPA!$E$2:$E$359 = #REF!) *
  ( BASE_MAPA!$F$2:$F$359 &lt;= #REF!) *
  ( BASE_MAPA!$G$2:$G$359  &gt;= #REF!),
  BASE_MAPA!$D$2:$D$359,
  "-",
  0
)</f>
        <v>-</v>
      </c>
      <c r="T253" s="15" t="str" cm="1">
        <f t="array" ref="T253" xml:space="preserve"> _xlfn.XLOOKUP(
  1,
  ( BASE_MAPA!$E$2:$E$359 = #REF!) *
  ( BASE_MAPA!$F$2:$F$359 &lt;= #REF!) *
  ( BASE_MAPA!$G$2:$G$359  &gt;= #REF!),
  BASE_MAPA!$K$2:$K$359,
  "-",
  0
)</f>
        <v>-</v>
      </c>
      <c r="U253" s="86" t="str">
        <f>IFERROR(_xlfn.XLOOKUP(J253, BASE_MAPA!$E$2:$E$359, BASE_MAPA!$J$2:$J$359), "ERRO")</f>
        <v>ARARAQUARA - COLOMBIA</v>
      </c>
      <c r="V253" s="211" t="s">
        <v>1221</v>
      </c>
      <c r="W253" s="186" t="s">
        <v>1218</v>
      </c>
      <c r="X253" s="273" t="s">
        <v>956</v>
      </c>
      <c r="Y253" s="18"/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48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68" t="str">
        <f>IF(BS_CONTROLE[[#This Row],[Local - Partida]]=0, "-", BS_CONTROLE[[#This Row],[Local - Partida]])</f>
        <v>ZGT1</v>
      </c>
      <c r="AL253" s="368" t="str">
        <f>IF(BS_CONTROLE[[#This Row],[Local - Encerramento]]=0, "-", BS_CONTROLE[[#This Row],[Local - Encerramento]])</f>
        <v>ZGT1</v>
      </c>
      <c r="AM253" s="368" t="str">
        <f>IF(BS_CONTROLE[[#This Row],[Entre - Estações]]=0, "-", BS_CONTROLE[[#This Row],[Entre - Estações]])</f>
        <v>-</v>
      </c>
      <c r="AN253" s="368" t="str">
        <f>IF(BS_CONTROLE[[#This Row],[SB]]=0, "-", BS_CONTROLE[[#This Row],[SB]])</f>
        <v>-</v>
      </c>
      <c r="AO253" s="369">
        <f>IF(BS_CONTROLE[[#This Row],[SUB]]=0, "-", BS_CONTROLE[[#This Row],[SUB]])</f>
        <v>72</v>
      </c>
      <c r="AP253" s="370">
        <f>IF(BS_CONTROLE[[#This Row],[KM - Inicio]]=0, "-", BS_CONTROLE[[#This Row],[KM - Inicio]])</f>
        <v>304</v>
      </c>
      <c r="AQ253" s="37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75" t="str" cm="1">
        <f t="array" ref="BC253" xml:space="preserve"> _xlfn.XLOOKUP(
  1,
  ( BASE_MAPA!$E$2:$E$359 = #REF!) *
  ( BASE_MAPA!$F$2:$F$359 &lt;= #REF!) *
  ( BASE_MAPA!$G$2:$G$359  &gt;= #REF!),
  BASE_MAPA!$D$2:$D$359,
  "-",
  0
)</f>
        <v>-</v>
      </c>
      <c r="BD253" s="75" t="str" cm="1">
        <f t="array" ref="BD253" xml:space="preserve"> _xlfn.XLOOKUP(
  1,
  ( BASE_MAPA!$E$2:$E$359 = #REF!) *
  ( BASE_MAPA!$F$2:$F$359 &lt;= #REF!) *
  ( BASE_MAPA!$G$2:$G$359  &gt;= #REF!),
  BASE_MAPA!$K$2:$K$359,
  "-",
  0
)</f>
        <v>-</v>
      </c>
      <c r="BE253" s="11" t="str">
        <f>IFERROR(_xlfn.XLOOKUP(AO253, BASE_MAPA!$E$2:$E$359, BASE_MAPA!$J$2:$J$359), "ERRO")</f>
        <v>ARARAQUARA - COLOMBIA</v>
      </c>
      <c r="BF253" s="37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9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151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16" t="str" cm="1">
        <f t="array" ref="M254" xml:space="preserve"> _xlfn.XLOOKUP(
  1,
  ( BASE_MAPA!$E$2:$E$359 = #REF!) *
  ( BASE_MAPA!$F$2:$F$359 &lt;= #REF!) *
  ( BASE_MAPA!$G$2:$G$359  &gt;= #REF!),
  BASE_MAPA!$H$2:$H$359,
  "-",
  0
)</f>
        <v>-</v>
      </c>
      <c r="N254" s="16" t="str" cm="1">
        <f t="array" ref="N254" xml:space="preserve"> _xlfn.XLOOKUP(
  1,
  ( BASE_MAPA!$E$2:$E$359 = #REF!) *
  ( BASE_MAPA!$F$2:$F$359 &lt;= #REF!) *
  ( BASE_MAPA!$G$2:$G$359  &gt;= #REF!),
  BASE_MAPA!$I$2:$I$359,
  "-",
  0
)</f>
        <v>-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BASE_MAPA!$E$2:$E$359 = #REF!) *
  ( BASE_MAPA!$F$2:$F$359 &lt;= #REF!) *
  ( BASE_MAPA!$G$2:$G$359  &gt;= #REF!),
  BASE_MAPA!$D$2:$D$359,
  "-",
  0
)</f>
        <v>-</v>
      </c>
      <c r="T254" s="15" t="str" cm="1">
        <f t="array" ref="T254" xml:space="preserve"> _xlfn.XLOOKUP(
  1,
  ( BASE_MAPA!$E$2:$E$359 = #REF!) *
  ( BASE_MAPA!$F$2:$F$359 &lt;= #REF!) *
  ( BASE_MAPA!$G$2:$G$359  &gt;= #REF!),
  BASE_MAPA!$K$2:$K$359,
  "-",
  0
)</f>
        <v>-</v>
      </c>
      <c r="U254" s="86" t="str">
        <f>IFERROR(_xlfn.XLOOKUP(J254, BASE_MAPA!$E$2:$E$359, BASE_MAPA!$J$2:$J$359), "ERRO")</f>
        <v>OURO VERDE - LIGAÇÃO</v>
      </c>
      <c r="V254" s="211" t="s">
        <v>1319</v>
      </c>
      <c r="W254" s="186" t="s">
        <v>1467</v>
      </c>
      <c r="X254" s="237" t="s">
        <v>956</v>
      </c>
      <c r="Y254" s="18"/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48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68" t="str">
        <f>IF(BS_CONTROLE[[#This Row],[Local - Partida]]=0, "-", BS_CONTROLE[[#This Row],[Local - Partida]])</f>
        <v>PSG</v>
      </c>
      <c r="AL254" s="368" t="str">
        <f>IF(BS_CONTROLE[[#This Row],[Local - Encerramento]]=0, "-", BS_CONTROLE[[#This Row],[Local - Encerramento]])</f>
        <v>PPR</v>
      </c>
      <c r="AM254" s="368" t="str">
        <f>IF(BS_CONTROLE[[#This Row],[Entre - Estações]]=0, "-", BS_CONTROLE[[#This Row],[Entre - Estações]])</f>
        <v>-</v>
      </c>
      <c r="AN254" s="368" t="str">
        <f>IF(BS_CONTROLE[[#This Row],[SB]]=0, "-", BS_CONTROLE[[#This Row],[SB]])</f>
        <v>-</v>
      </c>
      <c r="AO254" s="369">
        <f>IF(BS_CONTROLE[[#This Row],[SUB]]=0, "-", BS_CONTROLE[[#This Row],[SUB]])</f>
        <v>103</v>
      </c>
      <c r="AP254" s="370">
        <f>IF(BS_CONTROLE[[#This Row],[KM - Inicio]]=0, "-", BS_CONTROLE[[#This Row],[KM - Inicio]])</f>
        <v>1849</v>
      </c>
      <c r="AQ254" s="37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75" t="str" cm="1">
        <f t="array" ref="BC254" xml:space="preserve"> _xlfn.XLOOKUP(
  1,
  ( BASE_MAPA!$E$2:$E$359 = #REF!) *
  ( BASE_MAPA!$F$2:$F$359 &lt;= #REF!) *
  ( BASE_MAPA!$G$2:$G$359  &gt;= #REF!),
  BASE_MAPA!$D$2:$D$359,
  "-",
  0
)</f>
        <v>-</v>
      </c>
      <c r="BD254" s="75" t="str" cm="1">
        <f t="array" ref="BD254" xml:space="preserve"> _xlfn.XLOOKUP(
  1,
  ( BASE_MAPA!$E$2:$E$359 = #REF!) *
  ( BASE_MAPA!$F$2:$F$359 &lt;= #REF!) *
  ( BASE_MAPA!$G$2:$G$359  &gt;= #REF!),
  BASE_MAPA!$K$2:$K$359,
  "-",
  0
)</f>
        <v>-</v>
      </c>
      <c r="BE254" s="11" t="str">
        <f>IFERROR(_xlfn.XLOOKUP(AO254, BASE_MAPA!$E$2:$E$359, BASE_MAPA!$J$2:$J$359), "ERRO")</f>
        <v>OURO VERDE - LIGAÇÃO</v>
      </c>
      <c r="BF254" s="37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9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1">
        <v>250</v>
      </c>
      <c r="F255" s="15" t="s">
        <v>792</v>
      </c>
      <c r="G255" s="9" t="str">
        <f>IF(D255="","*",VLOOKUP(F255,BS_ATIVIDADE[#All],3,FALSE))</f>
        <v>SOLDA</v>
      </c>
      <c r="H255" s="17" t="s">
        <v>609</v>
      </c>
      <c r="I255" s="17" t="s">
        <v>609</v>
      </c>
      <c r="J255" s="16">
        <v>103</v>
      </c>
      <c r="K255" s="16">
        <v>2100</v>
      </c>
      <c r="L255" s="80"/>
      <c r="M255" s="16" t="str" cm="1">
        <f t="array" ref="M255" xml:space="preserve"> _xlfn.XLOOKUP(
  1,
  ( BASE_MAPA!$E$2:$E$359 = #REF!) *
  ( BASE_MAPA!$F$2:$F$359 &lt;= #REF!) *
  ( BASE_MAPA!$G$2:$G$359  &gt;= #REF!),
  BASE_MAPA!$H$2:$H$359,
  "-",
  0
)</f>
        <v>-</v>
      </c>
      <c r="N255" s="16" t="str" cm="1">
        <f t="array" ref="N255" xml:space="preserve"> _xlfn.XLOOKUP(
  1,
  ( BASE_MAPA!$E$2:$E$359 = #REF!) *
  ( BASE_MAPA!$F$2:$F$359 &lt;= #REF!) *
  ( BASE_MAPA!$G$2:$G$359  &gt;= #REF!),
  BASE_MAPA!$I$2:$I$359,
  "-",
  0
)</f>
        <v>-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BASE_MAPA!$E$2:$E$359 = #REF!) *
  ( BASE_MAPA!$F$2:$F$359 &lt;= #REF!) *
  ( BASE_MAPA!$G$2:$G$359  &gt;= #REF!),
  BASE_MAPA!$D$2:$D$359,
  "-",
  0
)</f>
        <v>-</v>
      </c>
      <c r="T255" s="15" t="str" cm="1">
        <f t="array" ref="T255" xml:space="preserve"> _xlfn.XLOOKUP(
  1,
  ( BASE_MAPA!$E$2:$E$359 = #REF!) *
  ( BASE_MAPA!$F$2:$F$359 &lt;= #REF!) *
  ( BASE_MAPA!$G$2:$G$359  &gt;= #REF!),
  BASE_MAPA!$K$2:$K$359,
  "-",
  0
)</f>
        <v>-</v>
      </c>
      <c r="U255" s="86" t="str">
        <f>IFERROR(_xlfn.XLOOKUP(J255, BASE_MAPA!$E$2:$E$359, BASE_MAPA!$J$2:$J$359), "ERRO")</f>
        <v>OURO VERDE - LIGAÇÃO</v>
      </c>
      <c r="V255" s="211" t="s">
        <v>1401</v>
      </c>
      <c r="W255" s="43" t="s">
        <v>1395</v>
      </c>
      <c r="X255" s="14" t="s">
        <v>956</v>
      </c>
      <c r="Y255" s="18"/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48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68" t="str">
        <f>IF(BS_CONTROLE[[#This Row],[Local - Partida]]=0, "-", BS_CONTROLE[[#This Row],[Local - Partida]])</f>
        <v>-</v>
      </c>
      <c r="AL255" s="368" t="str">
        <f>IF(BS_CONTROLE[[#This Row],[Local - Encerramento]]=0, "-", BS_CONTROLE[[#This Row],[Local - Encerramento]])</f>
        <v>-</v>
      </c>
      <c r="AM255" s="368" t="str">
        <f>IF(BS_CONTROLE[[#This Row],[Entre - Estações]]=0, "-", BS_CONTROLE[[#This Row],[Entre - Estações]])</f>
        <v>-</v>
      </c>
      <c r="AN255" s="368" t="str">
        <f>IF(BS_CONTROLE[[#This Row],[SB]]=0, "-", BS_CONTROLE[[#This Row],[SB]])</f>
        <v>-</v>
      </c>
      <c r="AO255" s="369">
        <f>IF(BS_CONTROLE[[#This Row],[SUB]]=0, "-", BS_CONTROLE[[#This Row],[SUB]])</f>
        <v>103</v>
      </c>
      <c r="AP255" s="370">
        <f>IF(BS_CONTROLE[[#This Row],[KM - Inicio]]=0, "-", BS_CONTROLE[[#This Row],[KM - Inicio]])</f>
        <v>2100</v>
      </c>
      <c r="AQ255" s="37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75" t="str" cm="1">
        <f t="array" ref="BC255" xml:space="preserve"> _xlfn.XLOOKUP(
  1,
  ( BASE_MAPA!$E$2:$E$359 = #REF!) *
  ( BASE_MAPA!$F$2:$F$359 &lt;= #REF!) *
  ( BASE_MAPA!$G$2:$G$359  &gt;= #REF!),
  BASE_MAPA!$D$2:$D$359,
  "-",
  0
)</f>
        <v>-</v>
      </c>
      <c r="BD255" s="75" t="str" cm="1">
        <f t="array" ref="BD255" xml:space="preserve"> _xlfn.XLOOKUP(
  1,
  ( BASE_MAPA!$E$2:$E$359 = #REF!) *
  ( BASE_MAPA!$F$2:$F$359 &lt;= #REF!) *
  ( BASE_MAPA!$G$2:$G$359  &gt;= #REF!),
  BASE_MAPA!$K$2:$K$359,
  "-",
  0
)</f>
        <v>-</v>
      </c>
      <c r="BE255" s="11" t="str">
        <f>IFERROR(_xlfn.XLOOKUP(AO255, BASE_MAPA!$E$2:$E$359, BASE_MAPA!$J$2:$J$359), "ERRO")</f>
        <v>OURO VERDE - LIGAÇÃO</v>
      </c>
      <c r="BF255" s="37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9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151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16" t="str" cm="1">
        <f t="array" ref="M256" xml:space="preserve"> _xlfn.XLOOKUP(
  1,
  ( BASE_MAPA!$E$2:$E$359 = #REF!) *
  ( BASE_MAPA!$F$2:$F$359 &lt;= #REF!) *
  ( BASE_MAPA!$G$2:$G$359  &gt;= #REF!),
  BASE_MAPA!$H$2:$H$359,
  "-",
  0
)</f>
        <v>-</v>
      </c>
      <c r="N256" s="16" t="str" cm="1">
        <f t="array" ref="N256" xml:space="preserve"> _xlfn.XLOOKUP(
  1,
  ( BASE_MAPA!$E$2:$E$359 = #REF!) *
  ( BASE_MAPA!$F$2:$F$359 &lt;= #REF!) *
  ( BASE_MAPA!$G$2:$G$359  &gt;= #REF!),
  BASE_MAPA!$I$2:$I$359,
  "-",
  0
)</f>
        <v>-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BASE_MAPA!$E$2:$E$359 = #REF!) *
  ( BASE_MAPA!$F$2:$F$359 &lt;= #REF!) *
  ( BASE_MAPA!$G$2:$G$359  &gt;= #REF!),
  BASE_MAPA!$D$2:$D$359,
  "-",
  0
)</f>
        <v>-</v>
      </c>
      <c r="T256" s="15" t="str" cm="1">
        <f t="array" ref="T256" xml:space="preserve"> _xlfn.XLOOKUP(
  1,
  ( BASE_MAPA!$E$2:$E$359 = #REF!) *
  ( BASE_MAPA!$F$2:$F$359 &lt;= #REF!) *
  ( BASE_MAPA!$G$2:$G$359  &gt;= #REF!),
  BASE_MAPA!$K$2:$K$359,
  "-",
  0
)</f>
        <v>-</v>
      </c>
      <c r="U256" s="86" t="str">
        <f>IFERROR(_xlfn.XLOOKUP(J256, BASE_MAPA!$E$2:$E$359, BASE_MAPA!$J$2:$J$359), "ERRO")</f>
        <v>OURO VERDE - LIGAÇÃO</v>
      </c>
      <c r="V256" s="215" t="s">
        <v>1470</v>
      </c>
      <c r="W256" s="43" t="s">
        <v>1471</v>
      </c>
      <c r="X256" s="14" t="s">
        <v>956</v>
      </c>
      <c r="Y256" s="18"/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48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68" t="str">
        <f>IF(BS_CONTROLE[[#This Row],[Local - Partida]]=0, "-", BS_CONTROLE[[#This Row],[Local - Partida]])</f>
        <v>PITK96</v>
      </c>
      <c r="AL256" s="368" t="str">
        <f>IF(BS_CONTROLE[[#This Row],[Local - Encerramento]]=0, "-", BS_CONTROLE[[#This Row],[Local - Encerramento]])</f>
        <v>K96PUD</v>
      </c>
      <c r="AM256" s="368" t="str">
        <f>IF(BS_CONTROLE[[#This Row],[Entre - Estações]]=0, "-", BS_CONTROLE[[#This Row],[Entre - Estações]])</f>
        <v>-</v>
      </c>
      <c r="AN256" s="368" t="str">
        <f>IF(BS_CONTROLE[[#This Row],[SB]]=0, "-", BS_CONTROLE[[#This Row],[SB]])</f>
        <v>-</v>
      </c>
      <c r="AO256" s="369">
        <f>IF(BS_CONTROLE[[#This Row],[SUB]]=0, "-", BS_CONTROLE[[#This Row],[SUB]])</f>
        <v>103</v>
      </c>
      <c r="AP256" s="370">
        <f>IF(BS_CONTROLE[[#This Row],[KM - Inicio]]=0, "-", BS_CONTROLE[[#This Row],[KM - Inicio]])</f>
        <v>2100</v>
      </c>
      <c r="AQ256" s="37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75" t="str" cm="1">
        <f t="array" ref="BC256" xml:space="preserve"> _xlfn.XLOOKUP(
  1,
  ( BASE_MAPA!$E$2:$E$359 = #REF!) *
  ( BASE_MAPA!$F$2:$F$359 &lt;= #REF!) *
  ( BASE_MAPA!$G$2:$G$359  &gt;= #REF!),
  BASE_MAPA!$D$2:$D$359,
  "-",
  0
)</f>
        <v>-</v>
      </c>
      <c r="BD256" s="75" t="str" cm="1">
        <f t="array" ref="BD256" xml:space="preserve"> _xlfn.XLOOKUP(
  1,
  ( BASE_MAPA!$E$2:$E$359 = #REF!) *
  ( BASE_MAPA!$F$2:$F$359 &lt;= #REF!) *
  ( BASE_MAPA!$G$2:$G$359  &gt;= #REF!),
  BASE_MAPA!$K$2:$K$359,
  "-",
  0
)</f>
        <v>-</v>
      </c>
      <c r="BE256" s="11" t="str">
        <f>IFERROR(_xlfn.XLOOKUP(AO256, BASE_MAPA!$E$2:$E$359, BASE_MAPA!$J$2:$J$359), "ERRO")</f>
        <v>OURO VERDE - LIGAÇÃO</v>
      </c>
      <c r="BF256" s="37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9" t="str">
        <f t="shared" si="3"/>
        <v/>
      </c>
    </row>
    <row r="257" spans="1:72" hidden="1">
      <c r="A257" s="55" t="str">
        <f>D257&amp;B257</f>
        <v>A2645950</v>
      </c>
      <c r="B257" s="176">
        <v>45950</v>
      </c>
      <c r="C257" s="8">
        <f>IF(BS_CONTROLE[[#This Row],[DATA]]="","",WEEKNUM(BS_CONTROLE[[#This Row],[DATA]]))</f>
        <v>43</v>
      </c>
      <c r="D257" s="14" t="s">
        <v>1472</v>
      </c>
      <c r="E257" s="151">
        <v>252</v>
      </c>
      <c r="F257" s="15" t="s">
        <v>683</v>
      </c>
      <c r="G257" s="9" t="str">
        <f>IF(D257="","*",VLOOKUP(F257,BS_ATIVIDADE[#All],3,FALSE))</f>
        <v>OUTROS</v>
      </c>
      <c r="H257" s="17" t="s">
        <v>1473</v>
      </c>
      <c r="I257" s="17" t="s">
        <v>1474</v>
      </c>
      <c r="J257" s="16"/>
      <c r="K257" s="16"/>
      <c r="L257" s="80"/>
      <c r="M257" s="16" t="str" cm="1">
        <f t="array" ref="M257" xml:space="preserve"> _xlfn.XLOOKUP(
  1,
  ( BASE_MAPA!$E$2:$E$359 = #REF!) *
  ( BASE_MAPA!$F$2:$F$359 &lt;= #REF!) *
  ( BASE_MAPA!$G$2:$G$359  &gt;= #REF!),
  BASE_MAPA!$H$2:$H$359,
  "-",
  0
)</f>
        <v>-</v>
      </c>
      <c r="N257" s="16" t="str" cm="1">
        <f t="array" ref="N257" xml:space="preserve"> _xlfn.XLOOKUP(
  1,
  ( BASE_MAPA!$E$2:$E$359 = #REF!) *
  ( BASE_MAPA!$F$2:$F$359 &lt;= #REF!) *
  ( BASE_MAPA!$G$2:$G$359  &gt;= #REF!),
  BASE_MAPA!$I$2:$I$359,
  "-",
  0
)</f>
        <v>-</v>
      </c>
      <c r="O257" s="17"/>
      <c r="P257" s="17"/>
      <c r="Q257" s="80"/>
      <c r="R257" s="10" t="str">
        <f>IFERROR(_xlfn.XLOOKUP(F257, BS_ATIVIDADE[ATIVIDADE],BS_ATIVIDADE[UNIDADE] ), "*")</f>
        <v>BINÁRIO</v>
      </c>
      <c r="S257" s="15" t="str" cm="1">
        <f t="array" ref="S257" xml:space="preserve"> _xlfn.XLOOKUP(
  1,
  ( BASE_MAPA!$E$2:$E$359 = #REF!) *
  ( BASE_MAPA!$F$2:$F$359 &lt;= #REF!) *
  ( BASE_MAPA!$G$2:$G$359  &gt;= #REF!),
  BASE_MAPA!$D$2:$D$359,
  "-",
  0
)</f>
        <v>-</v>
      </c>
      <c r="T257" s="15" t="str" cm="1">
        <f t="array" ref="T257" xml:space="preserve"> _xlfn.XLOOKUP(
  1,
  ( BASE_MAPA!$E$2:$E$359 = #REF!) *
  ( BASE_MAPA!$F$2:$F$359 &lt;= #REF!) *
  ( BASE_MAPA!$G$2:$G$359  &gt;= #REF!),
  BASE_MAPA!$K$2:$K$359,
  "-",
  0
)</f>
        <v>-</v>
      </c>
      <c r="U257" s="86" t="str">
        <f>IFERROR(_xlfn.XLOOKUP(J257, BASE_MAPA!$E$2:$E$359, BASE_MAPA!$J$2:$J$359), "ERRO")</f>
        <v>ERRO</v>
      </c>
      <c r="V257" s="215"/>
      <c r="W257" s="43"/>
      <c r="X257" s="14"/>
      <c r="Y257" s="18"/>
      <c r="Z257" s="18"/>
      <c r="AA257" s="165"/>
      <c r="AB257" s="15"/>
      <c r="AC257" s="15"/>
      <c r="AD257" s="43"/>
      <c r="AE257" s="80"/>
      <c r="AF257" s="80"/>
      <c r="AG257" s="80"/>
      <c r="AH257" s="19"/>
      <c r="AI257" s="148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368" t="str">
        <f>IF(BS_CONTROLE[[#This Row],[Local - Partida]]=0, "-", BS_CONTROLE[[#This Row],[Local - Partida]])</f>
        <v>JAB2</v>
      </c>
      <c r="AL257" s="368" t="str">
        <f>IF(BS_CONTROLE[[#This Row],[Local - Encerramento]]=0, "-", BS_CONTROLE[[#This Row],[Local - Encerramento]])</f>
        <v>JAM</v>
      </c>
      <c r="AM257" s="368" t="str">
        <f>IF(BS_CONTROLE[[#This Row],[Entre - Estações]]=0, "-", BS_CONTROLE[[#This Row],[Entre - Estações]])</f>
        <v>-</v>
      </c>
      <c r="AN257" s="368" t="str">
        <f>IF(BS_CONTROLE[[#This Row],[SB]]=0, "-", BS_CONTROLE[[#This Row],[SB]])</f>
        <v>-</v>
      </c>
      <c r="AO257" s="369" t="str">
        <f>IF(BS_CONTROLE[[#This Row],[SUB]]=0, "-", BS_CONTROLE[[#This Row],[SUB]])</f>
        <v>-</v>
      </c>
      <c r="AP257" s="370" t="str">
        <f>IF(BS_CONTROLE[[#This Row],[KM - Inicio]]=0, "-", BS_CONTROLE[[#This Row],[KM - Inicio]])</f>
        <v>-</v>
      </c>
      <c r="AQ257" s="37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BINÁRIO</v>
      </c>
      <c r="BC257" s="75" t="str" cm="1">
        <f t="array" ref="BC257" xml:space="preserve"> _xlfn.XLOOKUP(
  1,
  ( BASE_MAPA!$E$2:$E$359 = #REF!) *
  ( BASE_MAPA!$F$2:$F$359 &lt;= #REF!) *
  ( BASE_MAPA!$G$2:$G$359  &gt;= #REF!),
  BASE_MAPA!$D$2:$D$359,
  "-",
  0
)</f>
        <v>-</v>
      </c>
      <c r="BD257" s="75" t="str" cm="1">
        <f t="array" ref="BD257" xml:space="preserve"> _xlfn.XLOOKUP(
  1,
  ( BASE_MAPA!$E$2:$E$359 = #REF!) *
  ( BASE_MAPA!$F$2:$F$359 &lt;= #REF!) *
  ( BASE_MAPA!$G$2:$G$359  &gt;= #REF!),
  BASE_MAPA!$K$2:$K$359,
  "-",
  0
)</f>
        <v>-</v>
      </c>
      <c r="BE257" s="11" t="str">
        <f>IFERROR(_xlfn.XLOOKUP(AO257, BASE_MAPA!$E$2:$E$359, BASE_MAPA!$J$2:$J$359), "ERRO")</f>
        <v>ERRO</v>
      </c>
      <c r="BF257" s="371" t="str">
        <f>IF(BS_CONTROLE[[#This Row],[Responsavel pelo boletim]]=0, "-", BS_CONTROLE[[#This Row],[Responsavel pelo boletim]])</f>
        <v>-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e">
        <f>IF(AND(BR257&lt;1,BS257&lt;1),"Produção e Intervalo",IF(BR257&lt;1,"Intervalo",IF(BS257&lt;1,"Produção","Aderente")))</f>
        <v>#DIV/0!</v>
      </c>
      <c r="BR257" s="23" t="e">
        <f>IF(OR(B257="",F257=""),"*",AY257/P257)</f>
        <v>#DIV/0!</v>
      </c>
      <c r="BS257" s="23" t="e">
        <f>IF(OR(B257="",F257=""),"*",BA257/Q257)</f>
        <v>#DIV/0!</v>
      </c>
      <c r="BT257" s="249" t="str">
        <f t="shared" si="3"/>
        <v/>
      </c>
    </row>
    <row r="258" spans="1:72" hidden="1">
      <c r="A258" s="55" t="str">
        <f>D258&amp;B258</f>
        <v/>
      </c>
      <c r="B258" s="176"/>
      <c r="C258" s="8" t="str">
        <f>IF(BS_CONTROLE[[#This Row],[DATA]]="","",WEEKNUM(BS_CONTROLE[[#This Row],[DATA]]))</f>
        <v/>
      </c>
      <c r="D258" s="14"/>
      <c r="E258" s="151">
        <v>253</v>
      </c>
      <c r="F258" s="15" t="str">
        <f>IFERROR( _xlfn.XLOOKUP(D258,#REF!,#REF! ), "*")</f>
        <v>*</v>
      </c>
      <c r="G258" s="9" t="str">
        <f>IF(D258="","*",VLOOKUP(F258,BS_ATIVIDADE[#All],3,FALSE))</f>
        <v>*</v>
      </c>
      <c r="H258" s="17"/>
      <c r="I258" s="17"/>
      <c r="J258" s="16"/>
      <c r="K258" s="16"/>
      <c r="L258" s="80"/>
      <c r="M258" s="16" t="str" cm="1">
        <f t="array" ref="M258" xml:space="preserve"> _xlfn.XLOOKUP(
  1,
  ( BASE_MAPA!$E$2:$E$359 = #REF!) *
  ( BASE_MAPA!$F$2:$F$359 &lt;= #REF!) *
  ( BASE_MAPA!$G$2:$G$359  &gt;= #REF!),
  BASE_MAPA!$H$2:$H$359,
  "-",
  0
)</f>
        <v>-</v>
      </c>
      <c r="N258" s="16" t="str" cm="1">
        <f t="array" ref="N258" xml:space="preserve"> _xlfn.XLOOKUP(
  1,
  ( BASE_MAPA!$E$2:$E$359 = #REF!) *
  ( BASE_MAPA!$F$2:$F$359 &lt;= #REF!) *
  ( BASE_MAPA!$G$2:$G$359  &gt;= #REF!),
  BASE_MAPA!$I$2:$I$359,
  "-",
  0
)</f>
        <v>-</v>
      </c>
      <c r="O258" s="17"/>
      <c r="P258" s="17"/>
      <c r="Q258" s="80"/>
      <c r="R258" s="10" t="str">
        <f>IFERROR(_xlfn.XLOOKUP(F258, BS_ATIVIDADE[ATIVIDADE],BS_ATIVIDADE[UNIDADE] ), "*")</f>
        <v>*</v>
      </c>
      <c r="S258" s="15" t="str" cm="1">
        <f t="array" ref="S258" xml:space="preserve"> _xlfn.XLOOKUP(
  1,
  ( BASE_MAPA!$E$2:$E$359 = #REF!) *
  ( BASE_MAPA!$F$2:$F$359 &lt;= #REF!) *
  ( BASE_MAPA!$G$2:$G$359  &gt;= #REF!),
  BASE_MAPA!$D$2:$D$359,
  "-",
  0
)</f>
        <v>-</v>
      </c>
      <c r="T258" s="15" t="str" cm="1">
        <f t="array" ref="T258" xml:space="preserve"> _xlfn.XLOOKUP(
  1,
  ( BASE_MAPA!$E$2:$E$359 = #REF!) *
  ( BASE_MAPA!$F$2:$F$359 &lt;= #REF!) *
  ( BASE_MAPA!$G$2:$G$359  &gt;= #REF!),
  BASE_MAPA!$K$2:$K$359,
  "-",
  0
)</f>
        <v>-</v>
      </c>
      <c r="U258" s="86" t="str">
        <f>IFERROR(_xlfn.XLOOKUP(J258, BASE_MAPA!$E$2:$E$359, BASE_MAPA!$J$2:$J$359), "ERRO")</f>
        <v>ERRO</v>
      </c>
      <c r="V258" s="215"/>
      <c r="W258" s="43"/>
      <c r="X258" s="14"/>
      <c r="Y258" s="18"/>
      <c r="Z258" s="18"/>
      <c r="AA258" s="165"/>
      <c r="AB258" s="15"/>
      <c r="AC258" s="15"/>
      <c r="AD258" s="43"/>
      <c r="AE258" s="80"/>
      <c r="AF258" s="80"/>
      <c r="AG258" s="80"/>
      <c r="AH258" s="19"/>
      <c r="AI258" s="148" t="str">
        <f>IF(BS_CONTROLE[[#This Row],[Atividade]]=0, "-", BS_CONTROLE[[#This Row],[Atividade]])</f>
        <v>*</v>
      </c>
      <c r="AJ258" s="9" t="str">
        <f>IF(D258="","*",VLOOKUP(AI258,BS_ATIVIDADE[#Data],3,FALSE))</f>
        <v>*</v>
      </c>
      <c r="AK258" s="368" t="str">
        <f>IF(BS_CONTROLE[[#This Row],[Local - Partida]]=0, "-", BS_CONTROLE[[#This Row],[Local - Partida]])</f>
        <v>-</v>
      </c>
      <c r="AL258" s="368" t="str">
        <f>IF(BS_CONTROLE[[#This Row],[Local - Encerramento]]=0, "-", BS_CONTROLE[[#This Row],[Local - Encerramento]])</f>
        <v>-</v>
      </c>
      <c r="AM258" s="368" t="str">
        <f>IF(BS_CONTROLE[[#This Row],[Entre - Estações]]=0, "-", BS_CONTROLE[[#This Row],[Entre - Estações]])</f>
        <v>-</v>
      </c>
      <c r="AN258" s="368" t="str">
        <f>IF(BS_CONTROLE[[#This Row],[SB]]=0, "-", BS_CONTROLE[[#This Row],[SB]])</f>
        <v>-</v>
      </c>
      <c r="AO258" s="369" t="str">
        <f>IF(BS_CONTROLE[[#This Row],[SUB]]=0, "-", BS_CONTROLE[[#This Row],[SUB]])</f>
        <v>-</v>
      </c>
      <c r="AP258" s="370" t="str">
        <f>IF(BS_CONTROLE[[#This Row],[KM - Inicio]]=0, "-", BS_CONTROLE[[#This Row],[KM - Inicio]])</f>
        <v>-</v>
      </c>
      <c r="AQ258" s="37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 t="str">
        <f>IF(D258="","*",IFERROR(IF(ISODD(COUNT(AS258:AX258)),"ERRO",SUM((AT258-AS258),(AV258-AU258),(AX258-AW258))),"ERRO"))</f>
        <v>*</v>
      </c>
      <c r="AZ258" s="15"/>
      <c r="BA258" s="178"/>
      <c r="BB258" s="10" t="str">
        <f>IFERROR(_xlfn.XLOOKUP(AI258, BS_ATIVIDADE[ATIVIDADE],BS_ATIVIDADE[UNIDADE] ), "*")</f>
        <v>*</v>
      </c>
      <c r="BC258" s="75" t="str" cm="1">
        <f t="array" ref="BC258" xml:space="preserve"> _xlfn.XLOOKUP(
  1,
  ( BASE_MAPA!$E$2:$E$359 = #REF!) *
  ( BASE_MAPA!$F$2:$F$359 &lt;= #REF!) *
  ( BASE_MAPA!$G$2:$G$359  &gt;= #REF!),
  BASE_MAPA!$D$2:$D$359,
  "-",
  0
)</f>
        <v>-</v>
      </c>
      <c r="BD258" s="75" t="str" cm="1">
        <f t="array" ref="BD258" xml:space="preserve"> _xlfn.XLOOKUP(
  1,
  ( BASE_MAPA!$E$2:$E$359 = #REF!) *
  ( BASE_MAPA!$F$2:$F$359 &lt;= #REF!) *
  ( BASE_MAPA!$G$2:$G$359  &gt;= #REF!),
  BASE_MAPA!$K$2:$K$359,
  "-",
  0
)</f>
        <v>-</v>
      </c>
      <c r="BE258" s="11" t="str">
        <f>IFERROR(_xlfn.XLOOKUP(AO258, BASE_MAPA!$E$2:$E$359, BASE_MAPA!$J$2:$J$359), "ERRO")</f>
        <v>ERRO</v>
      </c>
      <c r="BF258" s="371" t="str">
        <f>IF(BS_CONTROLE[[#This Row],[Responsavel pelo boletim]]=0, "-", BS_CONTROLE[[#This Row],[Responsavel pelo boletim]])</f>
        <v>-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Aderente</v>
      </c>
      <c r="BR258" s="23" t="str">
        <f>IF(OR(B258="",F258=""),"*",AY258/P258)</f>
        <v>*</v>
      </c>
      <c r="BS258" s="23" t="str">
        <f>IF(OR(B258="",F258=""),"*",BA258/Q258)</f>
        <v>*</v>
      </c>
      <c r="BT258" s="249" t="str">
        <f t="shared" si="3"/>
        <v/>
      </c>
    </row>
    <row r="259" spans="1:72" hidden="1">
      <c r="A259" s="55" t="str">
        <f>D259&amp;B259</f>
        <v/>
      </c>
      <c r="B259" s="176"/>
      <c r="C259" s="8" t="str">
        <f>IF(BS_CONTROLE[[#This Row],[DATA]]="","",WEEKNUM(BS_CONTROLE[[#This Row],[DATA]]))</f>
        <v/>
      </c>
      <c r="D259" s="14"/>
      <c r="E259" s="151">
        <v>254</v>
      </c>
      <c r="F259" s="15" t="str">
        <f>IFERROR( _xlfn.XLOOKUP(D259,#REF!,#REF! ), "*")</f>
        <v>*</v>
      </c>
      <c r="G259" s="9" t="str">
        <f>IF(D259="","*",VLOOKUP(F259,BS_ATIVIDADE[#All],3,FALSE))</f>
        <v>*</v>
      </c>
      <c r="H259" s="17"/>
      <c r="I259" s="17"/>
      <c r="J259" s="16"/>
      <c r="K259" s="16"/>
      <c r="L259" s="80"/>
      <c r="M259" s="16" t="str" cm="1">
        <f t="array" ref="M259" xml:space="preserve"> _xlfn.XLOOKUP(
  1,
  ( BASE_MAPA!$E$2:$E$359 = #REF!) *
  ( BASE_MAPA!$F$2:$F$359 &lt;= #REF!) *
  ( BASE_MAPA!$G$2:$G$359  &gt;= #REF!),
  BASE_MAPA!$H$2:$H$359,
  "-",
  0
)</f>
        <v>-</v>
      </c>
      <c r="N259" s="16" t="str" cm="1">
        <f t="array" ref="N259" xml:space="preserve"> _xlfn.XLOOKUP(
  1,
  ( BASE_MAPA!$E$2:$E$359 = #REF!) *
  ( BASE_MAPA!$F$2:$F$359 &lt;= #REF!) *
  ( BASE_MAPA!$G$2:$G$359  &gt;= #REF!),
  BASE_MAPA!$I$2:$I$359,
  "-",
  0
)</f>
        <v>-</v>
      </c>
      <c r="O259" s="17"/>
      <c r="P259" s="17"/>
      <c r="Q259" s="80"/>
      <c r="R259" s="10" t="str">
        <f>IFERROR(_xlfn.XLOOKUP(F259, BS_ATIVIDADE[ATIVIDADE],BS_ATIVIDADE[UNIDADE] ), "*")</f>
        <v>*</v>
      </c>
      <c r="S259" s="15" t="str" cm="1">
        <f t="array" ref="S259" xml:space="preserve"> _xlfn.XLOOKUP(
  1,
  ( BASE_MAPA!$E$2:$E$359 = #REF!) *
  ( BASE_MAPA!$F$2:$F$359 &lt;= #REF!) *
  ( BASE_MAPA!$G$2:$G$359  &gt;= #REF!),
  BASE_MAPA!$D$2:$D$359,
  "-",
  0
)</f>
        <v>-</v>
      </c>
      <c r="T259" s="15" t="str" cm="1">
        <f t="array" ref="T259" xml:space="preserve"> _xlfn.XLOOKUP(
  1,
  ( BASE_MAPA!$E$2:$E$359 = #REF!) *
  ( BASE_MAPA!$F$2:$F$359 &lt;= #REF!) *
  ( BASE_MAPA!$G$2:$G$359  &gt;= #REF!),
  BASE_MAPA!$K$2:$K$359,
  "-",
  0
)</f>
        <v>-</v>
      </c>
      <c r="U259" s="86" t="str">
        <f>IFERROR(_xlfn.XLOOKUP(J259, BASE_MAPA!$E$2:$E$359, BASE_MAPA!$J$2:$J$359), "ERRO")</f>
        <v>ERRO</v>
      </c>
      <c r="V259" s="215"/>
      <c r="W259" s="43"/>
      <c r="X259" s="14"/>
      <c r="Y259" s="18"/>
      <c r="Z259" s="18"/>
      <c r="AA259" s="165"/>
      <c r="AB259" s="15"/>
      <c r="AC259" s="15"/>
      <c r="AD259" s="43"/>
      <c r="AE259" s="80"/>
      <c r="AF259" s="80"/>
      <c r="AG259" s="80"/>
      <c r="AH259" s="19"/>
      <c r="AI259" s="148" t="str">
        <f>IF(BS_CONTROLE[[#This Row],[Atividade]]=0, "-", BS_CONTROLE[[#This Row],[Atividade]])</f>
        <v>*</v>
      </c>
      <c r="AJ259" s="9" t="str">
        <f>IF(D259="","*",VLOOKUP(AI259,BS_ATIVIDADE[#Data],3,FALSE))</f>
        <v>*</v>
      </c>
      <c r="AK259" s="368" t="str">
        <f>IF(BS_CONTROLE[[#This Row],[Local - Partida]]=0, "-", BS_CONTROLE[[#This Row],[Local - Partida]])</f>
        <v>-</v>
      </c>
      <c r="AL259" s="368" t="str">
        <f>IF(BS_CONTROLE[[#This Row],[Local - Encerramento]]=0, "-", BS_CONTROLE[[#This Row],[Local - Encerramento]])</f>
        <v>-</v>
      </c>
      <c r="AM259" s="368" t="str">
        <f>IF(BS_CONTROLE[[#This Row],[Entre - Estações]]=0, "-", BS_CONTROLE[[#This Row],[Entre - Estações]])</f>
        <v>-</v>
      </c>
      <c r="AN259" s="368" t="str">
        <f>IF(BS_CONTROLE[[#This Row],[SB]]=0, "-", BS_CONTROLE[[#This Row],[SB]])</f>
        <v>-</v>
      </c>
      <c r="AO259" s="369" t="str">
        <f>IF(BS_CONTROLE[[#This Row],[SUB]]=0, "-", BS_CONTROLE[[#This Row],[SUB]])</f>
        <v>-</v>
      </c>
      <c r="AP259" s="370" t="str">
        <f>IF(BS_CONTROLE[[#This Row],[KM - Inicio]]=0, "-", BS_CONTROLE[[#This Row],[KM - Inicio]])</f>
        <v>-</v>
      </c>
      <c r="AQ259" s="37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 t="str">
        <f>IF(D259="","*",IFERROR(IF(ISODD(COUNT(AS259:AX259)),"ERRO",SUM((AT259-AS259),(AV259-AU259),(AX259-AW259))),"ERRO"))</f>
        <v>*</v>
      </c>
      <c r="AZ259" s="15"/>
      <c r="BA259" s="178"/>
      <c r="BB259" s="10" t="str">
        <f>IFERROR(_xlfn.XLOOKUP(AI259, BS_ATIVIDADE[ATIVIDADE],BS_ATIVIDADE[UNIDADE] ), "*")</f>
        <v>*</v>
      </c>
      <c r="BC259" s="75" t="str" cm="1">
        <f t="array" ref="BC259" xml:space="preserve"> _xlfn.XLOOKUP(
  1,
  ( BASE_MAPA!$E$2:$E$359 = #REF!) *
  ( BASE_MAPA!$F$2:$F$359 &lt;= #REF!) *
  ( BASE_MAPA!$G$2:$G$359  &gt;= #REF!),
  BASE_MAPA!$D$2:$D$359,
  "-",
  0
)</f>
        <v>-</v>
      </c>
      <c r="BD259" s="75" t="str" cm="1">
        <f t="array" ref="BD259" xml:space="preserve"> _xlfn.XLOOKUP(
  1,
  ( BASE_MAPA!$E$2:$E$359 = #REF!) *
  ( BASE_MAPA!$F$2:$F$359 &lt;= #REF!) *
  ( BASE_MAPA!$G$2:$G$359  &gt;= #REF!),
  BASE_MAPA!$K$2:$K$359,
  "-",
  0
)</f>
        <v>-</v>
      </c>
      <c r="BE259" s="11" t="str">
        <f>IFERROR(_xlfn.XLOOKUP(AO259, BASE_MAPA!$E$2:$E$359, BASE_MAPA!$J$2:$J$359), "ERRO")</f>
        <v>ERRO</v>
      </c>
      <c r="BF259" s="371" t="str">
        <f>IF(BS_CONTROLE[[#This Row],[Responsavel pelo boletim]]=0, "-", BS_CONTROLE[[#This Row],[Responsavel pelo boletim]])</f>
        <v>-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Aderente</v>
      </c>
      <c r="BR259" s="23" t="str">
        <f>IF(OR(B259="",F259=""),"*",AY259/P259)</f>
        <v>*</v>
      </c>
      <c r="BS259" s="23" t="str">
        <f>IF(OR(B259="",F259=""),"*",BA259/Q259)</f>
        <v>*</v>
      </c>
      <c r="BT259" s="249" t="str">
        <f t="shared" si="3"/>
        <v/>
      </c>
    </row>
    <row r="260" spans="1:72" hidden="1">
      <c r="A260" s="55" t="str">
        <f>D260&amp;B260</f>
        <v/>
      </c>
      <c r="B260" s="176"/>
      <c r="C260" s="8" t="str">
        <f>IF(BS_CONTROLE[[#This Row],[DATA]]="","",WEEKNUM(BS_CONTROLE[[#This Row],[DATA]]))</f>
        <v/>
      </c>
      <c r="D260" s="14"/>
      <c r="E260" s="151">
        <v>255</v>
      </c>
      <c r="F260" s="15" t="str">
        <f>IFERROR( _xlfn.XLOOKUP(D260,#REF!,#REF! ), "*")</f>
        <v>*</v>
      </c>
      <c r="G260" s="9" t="str">
        <f>IF(D260="","*",VLOOKUP(F260,BS_ATIVIDADE[#All],3,FALSE))</f>
        <v>*</v>
      </c>
      <c r="H260" s="17"/>
      <c r="I260" s="17"/>
      <c r="J260" s="16"/>
      <c r="K260" s="16"/>
      <c r="L260" s="80"/>
      <c r="M260" s="16" t="str" cm="1">
        <f t="array" ref="M260" xml:space="preserve"> _xlfn.XLOOKUP(
  1,
  ( BASE_MAPA!$E$2:$E$359 = #REF!) *
  ( BASE_MAPA!$F$2:$F$359 &lt;= #REF!) *
  ( BASE_MAPA!$G$2:$G$359  &gt;= #REF!),
  BASE_MAPA!$H$2:$H$359,
  "-",
  0
)</f>
        <v>-</v>
      </c>
      <c r="N260" s="16" t="str" cm="1">
        <f t="array" ref="N260" xml:space="preserve"> _xlfn.XLOOKUP(
  1,
  ( BASE_MAPA!$E$2:$E$359 = #REF!) *
  ( BASE_MAPA!$F$2:$F$359 &lt;= #REF!) *
  ( BASE_MAPA!$G$2:$G$359  &gt;= #REF!),
  BASE_MAPA!$I$2:$I$359,
  "-",
  0
)</f>
        <v>-</v>
      </c>
      <c r="O260" s="17"/>
      <c r="P260" s="17"/>
      <c r="Q260" s="80"/>
      <c r="R260" s="10" t="str">
        <f>IFERROR(_xlfn.XLOOKUP(F260, BS_ATIVIDADE[ATIVIDADE],BS_ATIVIDADE[UNIDADE] ), "*")</f>
        <v>*</v>
      </c>
      <c r="S260" s="15" t="str" cm="1">
        <f t="array" ref="S260" xml:space="preserve"> _xlfn.XLOOKUP(
  1,
  ( BASE_MAPA!$E$2:$E$359 = #REF!) *
  ( BASE_MAPA!$F$2:$F$359 &lt;= #REF!) *
  ( BASE_MAPA!$G$2:$G$359  &gt;= #REF!),
  BASE_MAPA!$D$2:$D$359,
  "-",
  0
)</f>
        <v>-</v>
      </c>
      <c r="T260" s="15" t="str" cm="1">
        <f t="array" ref="T260" xml:space="preserve"> _xlfn.XLOOKUP(
  1,
  ( BASE_MAPA!$E$2:$E$359 = #REF!) *
  ( BASE_MAPA!$F$2:$F$359 &lt;= #REF!) *
  ( BASE_MAPA!$G$2:$G$359  &gt;= #REF!),
  BASE_MAPA!$K$2:$K$359,
  "-",
  0
)</f>
        <v>-</v>
      </c>
      <c r="U260" s="86" t="str">
        <f>IFERROR(_xlfn.XLOOKUP(J260, BASE_MAPA!$E$2:$E$359, BASE_MAPA!$J$2:$J$359), "ERRO")</f>
        <v>ERRO</v>
      </c>
      <c r="V260" s="215"/>
      <c r="W260" s="43"/>
      <c r="X260" s="14"/>
      <c r="Y260" s="18"/>
      <c r="Z260" s="18"/>
      <c r="AA260" s="165"/>
      <c r="AB260" s="15"/>
      <c r="AC260" s="15"/>
      <c r="AD260" s="43"/>
      <c r="AE260" s="80"/>
      <c r="AF260" s="80"/>
      <c r="AG260" s="80"/>
      <c r="AH260" s="19"/>
      <c r="AI260" s="148" t="str">
        <f>IF(BS_CONTROLE[[#This Row],[Atividade]]=0, "-", BS_CONTROLE[[#This Row],[Atividade]])</f>
        <v>*</v>
      </c>
      <c r="AJ260" s="9" t="str">
        <f>IF(D260="","*",VLOOKUP(AI260,BS_ATIVIDADE[#Data],3,FALSE))</f>
        <v>*</v>
      </c>
      <c r="AK260" s="368" t="str">
        <f>IF(BS_CONTROLE[[#This Row],[Local - Partida]]=0, "-", BS_CONTROLE[[#This Row],[Local - Partida]])</f>
        <v>-</v>
      </c>
      <c r="AL260" s="368" t="str">
        <f>IF(BS_CONTROLE[[#This Row],[Local - Encerramento]]=0, "-", BS_CONTROLE[[#This Row],[Local - Encerramento]])</f>
        <v>-</v>
      </c>
      <c r="AM260" s="368" t="str">
        <f>IF(BS_CONTROLE[[#This Row],[Entre - Estações]]=0, "-", BS_CONTROLE[[#This Row],[Entre - Estações]])</f>
        <v>-</v>
      </c>
      <c r="AN260" s="368" t="str">
        <f>IF(BS_CONTROLE[[#This Row],[SB]]=0, "-", BS_CONTROLE[[#This Row],[SB]])</f>
        <v>-</v>
      </c>
      <c r="AO260" s="369" t="str">
        <f>IF(BS_CONTROLE[[#This Row],[SUB]]=0, "-", BS_CONTROLE[[#This Row],[SUB]])</f>
        <v>-</v>
      </c>
      <c r="AP260" s="370" t="str">
        <f>IF(BS_CONTROLE[[#This Row],[KM - Inicio]]=0, "-", BS_CONTROLE[[#This Row],[KM - Inicio]])</f>
        <v>-</v>
      </c>
      <c r="AQ260" s="370" t="str">
        <f>IF(BS_CONTROLE[[#This Row],[KM - Fim]]=0, "-", BS_CONTROLE[[#This Row],[KM - Fim]])</f>
        <v>-</v>
      </c>
      <c r="AR260" s="43"/>
      <c r="AS260" s="43"/>
      <c r="AT260" s="43"/>
      <c r="AU260" s="177"/>
      <c r="AV260" s="177"/>
      <c r="AW260" s="177"/>
      <c r="AX260" s="177"/>
      <c r="AY260" s="12" t="str">
        <f>IF(D260="","*",IFERROR(IF(ISODD(COUNT(AS260:AX260)),"ERRO",SUM((AT260-AS260),(AV260-AU260),(AX260-AW260))),"ERRO"))</f>
        <v>*</v>
      </c>
      <c r="AZ260" s="15"/>
      <c r="BA260" s="178"/>
      <c r="BB260" s="10" t="str">
        <f>IFERROR(_xlfn.XLOOKUP(AI260, BS_ATIVIDADE[ATIVIDADE],BS_ATIVIDADE[UNIDADE] ), "*")</f>
        <v>*</v>
      </c>
      <c r="BC260" s="75" t="str" cm="1">
        <f t="array" ref="BC260" xml:space="preserve"> _xlfn.XLOOKUP(
  1,
  ( BASE_MAPA!$E$2:$E$359 = #REF!) *
  ( BASE_MAPA!$F$2:$F$359 &lt;= #REF!) *
  ( BASE_MAPA!$G$2:$G$359  &gt;= #REF!),
  BASE_MAPA!$D$2:$D$359,
  "-",
  0
)</f>
        <v>-</v>
      </c>
      <c r="BD260" s="75" t="str" cm="1">
        <f t="array" ref="BD260" xml:space="preserve"> _xlfn.XLOOKUP(
  1,
  ( BASE_MAPA!$E$2:$E$359 = #REF!) *
  ( BASE_MAPA!$F$2:$F$359 &lt;= #REF!) *
  ( BASE_MAPA!$G$2:$G$359  &gt;= #REF!),
  BASE_MAPA!$K$2:$K$359,
  "-",
  0
)</f>
        <v>-</v>
      </c>
      <c r="BE260" s="11" t="str">
        <f>IFERROR(_xlfn.XLOOKUP(AO260, BASE_MAPA!$E$2:$E$359, BASE_MAPA!$J$2:$J$359), "ERRO")</f>
        <v>ERRO</v>
      </c>
      <c r="BF260" s="371" t="str">
        <f>IF(BS_CONTROLE[[#This Row],[Responsavel pelo boletim]]=0, "-", BS_CONTROLE[[#This Row],[Responsavel pelo boletim]])</f>
        <v>-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Aderente</v>
      </c>
      <c r="BR260" s="23" t="str">
        <f>IF(OR(B260="",F260=""),"*",AY260/P260)</f>
        <v>*</v>
      </c>
      <c r="BS260" s="23" t="str">
        <f>IF(OR(B260="",F260=""),"*",BA260/Q260)</f>
        <v>*</v>
      </c>
      <c r="BT260" s="249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151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16" t="str" cm="1">
        <f t="array" ref="M261" xml:space="preserve"> _xlfn.XLOOKUP(
  1,
  ( BASE_MAPA!$E$2:$E$359 = #REF!) *
  ( BASE_MAPA!$F$2:$F$359 &lt;= #REF!) *
  ( BASE_MAPA!$G$2:$G$359  &gt;= #REF!),
  BASE_MAPA!$H$2:$H$359,
  "-",
  0
)</f>
        <v>-</v>
      </c>
      <c r="N261" s="16" t="str" cm="1">
        <f t="array" ref="N261" xml:space="preserve"> _xlfn.XLOOKUP(
  1,
  ( BASE_MAPA!$E$2:$E$359 = #REF!) *
  ( BASE_MAPA!$F$2:$F$359 &lt;= #REF!) *
  ( BASE_MAPA!$G$2:$G$359  &gt;= #REF!),
  BASE_MAPA!$I$2:$I$359,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BASE_MAPA!$E$2:$E$359 = #REF!) *
  ( BASE_MAPA!$F$2:$F$359 &lt;= #REF!) *
  ( BASE_MAPA!$G$2:$G$359  &gt;= #REF!),
  BASE_MAPA!$D$2:$D$359,
  "-",
  0
)</f>
        <v>-</v>
      </c>
      <c r="T261" s="15" t="str" cm="1">
        <f t="array" ref="T261" xml:space="preserve"> _xlfn.XLOOKUP(
  1,
  ( BASE_MAPA!$E$2:$E$359 = #REF!) *
  ( BASE_MAPA!$F$2:$F$359 &lt;= #REF!) *
  ( BASE_MAPA!$G$2:$G$359  &gt;= #REF!),
  BASE_MAPA!$K$2:$K$359,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48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68" t="str">
        <f>IF(BS_CONTROLE[[#This Row],[Local - Partida]]=0, "-", BS_CONTROLE[[#This Row],[Local - Partida]])</f>
        <v>-</v>
      </c>
      <c r="AL261" s="368" t="str">
        <f>IF(BS_CONTROLE[[#This Row],[Local - Encerramento]]=0, "-", BS_CONTROLE[[#This Row],[Local - Encerramento]])</f>
        <v>-</v>
      </c>
      <c r="AM261" s="368" t="str">
        <f>IF(BS_CONTROLE[[#This Row],[Entre - Estações]]=0, "-", BS_CONTROLE[[#This Row],[Entre - Estações]])</f>
        <v>-</v>
      </c>
      <c r="AN261" s="368" t="str">
        <f>IF(BS_CONTROLE[[#This Row],[SB]]=0, "-", BS_CONTROLE[[#This Row],[SB]])</f>
        <v>-</v>
      </c>
      <c r="AO261" s="369" t="str">
        <f>IF(BS_CONTROLE[[#This Row],[SUB]]=0, "-", BS_CONTROLE[[#This Row],[SUB]])</f>
        <v>-</v>
      </c>
      <c r="AP261" s="370" t="str">
        <f>IF(BS_CONTROLE[[#This Row],[KM - Inicio]]=0, "-", BS_CONTROLE[[#This Row],[KM - Inicio]])</f>
        <v>-</v>
      </c>
      <c r="AQ261" s="37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75" t="str" cm="1">
        <f t="array" ref="BC261" xml:space="preserve"> _xlfn.XLOOKUP(
  1,
  ( BASE_MAPA!$E$2:$E$359 = #REF!) *
  ( BASE_MAPA!$F$2:$F$359 &lt;= #REF!) *
  ( BASE_MAPA!$G$2:$G$359  &gt;= #REF!),
  BASE_MAPA!$D$2:$D$359,
  "-",
  0
)</f>
        <v>-</v>
      </c>
      <c r="BD261" s="75" t="str" cm="1">
        <f t="array" ref="BD261" xml:space="preserve"> _xlfn.XLOOKUP(
  1,
  ( BASE_MAPA!$E$2:$E$359 = #REF!) *
  ( BASE_MAPA!$F$2:$F$359 &lt;= #REF!) *
  ( BASE_MAPA!$G$2:$G$359  &gt;= #REF!),
  BASE_MAPA!$K$2:$K$359,
  "-",
  0
)</f>
        <v>-</v>
      </c>
      <c r="BE261" s="11" t="str">
        <f>IFERROR(_xlfn.XLOOKUP(AO261, BASE_MAPA!$E$2:$E$359, BASE_MAPA!$J$2:$J$359), "ERRO")</f>
        <v>ERRO</v>
      </c>
      <c r="BF261" s="37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9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151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16" t="str" cm="1">
        <f t="array" ref="M262" xml:space="preserve"> _xlfn.XLOOKUP(
  1,
  ( BASE_MAPA!$E$2:$E$359 = #REF!) *
  ( BASE_MAPA!$F$2:$F$359 &lt;= #REF!) *
  ( BASE_MAPA!$G$2:$G$359  &gt;= #REF!),
  BASE_MAPA!$H$2:$H$359,
  "-",
  0
)</f>
        <v>-</v>
      </c>
      <c r="N262" s="16" t="str" cm="1">
        <f t="array" ref="N262" xml:space="preserve"> _xlfn.XLOOKUP(
  1,
  ( BASE_MAPA!$E$2:$E$359 = #REF!) *
  ( BASE_MAPA!$F$2:$F$359 &lt;= #REF!) *
  ( BASE_MAPA!$G$2:$G$359  &gt;= #REF!),
  BASE_MAPA!$I$2:$I$359,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BASE_MAPA!$E$2:$E$359 = #REF!) *
  ( BASE_MAPA!$F$2:$F$359 &lt;= #REF!) *
  ( BASE_MAPA!$G$2:$G$359  &gt;= #REF!),
  BASE_MAPA!$D$2:$D$359,
  "-",
  0
)</f>
        <v>-</v>
      </c>
      <c r="T262" s="15" t="str" cm="1">
        <f t="array" ref="T262" xml:space="preserve"> _xlfn.XLOOKUP(
  1,
  ( BASE_MAPA!$E$2:$E$359 = #REF!) *
  ( BASE_MAPA!$F$2:$F$359 &lt;= #REF!) *
  ( BASE_MAPA!$G$2:$G$359  &gt;= #REF!),
  BASE_MAPA!$K$2:$K$359,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48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68" t="str">
        <f>IF(BS_CONTROLE[[#This Row],[Local - Partida]]=0, "-", BS_CONTROLE[[#This Row],[Local - Partida]])</f>
        <v>-</v>
      </c>
      <c r="AL262" s="368" t="str">
        <f>IF(BS_CONTROLE[[#This Row],[Local - Encerramento]]=0, "-", BS_CONTROLE[[#This Row],[Local - Encerramento]])</f>
        <v>-</v>
      </c>
      <c r="AM262" s="368" t="str">
        <f>IF(BS_CONTROLE[[#This Row],[Entre - Estações]]=0, "-", BS_CONTROLE[[#This Row],[Entre - Estações]])</f>
        <v>-</v>
      </c>
      <c r="AN262" s="368" t="str">
        <f>IF(BS_CONTROLE[[#This Row],[SB]]=0, "-", BS_CONTROLE[[#This Row],[SB]])</f>
        <v>-</v>
      </c>
      <c r="AO262" s="369" t="str">
        <f>IF(BS_CONTROLE[[#This Row],[SUB]]=0, "-", BS_CONTROLE[[#This Row],[SUB]])</f>
        <v>-</v>
      </c>
      <c r="AP262" s="370" t="str">
        <f>IF(BS_CONTROLE[[#This Row],[KM - Inicio]]=0, "-", BS_CONTROLE[[#This Row],[KM - Inicio]])</f>
        <v>-</v>
      </c>
      <c r="AQ262" s="37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75" t="str" cm="1">
        <f t="array" ref="BC262" xml:space="preserve"> _xlfn.XLOOKUP(
  1,
  ( BASE_MAPA!$E$2:$E$359 = #REF!) *
  ( BASE_MAPA!$F$2:$F$359 &lt;= #REF!) *
  ( BASE_MAPA!$G$2:$G$359  &gt;= #REF!),
  BASE_MAPA!$D$2:$D$359,
  "-",
  0
)</f>
        <v>-</v>
      </c>
      <c r="BD262" s="75" t="str" cm="1">
        <f t="array" ref="BD262" xml:space="preserve"> _xlfn.XLOOKUP(
  1,
  ( BASE_MAPA!$E$2:$E$359 = #REF!) *
  ( BASE_MAPA!$F$2:$F$359 &lt;= #REF!) *
  ( BASE_MAPA!$G$2:$G$359  &gt;= #REF!),
  BASE_MAPA!$K$2:$K$359,
  "-",
  0
)</f>
        <v>-</v>
      </c>
      <c r="BE262" s="11" t="str">
        <f>IFERROR(_xlfn.XLOOKUP(AO262, BASE_MAPA!$E$2:$E$359, BASE_MAPA!$J$2:$J$359), "ERRO")</f>
        <v>ERRO</v>
      </c>
      <c r="BF262" s="37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9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151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16" t="str" cm="1">
        <f t="array" ref="M263" xml:space="preserve"> _xlfn.XLOOKUP(
  1,
  ( BASE_MAPA!$E$2:$E$359 = #REF!) *
  ( BASE_MAPA!$F$2:$F$359 &lt;= #REF!) *
  ( BASE_MAPA!$G$2:$G$359  &gt;= #REF!),
  BASE_MAPA!$H$2:$H$359,
  "-",
  0
)</f>
        <v>-</v>
      </c>
      <c r="N263" s="16" t="str" cm="1">
        <f t="array" ref="N263" xml:space="preserve"> _xlfn.XLOOKUP(
  1,
  ( BASE_MAPA!$E$2:$E$359 = #REF!) *
  ( BASE_MAPA!$F$2:$F$359 &lt;= #REF!) *
  ( BASE_MAPA!$G$2:$G$359  &gt;= #REF!),
  BASE_MAPA!$I$2:$I$359,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BASE_MAPA!$E$2:$E$359 = #REF!) *
  ( BASE_MAPA!$F$2:$F$359 &lt;= #REF!) *
  ( BASE_MAPA!$G$2:$G$359  &gt;= #REF!),
  BASE_MAPA!$D$2:$D$359,
  "-",
  0
)</f>
        <v>-</v>
      </c>
      <c r="T263" s="15" t="str" cm="1">
        <f t="array" ref="T263" xml:space="preserve"> _xlfn.XLOOKUP(
  1,
  ( BASE_MAPA!$E$2:$E$359 = #REF!) *
  ( BASE_MAPA!$F$2:$F$359 &lt;= #REF!) *
  ( BASE_MAPA!$G$2:$G$359  &gt;= #REF!),
  BASE_MAPA!$K$2:$K$359,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48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68" t="str">
        <f>IF(BS_CONTROLE[[#This Row],[Local - Partida]]=0, "-", BS_CONTROLE[[#This Row],[Local - Partida]])</f>
        <v>-</v>
      </c>
      <c r="AL263" s="368" t="str">
        <f>IF(BS_CONTROLE[[#This Row],[Local - Encerramento]]=0, "-", BS_CONTROLE[[#This Row],[Local - Encerramento]])</f>
        <v>-</v>
      </c>
      <c r="AM263" s="368" t="str">
        <f>IF(BS_CONTROLE[[#This Row],[Entre - Estações]]=0, "-", BS_CONTROLE[[#This Row],[Entre - Estações]])</f>
        <v>-</v>
      </c>
      <c r="AN263" s="368" t="str">
        <f>IF(BS_CONTROLE[[#This Row],[SB]]=0, "-", BS_CONTROLE[[#This Row],[SB]])</f>
        <v>-</v>
      </c>
      <c r="AO263" s="369" t="str">
        <f>IF(BS_CONTROLE[[#This Row],[SUB]]=0, "-", BS_CONTROLE[[#This Row],[SUB]])</f>
        <v>-</v>
      </c>
      <c r="AP263" s="370" t="str">
        <f>IF(BS_CONTROLE[[#This Row],[KM - Inicio]]=0, "-", BS_CONTROLE[[#This Row],[KM - Inicio]])</f>
        <v>-</v>
      </c>
      <c r="AQ263" s="37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75" t="str" cm="1">
        <f t="array" ref="BC263" xml:space="preserve"> _xlfn.XLOOKUP(
  1,
  ( BASE_MAPA!$E$2:$E$359 = #REF!) *
  ( BASE_MAPA!$F$2:$F$359 &lt;= #REF!) *
  ( BASE_MAPA!$G$2:$G$359  &gt;= #REF!),
  BASE_MAPA!$D$2:$D$359,
  "-",
  0
)</f>
        <v>-</v>
      </c>
      <c r="BD263" s="75" t="str" cm="1">
        <f t="array" ref="BD263" xml:space="preserve"> _xlfn.XLOOKUP(
  1,
  ( BASE_MAPA!$E$2:$E$359 = #REF!) *
  ( BASE_MAPA!$F$2:$F$359 &lt;= #REF!) *
  ( BASE_MAPA!$G$2:$G$359  &gt;= #REF!),
  BASE_MAPA!$K$2:$K$359,
  "-",
  0
)</f>
        <v>-</v>
      </c>
      <c r="BE263" s="11" t="str">
        <f>IFERROR(_xlfn.XLOOKUP(AO263, BASE_MAPA!$E$2:$E$359, BASE_MAPA!$J$2:$J$359), "ERRO")</f>
        <v>ERRO</v>
      </c>
      <c r="BF263" s="37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9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151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16" t="str" cm="1">
        <f t="array" ref="M264" xml:space="preserve"> _xlfn.XLOOKUP(
  1,
  ( BASE_MAPA!$E$2:$E$359 = #REF!) *
  ( BASE_MAPA!$F$2:$F$359 &lt;= #REF!) *
  ( BASE_MAPA!$G$2:$G$359  &gt;= #REF!),
  BASE_MAPA!$H$2:$H$359,
  "-",
  0
)</f>
        <v>-</v>
      </c>
      <c r="N264" s="16" t="str" cm="1">
        <f t="array" ref="N264" xml:space="preserve"> _xlfn.XLOOKUP(
  1,
  ( BASE_MAPA!$E$2:$E$359 = #REF!) *
  ( BASE_MAPA!$F$2:$F$359 &lt;= #REF!) *
  ( BASE_MAPA!$G$2:$G$359  &gt;= #REF!),
  BASE_MAPA!$I$2:$I$359,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BASE_MAPA!$E$2:$E$359 = #REF!) *
  ( BASE_MAPA!$F$2:$F$359 &lt;= #REF!) *
  ( BASE_MAPA!$G$2:$G$359  &gt;= #REF!),
  BASE_MAPA!$D$2:$D$359,
  "-",
  0
)</f>
        <v>-</v>
      </c>
      <c r="T264" s="15" t="str" cm="1">
        <f t="array" ref="T264" xml:space="preserve"> _xlfn.XLOOKUP(
  1,
  ( BASE_MAPA!$E$2:$E$359 = #REF!) *
  ( BASE_MAPA!$F$2:$F$359 &lt;= #REF!) *
  ( BASE_MAPA!$G$2:$G$359  &gt;= #REF!),
  BASE_MAPA!$K$2:$K$359,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48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68" t="str">
        <f>IF(BS_CONTROLE[[#This Row],[Local - Partida]]=0, "-", BS_CONTROLE[[#This Row],[Local - Partida]])</f>
        <v>-</v>
      </c>
      <c r="AL264" s="368" t="str">
        <f>IF(BS_CONTROLE[[#This Row],[Local - Encerramento]]=0, "-", BS_CONTROLE[[#This Row],[Local - Encerramento]])</f>
        <v>-</v>
      </c>
      <c r="AM264" s="368" t="str">
        <f>IF(BS_CONTROLE[[#This Row],[Entre - Estações]]=0, "-", BS_CONTROLE[[#This Row],[Entre - Estações]])</f>
        <v>-</v>
      </c>
      <c r="AN264" s="368" t="str">
        <f>IF(BS_CONTROLE[[#This Row],[SB]]=0, "-", BS_CONTROLE[[#This Row],[SB]])</f>
        <v>-</v>
      </c>
      <c r="AO264" s="369" t="str">
        <f>IF(BS_CONTROLE[[#This Row],[SUB]]=0, "-", BS_CONTROLE[[#This Row],[SUB]])</f>
        <v>-</v>
      </c>
      <c r="AP264" s="370" t="str">
        <f>IF(BS_CONTROLE[[#This Row],[KM - Inicio]]=0, "-", BS_CONTROLE[[#This Row],[KM - Inicio]])</f>
        <v>-</v>
      </c>
      <c r="AQ264" s="37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75" t="str" cm="1">
        <f t="array" ref="BC264" xml:space="preserve"> _xlfn.XLOOKUP(
  1,
  ( BASE_MAPA!$E$2:$E$359 = #REF!) *
  ( BASE_MAPA!$F$2:$F$359 &lt;= #REF!) *
  ( BASE_MAPA!$G$2:$G$359  &gt;= #REF!),
  BASE_MAPA!$D$2:$D$359,
  "-",
  0
)</f>
        <v>-</v>
      </c>
      <c r="BD264" s="75" t="str" cm="1">
        <f t="array" ref="BD264" xml:space="preserve"> _xlfn.XLOOKUP(
  1,
  ( BASE_MAPA!$E$2:$E$359 = #REF!) *
  ( BASE_MAPA!$F$2:$F$359 &lt;= #REF!) *
  ( BASE_MAPA!$G$2:$G$359  &gt;= #REF!),
  BASE_MAPA!$K$2:$K$359,
  "-",
  0
)</f>
        <v>-</v>
      </c>
      <c r="BE264" s="11" t="str">
        <f>IFERROR(_xlfn.XLOOKUP(AO264, BASE_MAPA!$E$2:$E$359, BASE_MAPA!$J$2:$J$359), "ERRO")</f>
        <v>ERRO</v>
      </c>
      <c r="BF264" s="37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9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151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16" t="str" cm="1">
        <f t="array" ref="M265" xml:space="preserve"> _xlfn.XLOOKUP(
  1,
  ( BASE_MAPA!$E$2:$E$359 = #REF!) *
  ( BASE_MAPA!$F$2:$F$359 &lt;= #REF!) *
  ( BASE_MAPA!$G$2:$G$359  &gt;= #REF!),
  BASE_MAPA!$H$2:$H$359,
  "-",
  0
)</f>
        <v>-</v>
      </c>
      <c r="N265" s="16" t="str" cm="1">
        <f t="array" ref="N265" xml:space="preserve"> _xlfn.XLOOKUP(
  1,
  ( BASE_MAPA!$E$2:$E$359 = #REF!) *
  ( BASE_MAPA!$F$2:$F$359 &lt;= #REF!) *
  ( BASE_MAPA!$G$2:$G$359  &gt;= #REF!),
  BASE_MAPA!$I$2:$I$359,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BASE_MAPA!$E$2:$E$359 = #REF!) *
  ( BASE_MAPA!$F$2:$F$359 &lt;= #REF!) *
  ( BASE_MAPA!$G$2:$G$359  &gt;= #REF!),
  BASE_MAPA!$D$2:$D$359,
  "-",
  0
)</f>
        <v>-</v>
      </c>
      <c r="T265" s="15" t="str" cm="1">
        <f t="array" ref="T265" xml:space="preserve"> _xlfn.XLOOKUP(
  1,
  ( BASE_MAPA!$E$2:$E$359 = #REF!) *
  ( BASE_MAPA!$F$2:$F$359 &lt;= #REF!) *
  ( BASE_MAPA!$G$2:$G$359  &gt;= #REF!),
  BASE_MAPA!$K$2:$K$359,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48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68" t="str">
        <f>IF(BS_CONTROLE[[#This Row],[Local - Partida]]=0, "-", BS_CONTROLE[[#This Row],[Local - Partida]])</f>
        <v>-</v>
      </c>
      <c r="AL265" s="368" t="str">
        <f>IF(BS_CONTROLE[[#This Row],[Local - Encerramento]]=0, "-", BS_CONTROLE[[#This Row],[Local - Encerramento]])</f>
        <v>-</v>
      </c>
      <c r="AM265" s="368" t="str">
        <f>IF(BS_CONTROLE[[#This Row],[Entre - Estações]]=0, "-", BS_CONTROLE[[#This Row],[Entre - Estações]])</f>
        <v>-</v>
      </c>
      <c r="AN265" s="368" t="str">
        <f>IF(BS_CONTROLE[[#This Row],[SB]]=0, "-", BS_CONTROLE[[#This Row],[SB]])</f>
        <v>-</v>
      </c>
      <c r="AO265" s="369" t="str">
        <f>IF(BS_CONTROLE[[#This Row],[SUB]]=0, "-", BS_CONTROLE[[#This Row],[SUB]])</f>
        <v>-</v>
      </c>
      <c r="AP265" s="370" t="str">
        <f>IF(BS_CONTROLE[[#This Row],[KM - Inicio]]=0, "-", BS_CONTROLE[[#This Row],[KM - Inicio]])</f>
        <v>-</v>
      </c>
      <c r="AQ265" s="37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75" t="str" cm="1">
        <f t="array" ref="BC265" xml:space="preserve"> _xlfn.XLOOKUP(
  1,
  ( BASE_MAPA!$E$2:$E$359 = #REF!) *
  ( BASE_MAPA!$F$2:$F$359 &lt;= #REF!) *
  ( BASE_MAPA!$G$2:$G$359  &gt;= #REF!),
  BASE_MAPA!$D$2:$D$359,
  "-",
  0
)</f>
        <v>-</v>
      </c>
      <c r="BD265" s="75" t="str" cm="1">
        <f t="array" ref="BD265" xml:space="preserve"> _xlfn.XLOOKUP(
  1,
  ( BASE_MAPA!$E$2:$E$359 = #REF!) *
  ( BASE_MAPA!$F$2:$F$359 &lt;= #REF!) *
  ( BASE_MAPA!$G$2:$G$359  &gt;= #REF!),
  BASE_MAPA!$K$2:$K$359,
  "-",
  0
)</f>
        <v>-</v>
      </c>
      <c r="BE265" s="11" t="str">
        <f>IFERROR(_xlfn.XLOOKUP(AO265, BASE_MAPA!$E$2:$E$359, BASE_MAPA!$J$2:$J$359), "ERRO")</f>
        <v>ERRO</v>
      </c>
      <c r="BF265" s="37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9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151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16" t="str" cm="1">
        <f t="array" ref="M266" xml:space="preserve"> _xlfn.XLOOKUP(
  1,
  ( BASE_MAPA!$E$2:$E$359 = #REF!) *
  ( BASE_MAPA!$F$2:$F$359 &lt;= #REF!) *
  ( BASE_MAPA!$G$2:$G$359  &gt;= #REF!),
  BASE_MAPA!$H$2:$H$359,
  "-",
  0
)</f>
        <v>-</v>
      </c>
      <c r="N266" s="16" t="str" cm="1">
        <f t="array" ref="N266" xml:space="preserve"> _xlfn.XLOOKUP(
  1,
  ( BASE_MAPA!$E$2:$E$359 = #REF!) *
  ( BASE_MAPA!$F$2:$F$359 &lt;= #REF!) *
  ( BASE_MAPA!$G$2:$G$359  &gt;= #REF!),
  BASE_MAPA!$I$2:$I$359,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BASE_MAPA!$E$2:$E$359 = #REF!) *
  ( BASE_MAPA!$F$2:$F$359 &lt;= #REF!) *
  ( BASE_MAPA!$G$2:$G$359  &gt;= #REF!),
  BASE_MAPA!$D$2:$D$359,
  "-",
  0
)</f>
        <v>-</v>
      </c>
      <c r="T266" s="15" t="str" cm="1">
        <f t="array" ref="T266" xml:space="preserve"> _xlfn.XLOOKUP(
  1,
  ( BASE_MAPA!$E$2:$E$359 = #REF!) *
  ( BASE_MAPA!$F$2:$F$359 &lt;= #REF!) *
  ( BASE_MAPA!$G$2:$G$359  &gt;= #REF!),
  BASE_MAPA!$K$2:$K$359,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48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68" t="str">
        <f>IF(BS_CONTROLE[[#This Row],[Local - Partida]]=0, "-", BS_CONTROLE[[#This Row],[Local - Partida]])</f>
        <v>-</v>
      </c>
      <c r="AL266" s="368" t="str">
        <f>IF(BS_CONTROLE[[#This Row],[Local - Encerramento]]=0, "-", BS_CONTROLE[[#This Row],[Local - Encerramento]])</f>
        <v>-</v>
      </c>
      <c r="AM266" s="368" t="str">
        <f>IF(BS_CONTROLE[[#This Row],[Entre - Estações]]=0, "-", BS_CONTROLE[[#This Row],[Entre - Estações]])</f>
        <v>-</v>
      </c>
      <c r="AN266" s="368" t="str">
        <f>IF(BS_CONTROLE[[#This Row],[SB]]=0, "-", BS_CONTROLE[[#This Row],[SB]])</f>
        <v>-</v>
      </c>
      <c r="AO266" s="369" t="str">
        <f>IF(BS_CONTROLE[[#This Row],[SUB]]=0, "-", BS_CONTROLE[[#This Row],[SUB]])</f>
        <v>-</v>
      </c>
      <c r="AP266" s="370" t="str">
        <f>IF(BS_CONTROLE[[#This Row],[KM - Inicio]]=0, "-", BS_CONTROLE[[#This Row],[KM - Inicio]])</f>
        <v>-</v>
      </c>
      <c r="AQ266" s="37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75" t="str" cm="1">
        <f t="array" ref="BC266" xml:space="preserve"> _xlfn.XLOOKUP(
  1,
  ( BASE_MAPA!$E$2:$E$359 = #REF!) *
  ( BASE_MAPA!$F$2:$F$359 &lt;= #REF!) *
  ( BASE_MAPA!$G$2:$G$359  &gt;= #REF!),
  BASE_MAPA!$D$2:$D$359,
  "-",
  0
)</f>
        <v>-</v>
      </c>
      <c r="BD266" s="75" t="str" cm="1">
        <f t="array" ref="BD266" xml:space="preserve"> _xlfn.XLOOKUP(
  1,
  ( BASE_MAPA!$E$2:$E$359 = #REF!) *
  ( BASE_MAPA!$F$2:$F$359 &lt;= #REF!) *
  ( BASE_MAPA!$G$2:$G$359  &gt;= #REF!),
  BASE_MAPA!$K$2:$K$359,
  "-",
  0
)</f>
        <v>-</v>
      </c>
      <c r="BE266" s="11" t="str">
        <f>IFERROR(_xlfn.XLOOKUP(AO266, BASE_MAPA!$E$2:$E$359, BASE_MAPA!$J$2:$J$359), "ERRO")</f>
        <v>ERRO</v>
      </c>
      <c r="BF266" s="37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9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151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16" t="str" cm="1">
        <f t="array" ref="M267" xml:space="preserve"> _xlfn.XLOOKUP(
  1,
  ( BASE_MAPA!$E$2:$E$359 = #REF!) *
  ( BASE_MAPA!$F$2:$F$359 &lt;= #REF!) *
  ( BASE_MAPA!$G$2:$G$359  &gt;= #REF!),
  BASE_MAPA!$H$2:$H$359,
  "-",
  0
)</f>
        <v>-</v>
      </c>
      <c r="N267" s="16" t="str" cm="1">
        <f t="array" ref="N267" xml:space="preserve"> _xlfn.XLOOKUP(
  1,
  ( BASE_MAPA!$E$2:$E$359 = #REF!) *
  ( BASE_MAPA!$F$2:$F$359 &lt;= #REF!) *
  ( BASE_MAPA!$G$2:$G$359  &gt;= #REF!),
  BASE_MAPA!$I$2:$I$359,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BASE_MAPA!$E$2:$E$359 = #REF!) *
  ( BASE_MAPA!$F$2:$F$359 &lt;= #REF!) *
  ( BASE_MAPA!$G$2:$G$359  &gt;= #REF!),
  BASE_MAPA!$D$2:$D$359,
  "-",
  0
)</f>
        <v>-</v>
      </c>
      <c r="T267" s="15" t="str" cm="1">
        <f t="array" ref="T267" xml:space="preserve"> _xlfn.XLOOKUP(
  1,
  ( BASE_MAPA!$E$2:$E$359 = #REF!) *
  ( BASE_MAPA!$F$2:$F$359 &lt;= #REF!) *
  ( BASE_MAPA!$G$2:$G$359  &gt;= #REF!),
  BASE_MAPA!$K$2:$K$359,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48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68" t="str">
        <f>IF(BS_CONTROLE[[#This Row],[Local - Partida]]=0, "-", BS_CONTROLE[[#This Row],[Local - Partida]])</f>
        <v>-</v>
      </c>
      <c r="AL267" s="368" t="str">
        <f>IF(BS_CONTROLE[[#This Row],[Local - Encerramento]]=0, "-", BS_CONTROLE[[#This Row],[Local - Encerramento]])</f>
        <v>-</v>
      </c>
      <c r="AM267" s="368" t="str">
        <f>IF(BS_CONTROLE[[#This Row],[Entre - Estações]]=0, "-", BS_CONTROLE[[#This Row],[Entre - Estações]])</f>
        <v>-</v>
      </c>
      <c r="AN267" s="368" t="str">
        <f>IF(BS_CONTROLE[[#This Row],[SB]]=0, "-", BS_CONTROLE[[#This Row],[SB]])</f>
        <v>-</v>
      </c>
      <c r="AO267" s="369" t="str">
        <f>IF(BS_CONTROLE[[#This Row],[SUB]]=0, "-", BS_CONTROLE[[#This Row],[SUB]])</f>
        <v>-</v>
      </c>
      <c r="AP267" s="370" t="str">
        <f>IF(BS_CONTROLE[[#This Row],[KM - Inicio]]=0, "-", BS_CONTROLE[[#This Row],[KM - Inicio]])</f>
        <v>-</v>
      </c>
      <c r="AQ267" s="37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75" t="str" cm="1">
        <f t="array" ref="BC267" xml:space="preserve"> _xlfn.XLOOKUP(
  1,
  ( BASE_MAPA!$E$2:$E$359 = #REF!) *
  ( BASE_MAPA!$F$2:$F$359 &lt;= #REF!) *
  ( BASE_MAPA!$G$2:$G$359  &gt;= #REF!),
  BASE_MAPA!$D$2:$D$359,
  "-",
  0
)</f>
        <v>-</v>
      </c>
      <c r="BD267" s="75" t="str" cm="1">
        <f t="array" ref="BD267" xml:space="preserve"> _xlfn.XLOOKUP(
  1,
  ( BASE_MAPA!$E$2:$E$359 = #REF!) *
  ( BASE_MAPA!$F$2:$F$359 &lt;= #REF!) *
  ( BASE_MAPA!$G$2:$G$359  &gt;= #REF!),
  BASE_MAPA!$K$2:$K$359,
  "-",
  0
)</f>
        <v>-</v>
      </c>
      <c r="BE267" s="11" t="str">
        <f>IFERROR(_xlfn.XLOOKUP(AO267, BASE_MAPA!$E$2:$E$359, BASE_MAPA!$J$2:$J$359), "ERRO")</f>
        <v>ERRO</v>
      </c>
      <c r="BF267" s="37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9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151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16" t="str" cm="1">
        <f t="array" ref="M268" xml:space="preserve"> _xlfn.XLOOKUP(
  1,
  ( BASE_MAPA!$E$2:$E$359 = #REF!) *
  ( BASE_MAPA!$F$2:$F$359 &lt;= #REF!) *
  ( BASE_MAPA!$G$2:$G$359  &gt;= #REF!),
  BASE_MAPA!$H$2:$H$359,
  "-",
  0
)</f>
        <v>-</v>
      </c>
      <c r="N268" s="16" t="str" cm="1">
        <f t="array" ref="N268" xml:space="preserve"> _xlfn.XLOOKUP(
  1,
  ( BASE_MAPA!$E$2:$E$359 = #REF!) *
  ( BASE_MAPA!$F$2:$F$359 &lt;= #REF!) *
  ( BASE_MAPA!$G$2:$G$359  &gt;= #REF!),
  BASE_MAPA!$I$2:$I$359,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BASE_MAPA!$E$2:$E$359 = #REF!) *
  ( BASE_MAPA!$F$2:$F$359 &lt;= #REF!) *
  ( BASE_MAPA!$G$2:$G$359  &gt;= #REF!),
  BASE_MAPA!$D$2:$D$359,
  "-",
  0
)</f>
        <v>-</v>
      </c>
      <c r="T268" s="15" t="str" cm="1">
        <f t="array" ref="T268" xml:space="preserve"> _xlfn.XLOOKUP(
  1,
  ( BASE_MAPA!$E$2:$E$359 = #REF!) *
  ( BASE_MAPA!$F$2:$F$359 &lt;= #REF!) *
  ( BASE_MAPA!$G$2:$G$359  &gt;= #REF!),
  BASE_MAPA!$K$2:$K$359,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48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68" t="str">
        <f>IF(BS_CONTROLE[[#This Row],[Local - Partida]]=0, "-", BS_CONTROLE[[#This Row],[Local - Partida]])</f>
        <v>-</v>
      </c>
      <c r="AL268" s="368" t="str">
        <f>IF(BS_CONTROLE[[#This Row],[Local - Encerramento]]=0, "-", BS_CONTROLE[[#This Row],[Local - Encerramento]])</f>
        <v>-</v>
      </c>
      <c r="AM268" s="368" t="str">
        <f>IF(BS_CONTROLE[[#This Row],[Entre - Estações]]=0, "-", BS_CONTROLE[[#This Row],[Entre - Estações]])</f>
        <v>-</v>
      </c>
      <c r="AN268" s="368" t="str">
        <f>IF(BS_CONTROLE[[#This Row],[SB]]=0, "-", BS_CONTROLE[[#This Row],[SB]])</f>
        <v>-</v>
      </c>
      <c r="AO268" s="369" t="str">
        <f>IF(BS_CONTROLE[[#This Row],[SUB]]=0, "-", BS_CONTROLE[[#This Row],[SUB]])</f>
        <v>-</v>
      </c>
      <c r="AP268" s="370" t="str">
        <f>IF(BS_CONTROLE[[#This Row],[KM - Inicio]]=0, "-", BS_CONTROLE[[#This Row],[KM - Inicio]])</f>
        <v>-</v>
      </c>
      <c r="AQ268" s="37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75" t="str" cm="1">
        <f t="array" ref="BC268" xml:space="preserve"> _xlfn.XLOOKUP(
  1,
  ( BASE_MAPA!$E$2:$E$359 = #REF!) *
  ( BASE_MAPA!$F$2:$F$359 &lt;= #REF!) *
  ( BASE_MAPA!$G$2:$G$359  &gt;= #REF!),
  BASE_MAPA!$D$2:$D$359,
  "-",
  0
)</f>
        <v>-</v>
      </c>
      <c r="BD268" s="75" t="str" cm="1">
        <f t="array" ref="BD268" xml:space="preserve"> _xlfn.XLOOKUP(
  1,
  ( BASE_MAPA!$E$2:$E$359 = #REF!) *
  ( BASE_MAPA!$F$2:$F$359 &lt;= #REF!) *
  ( BASE_MAPA!$G$2:$G$359  &gt;= #REF!),
  BASE_MAPA!$K$2:$K$359,
  "-",
  0
)</f>
        <v>-</v>
      </c>
      <c r="BE268" s="11" t="str">
        <f>IFERROR(_xlfn.XLOOKUP(AO268, BASE_MAPA!$E$2:$E$359, BASE_MAPA!$J$2:$J$359), "ERRO")</f>
        <v>ERRO</v>
      </c>
      <c r="BF268" s="37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9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151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16" t="str" cm="1">
        <f t="array" ref="M269" xml:space="preserve"> _xlfn.XLOOKUP(
  1,
  ( BASE_MAPA!$E$2:$E$359 = #REF!) *
  ( BASE_MAPA!$F$2:$F$359 &lt;= #REF!) *
  ( BASE_MAPA!$G$2:$G$359  &gt;= #REF!),
  BASE_MAPA!$H$2:$H$359,
  "-",
  0
)</f>
        <v>-</v>
      </c>
      <c r="N269" s="16" t="str" cm="1">
        <f t="array" ref="N269" xml:space="preserve"> _xlfn.XLOOKUP(
  1,
  ( BASE_MAPA!$E$2:$E$359 = #REF!) *
  ( BASE_MAPA!$F$2:$F$359 &lt;= #REF!) *
  ( BASE_MAPA!$G$2:$G$359  &gt;= #REF!),
  BASE_MAPA!$I$2:$I$359,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BASE_MAPA!$E$2:$E$359 = #REF!) *
  ( BASE_MAPA!$F$2:$F$359 &lt;= #REF!) *
  ( BASE_MAPA!$G$2:$G$359  &gt;= #REF!),
  BASE_MAPA!$D$2:$D$359,
  "-",
  0
)</f>
        <v>-</v>
      </c>
      <c r="T269" s="15" t="str" cm="1">
        <f t="array" ref="T269" xml:space="preserve"> _xlfn.XLOOKUP(
  1,
  ( BASE_MAPA!$E$2:$E$359 = #REF!) *
  ( BASE_MAPA!$F$2:$F$359 &lt;= #REF!) *
  ( BASE_MAPA!$G$2:$G$359  &gt;= #REF!),
  BASE_MAPA!$K$2:$K$359,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48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68" t="str">
        <f>IF(BS_CONTROLE[[#This Row],[Local - Partida]]=0, "-", BS_CONTROLE[[#This Row],[Local - Partida]])</f>
        <v>-</v>
      </c>
      <c r="AL269" s="368" t="str">
        <f>IF(BS_CONTROLE[[#This Row],[Local - Encerramento]]=0, "-", BS_CONTROLE[[#This Row],[Local - Encerramento]])</f>
        <v>-</v>
      </c>
      <c r="AM269" s="368" t="str">
        <f>IF(BS_CONTROLE[[#This Row],[Entre - Estações]]=0, "-", BS_CONTROLE[[#This Row],[Entre - Estações]])</f>
        <v>-</v>
      </c>
      <c r="AN269" s="368" t="str">
        <f>IF(BS_CONTROLE[[#This Row],[SB]]=0, "-", BS_CONTROLE[[#This Row],[SB]])</f>
        <v>-</v>
      </c>
      <c r="AO269" s="369" t="str">
        <f>IF(BS_CONTROLE[[#This Row],[SUB]]=0, "-", BS_CONTROLE[[#This Row],[SUB]])</f>
        <v>-</v>
      </c>
      <c r="AP269" s="370" t="str">
        <f>IF(BS_CONTROLE[[#This Row],[KM - Inicio]]=0, "-", BS_CONTROLE[[#This Row],[KM - Inicio]])</f>
        <v>-</v>
      </c>
      <c r="AQ269" s="37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75" t="str" cm="1">
        <f t="array" ref="BC269" xml:space="preserve"> _xlfn.XLOOKUP(
  1,
  ( BASE_MAPA!$E$2:$E$359 = #REF!) *
  ( BASE_MAPA!$F$2:$F$359 &lt;= #REF!) *
  ( BASE_MAPA!$G$2:$G$359  &gt;= #REF!),
  BASE_MAPA!$D$2:$D$359,
  "-",
  0
)</f>
        <v>-</v>
      </c>
      <c r="BD269" s="75" t="str" cm="1">
        <f t="array" ref="BD269" xml:space="preserve"> _xlfn.XLOOKUP(
  1,
  ( BASE_MAPA!$E$2:$E$359 = #REF!) *
  ( BASE_MAPA!$F$2:$F$359 &lt;= #REF!) *
  ( BASE_MAPA!$G$2:$G$359  &gt;= #REF!),
  BASE_MAPA!$K$2:$K$359,
  "-",
  0
)</f>
        <v>-</v>
      </c>
      <c r="BE269" s="11" t="str">
        <f>IFERROR(_xlfn.XLOOKUP(AO269, BASE_MAPA!$E$2:$E$359, BASE_MAPA!$J$2:$J$359), "ERRO")</f>
        <v>ERRO</v>
      </c>
      <c r="BF269" s="37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9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151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16" t="str" cm="1">
        <f t="array" ref="M270" xml:space="preserve"> _xlfn.XLOOKUP(
  1,
  ( BASE_MAPA!$E$2:$E$359 = #REF!) *
  ( BASE_MAPA!$F$2:$F$359 &lt;= #REF!) *
  ( BASE_MAPA!$G$2:$G$359  &gt;= #REF!),
  BASE_MAPA!$H$2:$H$359,
  "-",
  0
)</f>
        <v>-</v>
      </c>
      <c r="N270" s="16" t="str" cm="1">
        <f t="array" ref="N270" xml:space="preserve"> _xlfn.XLOOKUP(
  1,
  ( BASE_MAPA!$E$2:$E$359 = #REF!) *
  ( BASE_MAPA!$F$2:$F$359 &lt;= #REF!) *
  ( BASE_MAPA!$G$2:$G$359  &gt;= #REF!),
  BASE_MAPA!$I$2:$I$359,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BASE_MAPA!$E$2:$E$359 = #REF!) *
  ( BASE_MAPA!$F$2:$F$359 &lt;= #REF!) *
  ( BASE_MAPA!$G$2:$G$359  &gt;= #REF!),
  BASE_MAPA!$D$2:$D$359,
  "-",
  0
)</f>
        <v>-</v>
      </c>
      <c r="T270" s="15" t="str" cm="1">
        <f t="array" ref="T270" xml:space="preserve"> _xlfn.XLOOKUP(
  1,
  ( BASE_MAPA!$E$2:$E$359 = #REF!) *
  ( BASE_MAPA!$F$2:$F$359 &lt;= #REF!) *
  ( BASE_MAPA!$G$2:$G$359  &gt;= #REF!),
  BASE_MAPA!$K$2:$K$359,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48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68" t="str">
        <f>IF(BS_CONTROLE[[#This Row],[Local - Partida]]=0, "-", BS_CONTROLE[[#This Row],[Local - Partida]])</f>
        <v>-</v>
      </c>
      <c r="AL270" s="368" t="str">
        <f>IF(BS_CONTROLE[[#This Row],[Local - Encerramento]]=0, "-", BS_CONTROLE[[#This Row],[Local - Encerramento]])</f>
        <v>-</v>
      </c>
      <c r="AM270" s="368" t="str">
        <f>IF(BS_CONTROLE[[#This Row],[Entre - Estações]]=0, "-", BS_CONTROLE[[#This Row],[Entre - Estações]])</f>
        <v>-</v>
      </c>
      <c r="AN270" s="368" t="str">
        <f>IF(BS_CONTROLE[[#This Row],[SB]]=0, "-", BS_CONTROLE[[#This Row],[SB]])</f>
        <v>-</v>
      </c>
      <c r="AO270" s="369" t="str">
        <f>IF(BS_CONTROLE[[#This Row],[SUB]]=0, "-", BS_CONTROLE[[#This Row],[SUB]])</f>
        <v>-</v>
      </c>
      <c r="AP270" s="370" t="str">
        <f>IF(BS_CONTROLE[[#This Row],[KM - Inicio]]=0, "-", BS_CONTROLE[[#This Row],[KM - Inicio]])</f>
        <v>-</v>
      </c>
      <c r="AQ270" s="37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75" t="str" cm="1">
        <f t="array" ref="BC270" xml:space="preserve"> _xlfn.XLOOKUP(
  1,
  ( BASE_MAPA!$E$2:$E$359 = #REF!) *
  ( BASE_MAPA!$F$2:$F$359 &lt;= #REF!) *
  ( BASE_MAPA!$G$2:$G$359  &gt;= #REF!),
  BASE_MAPA!$D$2:$D$359,
  "-",
  0
)</f>
        <v>-</v>
      </c>
      <c r="BD270" s="75" t="str" cm="1">
        <f t="array" ref="BD270" xml:space="preserve"> _xlfn.XLOOKUP(
  1,
  ( BASE_MAPA!$E$2:$E$359 = #REF!) *
  ( BASE_MAPA!$F$2:$F$359 &lt;= #REF!) *
  ( BASE_MAPA!$G$2:$G$359  &gt;= #REF!),
  BASE_MAPA!$K$2:$K$359,
  "-",
  0
)</f>
        <v>-</v>
      </c>
      <c r="BE270" s="11" t="str">
        <f>IFERROR(_xlfn.XLOOKUP(AO270, BASE_MAPA!$E$2:$E$359, BASE_MAPA!$J$2:$J$359), "ERRO")</f>
        <v>ERRO</v>
      </c>
      <c r="BF270" s="37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9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151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16" t="str" cm="1">
        <f t="array" ref="M271" xml:space="preserve"> _xlfn.XLOOKUP(
  1,
  ( BASE_MAPA!$E$2:$E$359 = #REF!) *
  ( BASE_MAPA!$F$2:$F$359 &lt;= #REF!) *
  ( BASE_MAPA!$G$2:$G$359  &gt;= #REF!),
  BASE_MAPA!$H$2:$H$359,
  "-",
  0
)</f>
        <v>-</v>
      </c>
      <c r="N271" s="16" t="str" cm="1">
        <f t="array" ref="N271" xml:space="preserve"> _xlfn.XLOOKUP(
  1,
  ( BASE_MAPA!$E$2:$E$359 = #REF!) *
  ( BASE_MAPA!$F$2:$F$359 &lt;= #REF!) *
  ( BASE_MAPA!$G$2:$G$359  &gt;= #REF!),
  BASE_MAPA!$I$2:$I$359,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BASE_MAPA!$E$2:$E$359 = #REF!) *
  ( BASE_MAPA!$F$2:$F$359 &lt;= #REF!) *
  ( BASE_MAPA!$G$2:$G$359  &gt;= #REF!),
  BASE_MAPA!$D$2:$D$359,
  "-",
  0
)</f>
        <v>-</v>
      </c>
      <c r="T271" s="15" t="str" cm="1">
        <f t="array" ref="T271" xml:space="preserve"> _xlfn.XLOOKUP(
  1,
  ( BASE_MAPA!$E$2:$E$359 = #REF!) *
  ( BASE_MAPA!$F$2:$F$359 &lt;= #REF!) *
  ( BASE_MAPA!$G$2:$G$359  &gt;= #REF!),
  BASE_MAPA!$K$2:$K$359,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48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68" t="str">
        <f>IF(BS_CONTROLE[[#This Row],[Local - Partida]]=0, "-", BS_CONTROLE[[#This Row],[Local - Partida]])</f>
        <v>-</v>
      </c>
      <c r="AL271" s="368" t="str">
        <f>IF(BS_CONTROLE[[#This Row],[Local - Encerramento]]=0, "-", BS_CONTROLE[[#This Row],[Local - Encerramento]])</f>
        <v>-</v>
      </c>
      <c r="AM271" s="368" t="str">
        <f>IF(BS_CONTROLE[[#This Row],[Entre - Estações]]=0, "-", BS_CONTROLE[[#This Row],[Entre - Estações]])</f>
        <v>-</v>
      </c>
      <c r="AN271" s="368" t="str">
        <f>IF(BS_CONTROLE[[#This Row],[SB]]=0, "-", BS_CONTROLE[[#This Row],[SB]])</f>
        <v>-</v>
      </c>
      <c r="AO271" s="369" t="str">
        <f>IF(BS_CONTROLE[[#This Row],[SUB]]=0, "-", BS_CONTROLE[[#This Row],[SUB]])</f>
        <v>-</v>
      </c>
      <c r="AP271" s="370" t="str">
        <f>IF(BS_CONTROLE[[#This Row],[KM - Inicio]]=0, "-", BS_CONTROLE[[#This Row],[KM - Inicio]])</f>
        <v>-</v>
      </c>
      <c r="AQ271" s="37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75" t="str" cm="1">
        <f t="array" ref="BC271" xml:space="preserve"> _xlfn.XLOOKUP(
  1,
  ( BASE_MAPA!$E$2:$E$359 = #REF!) *
  ( BASE_MAPA!$F$2:$F$359 &lt;= #REF!) *
  ( BASE_MAPA!$G$2:$G$359  &gt;= #REF!),
  BASE_MAPA!$D$2:$D$359,
  "-",
  0
)</f>
        <v>-</v>
      </c>
      <c r="BD271" s="75" t="str" cm="1">
        <f t="array" ref="BD271" xml:space="preserve"> _xlfn.XLOOKUP(
  1,
  ( BASE_MAPA!$E$2:$E$359 = #REF!) *
  ( BASE_MAPA!$F$2:$F$359 &lt;= #REF!) *
  ( BASE_MAPA!$G$2:$G$359  &gt;= #REF!),
  BASE_MAPA!$K$2:$K$359,
  "-",
  0
)</f>
        <v>-</v>
      </c>
      <c r="BE271" s="11" t="str">
        <f>IFERROR(_xlfn.XLOOKUP(AO271, BASE_MAPA!$E$2:$E$359, BASE_MAPA!$J$2:$J$359), "ERRO")</f>
        <v>ERRO</v>
      </c>
      <c r="BF271" s="37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9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151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16" t="str" cm="1">
        <f t="array" ref="M272" xml:space="preserve"> _xlfn.XLOOKUP(
  1,
  ( BASE_MAPA!$E$2:$E$359 = #REF!) *
  ( BASE_MAPA!$F$2:$F$359 &lt;= #REF!) *
  ( BASE_MAPA!$G$2:$G$359  &gt;= #REF!),
  BASE_MAPA!$H$2:$H$359,
  "-",
  0
)</f>
        <v>-</v>
      </c>
      <c r="N272" s="16" t="str" cm="1">
        <f t="array" ref="N272" xml:space="preserve"> _xlfn.XLOOKUP(
  1,
  ( BASE_MAPA!$E$2:$E$359 = #REF!) *
  ( BASE_MAPA!$F$2:$F$359 &lt;= #REF!) *
  ( BASE_MAPA!$G$2:$G$359  &gt;= #REF!),
  BASE_MAPA!$I$2:$I$359,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BASE_MAPA!$E$2:$E$359 = #REF!) *
  ( BASE_MAPA!$F$2:$F$359 &lt;= #REF!) *
  ( BASE_MAPA!$G$2:$G$359  &gt;= #REF!),
  BASE_MAPA!$D$2:$D$359,
  "-",
  0
)</f>
        <v>-</v>
      </c>
      <c r="T272" s="15" t="str" cm="1">
        <f t="array" ref="T272" xml:space="preserve"> _xlfn.XLOOKUP(
  1,
  ( BASE_MAPA!$E$2:$E$359 = #REF!) *
  ( BASE_MAPA!$F$2:$F$359 &lt;= #REF!) *
  ( BASE_MAPA!$G$2:$G$359  &gt;= #REF!),
  BASE_MAPA!$K$2:$K$359,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48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68" t="str">
        <f>IF(BS_CONTROLE[[#This Row],[Local - Partida]]=0, "-", BS_CONTROLE[[#This Row],[Local - Partida]])</f>
        <v>-</v>
      </c>
      <c r="AL272" s="368" t="str">
        <f>IF(BS_CONTROLE[[#This Row],[Local - Encerramento]]=0, "-", BS_CONTROLE[[#This Row],[Local - Encerramento]])</f>
        <v>-</v>
      </c>
      <c r="AM272" s="368" t="str">
        <f>IF(BS_CONTROLE[[#This Row],[Entre - Estações]]=0, "-", BS_CONTROLE[[#This Row],[Entre - Estações]])</f>
        <v>-</v>
      </c>
      <c r="AN272" s="368" t="str">
        <f>IF(BS_CONTROLE[[#This Row],[SB]]=0, "-", BS_CONTROLE[[#This Row],[SB]])</f>
        <v>-</v>
      </c>
      <c r="AO272" s="369" t="str">
        <f>IF(BS_CONTROLE[[#This Row],[SUB]]=0, "-", BS_CONTROLE[[#This Row],[SUB]])</f>
        <v>-</v>
      </c>
      <c r="AP272" s="370" t="str">
        <f>IF(BS_CONTROLE[[#This Row],[KM - Inicio]]=0, "-", BS_CONTROLE[[#This Row],[KM - Inicio]])</f>
        <v>-</v>
      </c>
      <c r="AQ272" s="37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75" t="str" cm="1">
        <f t="array" ref="BC272" xml:space="preserve"> _xlfn.XLOOKUP(
  1,
  ( BASE_MAPA!$E$2:$E$359 = #REF!) *
  ( BASE_MAPA!$F$2:$F$359 &lt;= #REF!) *
  ( BASE_MAPA!$G$2:$G$359  &gt;= #REF!),
  BASE_MAPA!$D$2:$D$359,
  "-",
  0
)</f>
        <v>-</v>
      </c>
      <c r="BD272" s="75" t="str" cm="1">
        <f t="array" ref="BD272" xml:space="preserve"> _xlfn.XLOOKUP(
  1,
  ( BASE_MAPA!$E$2:$E$359 = #REF!) *
  ( BASE_MAPA!$F$2:$F$359 &lt;= #REF!) *
  ( BASE_MAPA!$G$2:$G$359  &gt;= #REF!),
  BASE_MAPA!$K$2:$K$359,
  "-",
  0
)</f>
        <v>-</v>
      </c>
      <c r="BE272" s="11" t="str">
        <f>IFERROR(_xlfn.XLOOKUP(AO272, BASE_MAPA!$E$2:$E$359, BASE_MAPA!$J$2:$J$359), "ERRO")</f>
        <v>ERRO</v>
      </c>
      <c r="BF272" s="37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9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151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16" t="str" cm="1">
        <f t="array" ref="M273" xml:space="preserve"> _xlfn.XLOOKUP(
  1,
  ( BASE_MAPA!$E$2:$E$359 = #REF!) *
  ( BASE_MAPA!$F$2:$F$359 &lt;= #REF!) *
  ( BASE_MAPA!$G$2:$G$359  &gt;= #REF!),
  BASE_MAPA!$H$2:$H$359,
  "-",
  0
)</f>
        <v>-</v>
      </c>
      <c r="N273" s="16" t="str" cm="1">
        <f t="array" ref="N273" xml:space="preserve"> _xlfn.XLOOKUP(
  1,
  ( BASE_MAPA!$E$2:$E$359 = #REF!) *
  ( BASE_MAPA!$F$2:$F$359 &lt;= #REF!) *
  ( BASE_MAPA!$G$2:$G$359  &gt;= #REF!),
  BASE_MAPA!$I$2:$I$359,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BASE_MAPA!$E$2:$E$359 = #REF!) *
  ( BASE_MAPA!$F$2:$F$359 &lt;= #REF!) *
  ( BASE_MAPA!$G$2:$G$359  &gt;= #REF!),
  BASE_MAPA!$D$2:$D$359,
  "-",
  0
)</f>
        <v>-</v>
      </c>
      <c r="T273" s="15" t="str" cm="1">
        <f t="array" ref="T273" xml:space="preserve"> _xlfn.XLOOKUP(
  1,
  ( BASE_MAPA!$E$2:$E$359 = #REF!) *
  ( BASE_MAPA!$F$2:$F$359 &lt;= #REF!) *
  ( BASE_MAPA!$G$2:$G$359  &gt;= #REF!),
  BASE_MAPA!$K$2:$K$359,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48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68" t="str">
        <f>IF(BS_CONTROLE[[#This Row],[Local - Partida]]=0, "-", BS_CONTROLE[[#This Row],[Local - Partida]])</f>
        <v>-</v>
      </c>
      <c r="AL273" s="368" t="str">
        <f>IF(BS_CONTROLE[[#This Row],[Local - Encerramento]]=0, "-", BS_CONTROLE[[#This Row],[Local - Encerramento]])</f>
        <v>-</v>
      </c>
      <c r="AM273" s="368" t="str">
        <f>IF(BS_CONTROLE[[#This Row],[Entre - Estações]]=0, "-", BS_CONTROLE[[#This Row],[Entre - Estações]])</f>
        <v>-</v>
      </c>
      <c r="AN273" s="368" t="str">
        <f>IF(BS_CONTROLE[[#This Row],[SB]]=0, "-", BS_CONTROLE[[#This Row],[SB]])</f>
        <v>-</v>
      </c>
      <c r="AO273" s="369" t="str">
        <f>IF(BS_CONTROLE[[#This Row],[SUB]]=0, "-", BS_CONTROLE[[#This Row],[SUB]])</f>
        <v>-</v>
      </c>
      <c r="AP273" s="370" t="str">
        <f>IF(BS_CONTROLE[[#This Row],[KM - Inicio]]=0, "-", BS_CONTROLE[[#This Row],[KM - Inicio]])</f>
        <v>-</v>
      </c>
      <c r="AQ273" s="37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75" t="str" cm="1">
        <f t="array" ref="BC273" xml:space="preserve"> _xlfn.XLOOKUP(
  1,
  ( BASE_MAPA!$E$2:$E$359 = #REF!) *
  ( BASE_MAPA!$F$2:$F$359 &lt;= #REF!) *
  ( BASE_MAPA!$G$2:$G$359  &gt;= #REF!),
  BASE_MAPA!$D$2:$D$359,
  "-",
  0
)</f>
        <v>-</v>
      </c>
      <c r="BD273" s="75" t="str" cm="1">
        <f t="array" ref="BD273" xml:space="preserve"> _xlfn.XLOOKUP(
  1,
  ( BASE_MAPA!$E$2:$E$359 = #REF!) *
  ( BASE_MAPA!$F$2:$F$359 &lt;= #REF!) *
  ( BASE_MAPA!$G$2:$G$359  &gt;= #REF!),
  BASE_MAPA!$K$2:$K$359,
  "-",
  0
)</f>
        <v>-</v>
      </c>
      <c r="BE273" s="11" t="str">
        <f>IFERROR(_xlfn.XLOOKUP(AO273, BASE_MAPA!$E$2:$E$359, BASE_MAPA!$J$2:$J$359), "ERRO")</f>
        <v>ERRO</v>
      </c>
      <c r="BF273" s="37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9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151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16" t="str" cm="1">
        <f t="array" ref="M274" xml:space="preserve"> _xlfn.XLOOKUP(
  1,
  ( BASE_MAPA!$E$2:$E$359 = #REF!) *
  ( BASE_MAPA!$F$2:$F$359 &lt;= #REF!) *
  ( BASE_MAPA!$G$2:$G$359  &gt;= #REF!),
  BASE_MAPA!$H$2:$H$359,
  "-",
  0
)</f>
        <v>-</v>
      </c>
      <c r="N274" s="16" t="str" cm="1">
        <f t="array" ref="N274" xml:space="preserve"> _xlfn.XLOOKUP(
  1,
  ( BASE_MAPA!$E$2:$E$359 = #REF!) *
  ( BASE_MAPA!$F$2:$F$359 &lt;= #REF!) *
  ( BASE_MAPA!$G$2:$G$359  &gt;= #REF!),
  BASE_MAPA!$I$2:$I$359,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BASE_MAPA!$E$2:$E$359 = #REF!) *
  ( BASE_MAPA!$F$2:$F$359 &lt;= #REF!) *
  ( BASE_MAPA!$G$2:$G$359  &gt;= #REF!),
  BASE_MAPA!$D$2:$D$359,
  "-",
  0
)</f>
        <v>-</v>
      </c>
      <c r="T274" s="15" t="str" cm="1">
        <f t="array" ref="T274" xml:space="preserve"> _xlfn.XLOOKUP(
  1,
  ( BASE_MAPA!$E$2:$E$359 = #REF!) *
  ( BASE_MAPA!$F$2:$F$359 &lt;= #REF!) *
  ( BASE_MAPA!$G$2:$G$359  &gt;= #REF!),
  BASE_MAPA!$K$2:$K$359,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48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68" t="str">
        <f>IF(BS_CONTROLE[[#This Row],[Local - Partida]]=0, "-", BS_CONTROLE[[#This Row],[Local - Partida]])</f>
        <v>-</v>
      </c>
      <c r="AL274" s="368" t="str">
        <f>IF(BS_CONTROLE[[#This Row],[Local - Encerramento]]=0, "-", BS_CONTROLE[[#This Row],[Local - Encerramento]])</f>
        <v>-</v>
      </c>
      <c r="AM274" s="368" t="str">
        <f>IF(BS_CONTROLE[[#This Row],[Entre - Estações]]=0, "-", BS_CONTROLE[[#This Row],[Entre - Estações]])</f>
        <v>-</v>
      </c>
      <c r="AN274" s="368" t="str">
        <f>IF(BS_CONTROLE[[#This Row],[SB]]=0, "-", BS_CONTROLE[[#This Row],[SB]])</f>
        <v>-</v>
      </c>
      <c r="AO274" s="369" t="str">
        <f>IF(BS_CONTROLE[[#This Row],[SUB]]=0, "-", BS_CONTROLE[[#This Row],[SUB]])</f>
        <v>-</v>
      </c>
      <c r="AP274" s="370" t="str">
        <f>IF(BS_CONTROLE[[#This Row],[KM - Inicio]]=0, "-", BS_CONTROLE[[#This Row],[KM - Inicio]])</f>
        <v>-</v>
      </c>
      <c r="AQ274" s="37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75" t="str" cm="1">
        <f t="array" ref="BC274" xml:space="preserve"> _xlfn.XLOOKUP(
  1,
  ( BASE_MAPA!$E$2:$E$359 = #REF!) *
  ( BASE_MAPA!$F$2:$F$359 &lt;= #REF!) *
  ( BASE_MAPA!$G$2:$G$359  &gt;= #REF!),
  BASE_MAPA!$D$2:$D$359,
  "-",
  0
)</f>
        <v>-</v>
      </c>
      <c r="BD274" s="75" t="str" cm="1">
        <f t="array" ref="BD274" xml:space="preserve"> _xlfn.XLOOKUP(
  1,
  ( BASE_MAPA!$E$2:$E$359 = #REF!) *
  ( BASE_MAPA!$F$2:$F$359 &lt;= #REF!) *
  ( BASE_MAPA!$G$2:$G$359  &gt;= #REF!),
  BASE_MAPA!$K$2:$K$359,
  "-",
  0
)</f>
        <v>-</v>
      </c>
      <c r="BE274" s="11" t="str">
        <f>IFERROR(_xlfn.XLOOKUP(AO274, BASE_MAPA!$E$2:$E$359, BASE_MAPA!$J$2:$J$359), "ERRO")</f>
        <v>ERRO</v>
      </c>
      <c r="BF274" s="37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9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151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16" t="str" cm="1">
        <f t="array" ref="M275" xml:space="preserve"> _xlfn.XLOOKUP(
  1,
  ( BASE_MAPA!$E$2:$E$359 = #REF!) *
  ( BASE_MAPA!$F$2:$F$359 &lt;= #REF!) *
  ( BASE_MAPA!$G$2:$G$359  &gt;= #REF!),
  BASE_MAPA!$H$2:$H$359,
  "-",
  0
)</f>
        <v>-</v>
      </c>
      <c r="N275" s="16" t="str" cm="1">
        <f t="array" ref="N275" xml:space="preserve"> _xlfn.XLOOKUP(
  1,
  ( BASE_MAPA!$E$2:$E$359 = #REF!) *
  ( BASE_MAPA!$F$2:$F$359 &lt;= #REF!) *
  ( BASE_MAPA!$G$2:$G$359  &gt;= #REF!),
  BASE_MAPA!$I$2:$I$359,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BASE_MAPA!$E$2:$E$359 = #REF!) *
  ( BASE_MAPA!$F$2:$F$359 &lt;= #REF!) *
  ( BASE_MAPA!$G$2:$G$359  &gt;= #REF!),
  BASE_MAPA!$D$2:$D$359,
  "-",
  0
)</f>
        <v>-</v>
      </c>
      <c r="T275" s="15" t="str" cm="1">
        <f t="array" ref="T275" xml:space="preserve"> _xlfn.XLOOKUP(
  1,
  ( BASE_MAPA!$E$2:$E$359 = #REF!) *
  ( BASE_MAPA!$F$2:$F$359 &lt;= #REF!) *
  ( BASE_MAPA!$G$2:$G$359  &gt;= #REF!),
  BASE_MAPA!$K$2:$K$359,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48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68" t="str">
        <f>IF(BS_CONTROLE[[#This Row],[Local - Partida]]=0, "-", BS_CONTROLE[[#This Row],[Local - Partida]])</f>
        <v>-</v>
      </c>
      <c r="AL275" s="368" t="str">
        <f>IF(BS_CONTROLE[[#This Row],[Local - Encerramento]]=0, "-", BS_CONTROLE[[#This Row],[Local - Encerramento]])</f>
        <v>-</v>
      </c>
      <c r="AM275" s="368" t="str">
        <f>IF(BS_CONTROLE[[#This Row],[Entre - Estações]]=0, "-", BS_CONTROLE[[#This Row],[Entre - Estações]])</f>
        <v>-</v>
      </c>
      <c r="AN275" s="368" t="str">
        <f>IF(BS_CONTROLE[[#This Row],[SB]]=0, "-", BS_CONTROLE[[#This Row],[SB]])</f>
        <v>-</v>
      </c>
      <c r="AO275" s="369" t="str">
        <f>IF(BS_CONTROLE[[#This Row],[SUB]]=0, "-", BS_CONTROLE[[#This Row],[SUB]])</f>
        <v>-</v>
      </c>
      <c r="AP275" s="370" t="str">
        <f>IF(BS_CONTROLE[[#This Row],[KM - Inicio]]=0, "-", BS_CONTROLE[[#This Row],[KM - Inicio]])</f>
        <v>-</v>
      </c>
      <c r="AQ275" s="37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75" t="str" cm="1">
        <f t="array" ref="BC275" xml:space="preserve"> _xlfn.XLOOKUP(
  1,
  ( BASE_MAPA!$E$2:$E$359 = #REF!) *
  ( BASE_MAPA!$F$2:$F$359 &lt;= #REF!) *
  ( BASE_MAPA!$G$2:$G$359  &gt;= #REF!),
  BASE_MAPA!$D$2:$D$359,
  "-",
  0
)</f>
        <v>-</v>
      </c>
      <c r="BD275" s="75" t="str" cm="1">
        <f t="array" ref="BD275" xml:space="preserve"> _xlfn.XLOOKUP(
  1,
  ( BASE_MAPA!$E$2:$E$359 = #REF!) *
  ( BASE_MAPA!$F$2:$F$359 &lt;= #REF!) *
  ( BASE_MAPA!$G$2:$G$359  &gt;= #REF!),
  BASE_MAPA!$K$2:$K$359,
  "-",
  0
)</f>
        <v>-</v>
      </c>
      <c r="BE275" s="11" t="str">
        <f>IFERROR(_xlfn.XLOOKUP(AO275, BASE_MAPA!$E$2:$E$359, BASE_MAPA!$J$2:$J$359), "ERRO")</f>
        <v>ERRO</v>
      </c>
      <c r="BF275" s="37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9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151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16" t="str" cm="1">
        <f t="array" ref="M276" xml:space="preserve"> _xlfn.XLOOKUP(
  1,
  ( BASE_MAPA!$E$2:$E$359 = #REF!) *
  ( BASE_MAPA!$F$2:$F$359 &lt;= #REF!) *
  ( BASE_MAPA!$G$2:$G$359  &gt;= #REF!),
  BASE_MAPA!$H$2:$H$359,
  "-",
  0
)</f>
        <v>-</v>
      </c>
      <c r="N276" s="16" t="str" cm="1">
        <f t="array" ref="N276" xml:space="preserve"> _xlfn.XLOOKUP(
  1,
  ( BASE_MAPA!$E$2:$E$359 = #REF!) *
  ( BASE_MAPA!$F$2:$F$359 &lt;= #REF!) *
  ( BASE_MAPA!$G$2:$G$359  &gt;= #REF!),
  BASE_MAPA!$I$2:$I$359,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BASE_MAPA!$E$2:$E$359 = #REF!) *
  ( BASE_MAPA!$F$2:$F$359 &lt;= #REF!) *
  ( BASE_MAPA!$G$2:$G$359  &gt;= #REF!),
  BASE_MAPA!$D$2:$D$359,
  "-",
  0
)</f>
        <v>-</v>
      </c>
      <c r="T276" s="15" t="str" cm="1">
        <f t="array" ref="T276" xml:space="preserve"> _xlfn.XLOOKUP(
  1,
  ( BASE_MAPA!$E$2:$E$359 = #REF!) *
  ( BASE_MAPA!$F$2:$F$359 &lt;= #REF!) *
  ( BASE_MAPA!$G$2:$G$359  &gt;= #REF!),
  BASE_MAPA!$K$2:$K$359,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48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68" t="str">
        <f>IF(BS_CONTROLE[[#This Row],[Local - Partida]]=0, "-", BS_CONTROLE[[#This Row],[Local - Partida]])</f>
        <v>-</v>
      </c>
      <c r="AL276" s="368" t="str">
        <f>IF(BS_CONTROLE[[#This Row],[Local - Encerramento]]=0, "-", BS_CONTROLE[[#This Row],[Local - Encerramento]])</f>
        <v>-</v>
      </c>
      <c r="AM276" s="368" t="str">
        <f>IF(BS_CONTROLE[[#This Row],[Entre - Estações]]=0, "-", BS_CONTROLE[[#This Row],[Entre - Estações]])</f>
        <v>-</v>
      </c>
      <c r="AN276" s="368" t="str">
        <f>IF(BS_CONTROLE[[#This Row],[SB]]=0, "-", BS_CONTROLE[[#This Row],[SB]])</f>
        <v>-</v>
      </c>
      <c r="AO276" s="369" t="str">
        <f>IF(BS_CONTROLE[[#This Row],[SUB]]=0, "-", BS_CONTROLE[[#This Row],[SUB]])</f>
        <v>-</v>
      </c>
      <c r="AP276" s="370" t="str">
        <f>IF(BS_CONTROLE[[#This Row],[KM - Inicio]]=0, "-", BS_CONTROLE[[#This Row],[KM - Inicio]])</f>
        <v>-</v>
      </c>
      <c r="AQ276" s="37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75" t="str" cm="1">
        <f t="array" ref="BC276" xml:space="preserve"> _xlfn.XLOOKUP(
  1,
  ( BASE_MAPA!$E$2:$E$359 = #REF!) *
  ( BASE_MAPA!$F$2:$F$359 &lt;= #REF!) *
  ( BASE_MAPA!$G$2:$G$359  &gt;= #REF!),
  BASE_MAPA!$D$2:$D$359,
  "-",
  0
)</f>
        <v>-</v>
      </c>
      <c r="BD276" s="75" t="str" cm="1">
        <f t="array" ref="BD276" xml:space="preserve"> _xlfn.XLOOKUP(
  1,
  ( BASE_MAPA!$E$2:$E$359 = #REF!) *
  ( BASE_MAPA!$F$2:$F$359 &lt;= #REF!) *
  ( BASE_MAPA!$G$2:$G$359  &gt;= #REF!),
  BASE_MAPA!$K$2:$K$359,
  "-",
  0
)</f>
        <v>-</v>
      </c>
      <c r="BE276" s="11" t="str">
        <f>IFERROR(_xlfn.XLOOKUP(AO276, BASE_MAPA!$E$2:$E$359, BASE_MAPA!$J$2:$J$359), "ERRO")</f>
        <v>ERRO</v>
      </c>
      <c r="BF276" s="37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9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151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16" t="str" cm="1">
        <f t="array" ref="M277" xml:space="preserve"> _xlfn.XLOOKUP(
  1,
  ( BASE_MAPA!$E$2:$E$359 = #REF!) *
  ( BASE_MAPA!$F$2:$F$359 &lt;= #REF!) *
  ( BASE_MAPA!$G$2:$G$359  &gt;= #REF!),
  BASE_MAPA!$H$2:$H$359,
  "-",
  0
)</f>
        <v>-</v>
      </c>
      <c r="N277" s="16" t="str" cm="1">
        <f t="array" ref="N277" xml:space="preserve"> _xlfn.XLOOKUP(
  1,
  ( BASE_MAPA!$E$2:$E$359 = #REF!) *
  ( BASE_MAPA!$F$2:$F$359 &lt;= #REF!) *
  ( BASE_MAPA!$G$2:$G$359  &gt;= #REF!),
  BASE_MAPA!$I$2:$I$359,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BASE_MAPA!$E$2:$E$359 = #REF!) *
  ( BASE_MAPA!$F$2:$F$359 &lt;= #REF!) *
  ( BASE_MAPA!$G$2:$G$359  &gt;= #REF!),
  BASE_MAPA!$D$2:$D$359,
  "-",
  0
)</f>
        <v>-</v>
      </c>
      <c r="T277" s="15" t="str" cm="1">
        <f t="array" ref="T277" xml:space="preserve"> _xlfn.XLOOKUP(
  1,
  ( BASE_MAPA!$E$2:$E$359 = #REF!) *
  ( BASE_MAPA!$F$2:$F$359 &lt;= #REF!) *
  ( BASE_MAPA!$G$2:$G$359  &gt;= #REF!),
  BASE_MAPA!$K$2:$K$359,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48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68" t="str">
        <f>IF(BS_CONTROLE[[#This Row],[Local - Partida]]=0, "-", BS_CONTROLE[[#This Row],[Local - Partida]])</f>
        <v>-</v>
      </c>
      <c r="AL277" s="368" t="str">
        <f>IF(BS_CONTROLE[[#This Row],[Local - Encerramento]]=0, "-", BS_CONTROLE[[#This Row],[Local - Encerramento]])</f>
        <v>-</v>
      </c>
      <c r="AM277" s="368" t="str">
        <f>IF(BS_CONTROLE[[#This Row],[Entre - Estações]]=0, "-", BS_CONTROLE[[#This Row],[Entre - Estações]])</f>
        <v>-</v>
      </c>
      <c r="AN277" s="368" t="str">
        <f>IF(BS_CONTROLE[[#This Row],[SB]]=0, "-", BS_CONTROLE[[#This Row],[SB]])</f>
        <v>-</v>
      </c>
      <c r="AO277" s="369" t="str">
        <f>IF(BS_CONTROLE[[#This Row],[SUB]]=0, "-", BS_CONTROLE[[#This Row],[SUB]])</f>
        <v>-</v>
      </c>
      <c r="AP277" s="370" t="str">
        <f>IF(BS_CONTROLE[[#This Row],[KM - Inicio]]=0, "-", BS_CONTROLE[[#This Row],[KM - Inicio]])</f>
        <v>-</v>
      </c>
      <c r="AQ277" s="37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75" t="str" cm="1">
        <f t="array" ref="BC277" xml:space="preserve"> _xlfn.XLOOKUP(
  1,
  ( BASE_MAPA!$E$2:$E$359 = #REF!) *
  ( BASE_MAPA!$F$2:$F$359 &lt;= #REF!) *
  ( BASE_MAPA!$G$2:$G$359  &gt;= #REF!),
  BASE_MAPA!$D$2:$D$359,
  "-",
  0
)</f>
        <v>-</v>
      </c>
      <c r="BD277" s="75" t="str" cm="1">
        <f t="array" ref="BD277" xml:space="preserve"> _xlfn.XLOOKUP(
  1,
  ( BASE_MAPA!$E$2:$E$359 = #REF!) *
  ( BASE_MAPA!$F$2:$F$359 &lt;= #REF!) *
  ( BASE_MAPA!$G$2:$G$359  &gt;= #REF!),
  BASE_MAPA!$K$2:$K$359,
  "-",
  0
)</f>
        <v>-</v>
      </c>
      <c r="BE277" s="11" t="str">
        <f>IFERROR(_xlfn.XLOOKUP(AO277, BASE_MAPA!$E$2:$E$359, BASE_MAPA!$J$2:$J$359), "ERRO")</f>
        <v>ERRO</v>
      </c>
      <c r="BF277" s="37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9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151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16" t="str" cm="1">
        <f t="array" ref="M278" xml:space="preserve"> _xlfn.XLOOKUP(
  1,
  ( BASE_MAPA!$E$2:$E$359 = #REF!) *
  ( BASE_MAPA!$F$2:$F$359 &lt;= #REF!) *
  ( BASE_MAPA!$G$2:$G$359  &gt;= #REF!),
  BASE_MAPA!$H$2:$H$359,
  "-",
  0
)</f>
        <v>-</v>
      </c>
      <c r="N278" s="16" t="str" cm="1">
        <f t="array" ref="N278" xml:space="preserve"> _xlfn.XLOOKUP(
  1,
  ( BASE_MAPA!$E$2:$E$359 = #REF!) *
  ( BASE_MAPA!$F$2:$F$359 &lt;= #REF!) *
  ( BASE_MAPA!$G$2:$G$359  &gt;= #REF!),
  BASE_MAPA!$I$2:$I$359,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BASE_MAPA!$E$2:$E$359 = #REF!) *
  ( BASE_MAPA!$F$2:$F$359 &lt;= #REF!) *
  ( BASE_MAPA!$G$2:$G$359  &gt;= #REF!),
  BASE_MAPA!$D$2:$D$359,
  "-",
  0
)</f>
        <v>-</v>
      </c>
      <c r="T278" s="15" t="str" cm="1">
        <f t="array" ref="T278" xml:space="preserve"> _xlfn.XLOOKUP(
  1,
  ( BASE_MAPA!$E$2:$E$359 = #REF!) *
  ( BASE_MAPA!$F$2:$F$359 &lt;= #REF!) *
  ( BASE_MAPA!$G$2:$G$359  &gt;= #REF!),
  BASE_MAPA!$K$2:$K$359,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48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68" t="str">
        <f>IF(BS_CONTROLE[[#This Row],[Local - Partida]]=0, "-", BS_CONTROLE[[#This Row],[Local - Partida]])</f>
        <v>-</v>
      </c>
      <c r="AL278" s="368" t="str">
        <f>IF(BS_CONTROLE[[#This Row],[Local - Encerramento]]=0, "-", BS_CONTROLE[[#This Row],[Local - Encerramento]])</f>
        <v>-</v>
      </c>
      <c r="AM278" s="368" t="str">
        <f>IF(BS_CONTROLE[[#This Row],[Entre - Estações]]=0, "-", BS_CONTROLE[[#This Row],[Entre - Estações]])</f>
        <v>-</v>
      </c>
      <c r="AN278" s="368" t="str">
        <f>IF(BS_CONTROLE[[#This Row],[SB]]=0, "-", BS_CONTROLE[[#This Row],[SB]])</f>
        <v>-</v>
      </c>
      <c r="AO278" s="369" t="str">
        <f>IF(BS_CONTROLE[[#This Row],[SUB]]=0, "-", BS_CONTROLE[[#This Row],[SUB]])</f>
        <v>-</v>
      </c>
      <c r="AP278" s="370" t="str">
        <f>IF(BS_CONTROLE[[#This Row],[KM - Inicio]]=0, "-", BS_CONTROLE[[#This Row],[KM - Inicio]])</f>
        <v>-</v>
      </c>
      <c r="AQ278" s="37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75" t="str" cm="1">
        <f t="array" ref="BC278" xml:space="preserve"> _xlfn.XLOOKUP(
  1,
  ( BASE_MAPA!$E$2:$E$359 = #REF!) *
  ( BASE_MAPA!$F$2:$F$359 &lt;= #REF!) *
  ( BASE_MAPA!$G$2:$G$359  &gt;= #REF!),
  BASE_MAPA!$D$2:$D$359,
  "-",
  0
)</f>
        <v>-</v>
      </c>
      <c r="BD278" s="75" t="str" cm="1">
        <f t="array" ref="BD278" xml:space="preserve"> _xlfn.XLOOKUP(
  1,
  ( BASE_MAPA!$E$2:$E$359 = #REF!) *
  ( BASE_MAPA!$F$2:$F$359 &lt;= #REF!) *
  ( BASE_MAPA!$G$2:$G$359  &gt;= #REF!),
  BASE_MAPA!$K$2:$K$359,
  "-",
  0
)</f>
        <v>-</v>
      </c>
      <c r="BE278" s="11" t="str">
        <f>IFERROR(_xlfn.XLOOKUP(AO278, BASE_MAPA!$E$2:$E$359, BASE_MAPA!$J$2:$J$359), "ERRO")</f>
        <v>ERRO</v>
      </c>
      <c r="BF278" s="37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9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151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16" t="str" cm="1">
        <f t="array" ref="M279" xml:space="preserve"> _xlfn.XLOOKUP(
  1,
  ( BASE_MAPA!$E$2:$E$359 = #REF!) *
  ( BASE_MAPA!$F$2:$F$359 &lt;= #REF!) *
  ( BASE_MAPA!$G$2:$G$359  &gt;= #REF!),
  BASE_MAPA!$H$2:$H$359,
  "-",
  0
)</f>
        <v>-</v>
      </c>
      <c r="N279" s="16" t="str" cm="1">
        <f t="array" ref="N279" xml:space="preserve"> _xlfn.XLOOKUP(
  1,
  ( BASE_MAPA!$E$2:$E$359 = #REF!) *
  ( BASE_MAPA!$F$2:$F$359 &lt;= #REF!) *
  ( BASE_MAPA!$G$2:$G$359  &gt;= #REF!),
  BASE_MAPA!$I$2:$I$359,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BASE_MAPA!$E$2:$E$359 = #REF!) *
  ( BASE_MAPA!$F$2:$F$359 &lt;= #REF!) *
  ( BASE_MAPA!$G$2:$G$359  &gt;= #REF!),
  BASE_MAPA!$D$2:$D$359,
  "-",
  0
)</f>
        <v>-</v>
      </c>
      <c r="T279" s="15" t="str" cm="1">
        <f t="array" ref="T279" xml:space="preserve"> _xlfn.XLOOKUP(
  1,
  ( BASE_MAPA!$E$2:$E$359 = #REF!) *
  ( BASE_MAPA!$F$2:$F$359 &lt;= #REF!) *
  ( BASE_MAPA!$G$2:$G$359  &gt;= #REF!),
  BASE_MAPA!$K$2:$K$359,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48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68" t="str">
        <f>IF(BS_CONTROLE[[#This Row],[Local - Partida]]=0, "-", BS_CONTROLE[[#This Row],[Local - Partida]])</f>
        <v>-</v>
      </c>
      <c r="AL279" s="368" t="str">
        <f>IF(BS_CONTROLE[[#This Row],[Local - Encerramento]]=0, "-", BS_CONTROLE[[#This Row],[Local - Encerramento]])</f>
        <v>-</v>
      </c>
      <c r="AM279" s="368" t="str">
        <f>IF(BS_CONTROLE[[#This Row],[Entre - Estações]]=0, "-", BS_CONTROLE[[#This Row],[Entre - Estações]])</f>
        <v>-</v>
      </c>
      <c r="AN279" s="368" t="str">
        <f>IF(BS_CONTROLE[[#This Row],[SB]]=0, "-", BS_CONTROLE[[#This Row],[SB]])</f>
        <v>-</v>
      </c>
      <c r="AO279" s="369" t="str">
        <f>IF(BS_CONTROLE[[#This Row],[SUB]]=0, "-", BS_CONTROLE[[#This Row],[SUB]])</f>
        <v>-</v>
      </c>
      <c r="AP279" s="370" t="str">
        <f>IF(BS_CONTROLE[[#This Row],[KM - Inicio]]=0, "-", BS_CONTROLE[[#This Row],[KM - Inicio]])</f>
        <v>-</v>
      </c>
      <c r="AQ279" s="37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75" t="str" cm="1">
        <f t="array" ref="BC279" xml:space="preserve"> _xlfn.XLOOKUP(
  1,
  ( BASE_MAPA!$E$2:$E$359 = #REF!) *
  ( BASE_MAPA!$F$2:$F$359 &lt;= #REF!) *
  ( BASE_MAPA!$G$2:$G$359  &gt;= #REF!),
  BASE_MAPA!$D$2:$D$359,
  "-",
  0
)</f>
        <v>-</v>
      </c>
      <c r="BD279" s="75" t="str" cm="1">
        <f t="array" ref="BD279" xml:space="preserve"> _xlfn.XLOOKUP(
  1,
  ( BASE_MAPA!$E$2:$E$359 = #REF!) *
  ( BASE_MAPA!$F$2:$F$359 &lt;= #REF!) *
  ( BASE_MAPA!$G$2:$G$359  &gt;= #REF!),
  BASE_MAPA!$K$2:$K$359,
  "-",
  0
)</f>
        <v>-</v>
      </c>
      <c r="BE279" s="11" t="str">
        <f>IFERROR(_xlfn.XLOOKUP(AO279, BASE_MAPA!$E$2:$E$359, BASE_MAPA!$J$2:$J$359), "ERRO")</f>
        <v>ERRO</v>
      </c>
      <c r="BF279" s="37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9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151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16" t="str" cm="1">
        <f t="array" ref="M280" xml:space="preserve"> _xlfn.XLOOKUP(
  1,
  ( BASE_MAPA!$E$2:$E$359 = #REF!) *
  ( BASE_MAPA!$F$2:$F$359 &lt;= #REF!) *
  ( BASE_MAPA!$G$2:$G$359  &gt;= #REF!),
  BASE_MAPA!$H$2:$H$359,
  "-",
  0
)</f>
        <v>-</v>
      </c>
      <c r="N280" s="16" t="str" cm="1">
        <f t="array" ref="N280" xml:space="preserve"> _xlfn.XLOOKUP(
  1,
  ( BASE_MAPA!$E$2:$E$359 = #REF!) *
  ( BASE_MAPA!$F$2:$F$359 &lt;= #REF!) *
  ( BASE_MAPA!$G$2:$G$359  &gt;= #REF!),
  BASE_MAPA!$I$2:$I$359,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BASE_MAPA!$E$2:$E$359 = #REF!) *
  ( BASE_MAPA!$F$2:$F$359 &lt;= #REF!) *
  ( BASE_MAPA!$G$2:$G$359  &gt;= #REF!),
  BASE_MAPA!$D$2:$D$359,
  "-",
  0
)</f>
        <v>-</v>
      </c>
      <c r="T280" s="15" t="str" cm="1">
        <f t="array" ref="T280" xml:space="preserve"> _xlfn.XLOOKUP(
  1,
  ( BASE_MAPA!$E$2:$E$359 = #REF!) *
  ( BASE_MAPA!$F$2:$F$359 &lt;= #REF!) *
  ( BASE_MAPA!$G$2:$G$359  &gt;= #REF!),
  BASE_MAPA!$K$2:$K$359,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48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68" t="str">
        <f>IF(BS_CONTROLE[[#This Row],[Local - Partida]]=0, "-", BS_CONTROLE[[#This Row],[Local - Partida]])</f>
        <v>-</v>
      </c>
      <c r="AL280" s="368" t="str">
        <f>IF(BS_CONTROLE[[#This Row],[Local - Encerramento]]=0, "-", BS_CONTROLE[[#This Row],[Local - Encerramento]])</f>
        <v>-</v>
      </c>
      <c r="AM280" s="368" t="str">
        <f>IF(BS_CONTROLE[[#This Row],[Entre - Estações]]=0, "-", BS_CONTROLE[[#This Row],[Entre - Estações]])</f>
        <v>-</v>
      </c>
      <c r="AN280" s="368" t="str">
        <f>IF(BS_CONTROLE[[#This Row],[SB]]=0, "-", BS_CONTROLE[[#This Row],[SB]])</f>
        <v>-</v>
      </c>
      <c r="AO280" s="369" t="str">
        <f>IF(BS_CONTROLE[[#This Row],[SUB]]=0, "-", BS_CONTROLE[[#This Row],[SUB]])</f>
        <v>-</v>
      </c>
      <c r="AP280" s="370" t="str">
        <f>IF(BS_CONTROLE[[#This Row],[KM - Inicio]]=0, "-", BS_CONTROLE[[#This Row],[KM - Inicio]])</f>
        <v>-</v>
      </c>
      <c r="AQ280" s="37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75" t="str" cm="1">
        <f t="array" ref="BC280" xml:space="preserve"> _xlfn.XLOOKUP(
  1,
  ( BASE_MAPA!$E$2:$E$359 = #REF!) *
  ( BASE_MAPA!$F$2:$F$359 &lt;= #REF!) *
  ( BASE_MAPA!$G$2:$G$359  &gt;= #REF!),
  BASE_MAPA!$D$2:$D$359,
  "-",
  0
)</f>
        <v>-</v>
      </c>
      <c r="BD280" s="75" t="str" cm="1">
        <f t="array" ref="BD280" xml:space="preserve"> _xlfn.XLOOKUP(
  1,
  ( BASE_MAPA!$E$2:$E$359 = #REF!) *
  ( BASE_MAPA!$F$2:$F$359 &lt;= #REF!) *
  ( BASE_MAPA!$G$2:$G$359  &gt;= #REF!),
  BASE_MAPA!$K$2:$K$359,
  "-",
  0
)</f>
        <v>-</v>
      </c>
      <c r="BE280" s="11" t="str">
        <f>IFERROR(_xlfn.XLOOKUP(AO280, BASE_MAPA!$E$2:$E$359, BASE_MAPA!$J$2:$J$359), "ERRO")</f>
        <v>ERRO</v>
      </c>
      <c r="BF280" s="37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9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1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16" t="str" cm="1">
        <f t="array" ref="M281" xml:space="preserve"> _xlfn.XLOOKUP(
  1,
  ( BASE_MAPA!$E$2:$E$359 = #REF!) *
  ( BASE_MAPA!$F$2:$F$359 &lt;= #REF!) *
  ( BASE_MAPA!$G$2:$G$359  &gt;= #REF!),
  BASE_MAPA!$H$2:$H$359,
  "-",
  0
)</f>
        <v>-</v>
      </c>
      <c r="N281" s="16" t="str" cm="1">
        <f t="array" ref="N281" xml:space="preserve"> _xlfn.XLOOKUP(
  1,
  ( BASE_MAPA!$E$2:$E$359 = #REF!) *
  ( BASE_MAPA!$F$2:$F$359 &lt;= #REF!) *
  ( BASE_MAPA!$G$2:$G$359  &gt;= #REF!),
  BASE_MAPA!$I$2:$I$359,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BASE_MAPA!$E$2:$E$359 = #REF!) *
  ( BASE_MAPA!$F$2:$F$359 &lt;= #REF!) *
  ( BASE_MAPA!$G$2:$G$359  &gt;= #REF!),
  BASE_MAPA!$D$2:$D$359,
  "-",
  0
)</f>
        <v>-</v>
      </c>
      <c r="T281" s="15" t="str" cm="1">
        <f t="array" ref="T281" xml:space="preserve"> _xlfn.XLOOKUP(
  1,
  ( BASE_MAPA!$E$2:$E$359 = #REF!) *
  ( BASE_MAPA!$F$2:$F$359 &lt;= #REF!) *
  ( BASE_MAPA!$G$2:$G$359  &gt;= #REF!),
  BASE_MAPA!$K$2:$K$359,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48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68" t="str">
        <f>IF(BS_CONTROLE[[#This Row],[Local - Partida]]=0, "-", BS_CONTROLE[[#This Row],[Local - Partida]])</f>
        <v>-</v>
      </c>
      <c r="AL281" s="368" t="str">
        <f>IF(BS_CONTROLE[[#This Row],[Local - Encerramento]]=0, "-", BS_CONTROLE[[#This Row],[Local - Encerramento]])</f>
        <v>-</v>
      </c>
      <c r="AM281" s="368" t="str">
        <f>IF(BS_CONTROLE[[#This Row],[Entre - Estações]]=0, "-", BS_CONTROLE[[#This Row],[Entre - Estações]])</f>
        <v>-</v>
      </c>
      <c r="AN281" s="368" t="str">
        <f>IF(BS_CONTROLE[[#This Row],[SB]]=0, "-", BS_CONTROLE[[#This Row],[SB]])</f>
        <v>-</v>
      </c>
      <c r="AO281" s="369" t="str">
        <f>IF(BS_CONTROLE[[#This Row],[SUB]]=0, "-", BS_CONTROLE[[#This Row],[SUB]])</f>
        <v>-</v>
      </c>
      <c r="AP281" s="370" t="str">
        <f>IF(BS_CONTROLE[[#This Row],[KM - Inicio]]=0, "-", BS_CONTROLE[[#This Row],[KM - Inicio]])</f>
        <v>-</v>
      </c>
      <c r="AQ281" s="37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75" t="str" cm="1">
        <f t="array" ref="BC281" xml:space="preserve"> _xlfn.XLOOKUP(
  1,
  ( BASE_MAPA!$E$2:$E$359 = #REF!) *
  ( BASE_MAPA!$F$2:$F$359 &lt;= #REF!) *
  ( BASE_MAPA!$G$2:$G$359  &gt;= #REF!),
  BASE_MAPA!$D$2:$D$359,
  "-",
  0
)</f>
        <v>-</v>
      </c>
      <c r="BD281" s="75" t="str" cm="1">
        <f t="array" ref="BD281" xml:space="preserve"> _xlfn.XLOOKUP(
  1,
  ( BASE_MAPA!$E$2:$E$359 = #REF!) *
  ( BASE_MAPA!$F$2:$F$359 &lt;= #REF!) *
  ( BASE_MAPA!$G$2:$G$359  &gt;= #REF!),
  BASE_MAPA!$K$2:$K$359,
  "-",
  0
)</f>
        <v>-</v>
      </c>
      <c r="BE281" s="11" t="str">
        <f>IFERROR(_xlfn.XLOOKUP(AO281, BASE_MAPA!$E$2:$E$359, BASE_MAPA!$J$2:$J$359), "ERRO")</f>
        <v>ERRO</v>
      </c>
      <c r="BF281" s="37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9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151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16" t="str" cm="1">
        <f t="array" ref="M282" xml:space="preserve"> _xlfn.XLOOKUP(
  1,
  ( BASE_MAPA!$E$2:$E$359 = #REF!) *
  ( BASE_MAPA!$F$2:$F$359 &lt;= #REF!) *
  ( BASE_MAPA!$G$2:$G$359  &gt;= #REF!),
  BASE_MAPA!$H$2:$H$359,
  "-",
  0
)</f>
        <v>-</v>
      </c>
      <c r="N282" s="16" t="str" cm="1">
        <f t="array" ref="N282" xml:space="preserve"> _xlfn.XLOOKUP(
  1,
  ( BASE_MAPA!$E$2:$E$359 = #REF!) *
  ( BASE_MAPA!$F$2:$F$359 &lt;= #REF!) *
  ( BASE_MAPA!$G$2:$G$359  &gt;= #REF!),
  BASE_MAPA!$I$2:$I$359,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BASE_MAPA!$E$2:$E$359 = #REF!) *
  ( BASE_MAPA!$F$2:$F$359 &lt;= #REF!) *
  ( BASE_MAPA!$G$2:$G$359  &gt;= #REF!),
  BASE_MAPA!$D$2:$D$359,
  "-",
  0
)</f>
        <v>-</v>
      </c>
      <c r="T282" s="15" t="str" cm="1">
        <f t="array" ref="T282" xml:space="preserve"> _xlfn.XLOOKUP(
  1,
  ( BASE_MAPA!$E$2:$E$359 = #REF!) *
  ( BASE_MAPA!$F$2:$F$359 &lt;= #REF!) *
  ( BASE_MAPA!$G$2:$G$359  &gt;= #REF!),
  BASE_MAPA!$K$2:$K$359,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48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68" t="str">
        <f>IF(BS_CONTROLE[[#This Row],[Local - Partida]]=0, "-", BS_CONTROLE[[#This Row],[Local - Partida]])</f>
        <v>-</v>
      </c>
      <c r="AL282" s="368" t="str">
        <f>IF(BS_CONTROLE[[#This Row],[Local - Encerramento]]=0, "-", BS_CONTROLE[[#This Row],[Local - Encerramento]])</f>
        <v>-</v>
      </c>
      <c r="AM282" s="368" t="str">
        <f>IF(BS_CONTROLE[[#This Row],[Entre - Estações]]=0, "-", BS_CONTROLE[[#This Row],[Entre - Estações]])</f>
        <v>-</v>
      </c>
      <c r="AN282" s="368" t="str">
        <f>IF(BS_CONTROLE[[#This Row],[SB]]=0, "-", BS_CONTROLE[[#This Row],[SB]])</f>
        <v>-</v>
      </c>
      <c r="AO282" s="369" t="str">
        <f>IF(BS_CONTROLE[[#This Row],[SUB]]=0, "-", BS_CONTROLE[[#This Row],[SUB]])</f>
        <v>-</v>
      </c>
      <c r="AP282" s="370" t="str">
        <f>IF(BS_CONTROLE[[#This Row],[KM - Inicio]]=0, "-", BS_CONTROLE[[#This Row],[KM - Inicio]])</f>
        <v>-</v>
      </c>
      <c r="AQ282" s="37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75" t="str" cm="1">
        <f t="array" ref="BC282" xml:space="preserve"> _xlfn.XLOOKUP(
  1,
  ( BASE_MAPA!$E$2:$E$359 = #REF!) *
  ( BASE_MAPA!$F$2:$F$359 &lt;= #REF!) *
  ( BASE_MAPA!$G$2:$G$359  &gt;= #REF!),
  BASE_MAPA!$D$2:$D$359,
  "-",
  0
)</f>
        <v>-</v>
      </c>
      <c r="BD282" s="75" t="str" cm="1">
        <f t="array" ref="BD282" xml:space="preserve"> _xlfn.XLOOKUP(
  1,
  ( BASE_MAPA!$E$2:$E$359 = #REF!) *
  ( BASE_MAPA!$F$2:$F$359 &lt;= #REF!) *
  ( BASE_MAPA!$G$2:$G$359  &gt;= #REF!),
  BASE_MAPA!$K$2:$K$359,
  "-",
  0
)</f>
        <v>-</v>
      </c>
      <c r="BE282" s="11" t="str">
        <f>IFERROR(_xlfn.XLOOKUP(AO282, BASE_MAPA!$E$2:$E$359, BASE_MAPA!$J$2:$J$359), "ERRO")</f>
        <v>ERRO</v>
      </c>
      <c r="BF282" s="37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9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1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16" t="str" cm="1">
        <f t="array" ref="M283" xml:space="preserve"> _xlfn.XLOOKUP(
  1,
  ( BASE_MAPA!$E$2:$E$359 = #REF!) *
  ( BASE_MAPA!$F$2:$F$359 &lt;= #REF!) *
  ( BASE_MAPA!$G$2:$G$359  &gt;= #REF!),
  BASE_MAPA!$H$2:$H$359,
  "-",
  0
)</f>
        <v>-</v>
      </c>
      <c r="N283" s="16" t="str" cm="1">
        <f t="array" ref="N283" xml:space="preserve"> _xlfn.XLOOKUP(
  1,
  ( BASE_MAPA!$E$2:$E$359 = #REF!) *
  ( BASE_MAPA!$F$2:$F$359 &lt;= #REF!) *
  ( BASE_MAPA!$G$2:$G$359  &gt;= #REF!),
  BASE_MAPA!$I$2:$I$359,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BASE_MAPA!$E$2:$E$359 = #REF!) *
  ( BASE_MAPA!$F$2:$F$359 &lt;= #REF!) *
  ( BASE_MAPA!$G$2:$G$359  &gt;= #REF!),
  BASE_MAPA!$D$2:$D$359,
  "-",
  0
)</f>
        <v>-</v>
      </c>
      <c r="T283" s="15" t="str" cm="1">
        <f t="array" ref="T283" xml:space="preserve"> _xlfn.XLOOKUP(
  1,
  ( BASE_MAPA!$E$2:$E$359 = #REF!) *
  ( BASE_MAPA!$F$2:$F$359 &lt;= #REF!) *
  ( BASE_MAPA!$G$2:$G$359  &gt;= #REF!),
  BASE_MAPA!$K$2:$K$359,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48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68" t="str">
        <f>IF(BS_CONTROLE[[#This Row],[Local - Partida]]=0, "-", BS_CONTROLE[[#This Row],[Local - Partida]])</f>
        <v>-</v>
      </c>
      <c r="AL283" s="368" t="str">
        <f>IF(BS_CONTROLE[[#This Row],[Local - Encerramento]]=0, "-", BS_CONTROLE[[#This Row],[Local - Encerramento]])</f>
        <v>-</v>
      </c>
      <c r="AM283" s="368" t="str">
        <f>IF(BS_CONTROLE[[#This Row],[Entre - Estações]]=0, "-", BS_CONTROLE[[#This Row],[Entre - Estações]])</f>
        <v>-</v>
      </c>
      <c r="AN283" s="368" t="str">
        <f>IF(BS_CONTROLE[[#This Row],[SB]]=0, "-", BS_CONTROLE[[#This Row],[SB]])</f>
        <v>-</v>
      </c>
      <c r="AO283" s="369" t="str">
        <f>IF(BS_CONTROLE[[#This Row],[SUB]]=0, "-", BS_CONTROLE[[#This Row],[SUB]])</f>
        <v>-</v>
      </c>
      <c r="AP283" s="370" t="str">
        <f>IF(BS_CONTROLE[[#This Row],[KM - Inicio]]=0, "-", BS_CONTROLE[[#This Row],[KM - Inicio]])</f>
        <v>-</v>
      </c>
      <c r="AQ283" s="37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75" t="str" cm="1">
        <f t="array" ref="BC283" xml:space="preserve"> _xlfn.XLOOKUP(
  1,
  ( BASE_MAPA!$E$2:$E$359 = #REF!) *
  ( BASE_MAPA!$F$2:$F$359 &lt;= #REF!) *
  ( BASE_MAPA!$G$2:$G$359  &gt;= #REF!),
  BASE_MAPA!$D$2:$D$359,
  "-",
  0
)</f>
        <v>-</v>
      </c>
      <c r="BD283" s="75" t="str" cm="1">
        <f t="array" ref="BD283" xml:space="preserve"> _xlfn.XLOOKUP(
  1,
  ( BASE_MAPA!$E$2:$E$359 = #REF!) *
  ( BASE_MAPA!$F$2:$F$359 &lt;= #REF!) *
  ( BASE_MAPA!$G$2:$G$359  &gt;= #REF!),
  BASE_MAPA!$K$2:$K$359,
  "-",
  0
)</f>
        <v>-</v>
      </c>
      <c r="BE283" s="11" t="str">
        <f>IFERROR(_xlfn.XLOOKUP(AO283, BASE_MAPA!$E$2:$E$359, BASE_MAPA!$J$2:$J$359), "ERRO")</f>
        <v>ERRO</v>
      </c>
      <c r="BF283" s="37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9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1604</v>
      </c>
      <c r="N284" s="221" t="s">
        <v>1605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75" t="str" cm="1">
        <f t="array" ref="S284" xml:space="preserve"> _xlfn.XLOOKUP(
  1,
  ( BASE_MAPA!$E$2:$E$359 = #REF!) *
  ( BASE_MAPA!$F$2:$F$359 &lt;= #REF!) *
  ( BASE_MAPA!$G$2:$G$359  &gt;= #REF!),
  BASE_MAPA!$D$2:$D$359,
  "-",
  0
)</f>
        <v>-</v>
      </c>
      <c r="T284" s="75" t="str" cm="1">
        <f t="array" ref="T284" xml:space="preserve"> _xlfn.XLOOKUP(
  1,
  ( BASE_MAPA!$E$2:$E$359 = #REF!) *
  ( BASE_MAPA!$F$2:$F$359 &lt;= #REF!) *
  ( BASE_MAPA!$G$2:$G$359  &gt;= #REF!),
  BASE_MAPA!$K$2:$K$359,
  "-",
  0
)</f>
        <v>-</v>
      </c>
      <c r="U284" s="86" t="str">
        <f>IFERROR(_xlfn.XLOOKUP(J284, BASE_MAPA!$E$2:$E$359, BASE_MAPA!$J$2:$J$359), "ERRO")</f>
        <v>MARCO INICIAL - ALTO ARAGUAIA</v>
      </c>
      <c r="V284" s="211" t="s">
        <v>1353</v>
      </c>
      <c r="W284" s="186" t="s">
        <v>1608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68" t="str">
        <f>IF(BS_CONTROLE[[#This Row],[Local - Partida]]=0, "-", BS_CONTROLE[[#This Row],[Local - Partida]])</f>
        <v>TGR1</v>
      </c>
      <c r="AL284" s="368" t="str">
        <f>IF(BS_CONTROLE[[#This Row],[Local - Encerramento]]=0, "-", BS_CONTROLE[[#This Row],[Local - Encerramento]])</f>
        <v>TOM2</v>
      </c>
      <c r="AM284" s="368" t="str">
        <f>IF(BS_CONTROLE[[#This Row],[Entre - Estações]]=0, "-", BS_CONTROLE[[#This Row],[Entre - Estações]])</f>
        <v>TGR-TOM</v>
      </c>
      <c r="AN284" s="368" t="str">
        <f>IF(BS_CONTROLE[[#This Row],[SB]]=0, "-", BS_CONTROLE[[#This Row],[SB]])</f>
        <v>TGRTOM</v>
      </c>
      <c r="AO284" s="369">
        <f>IF(BS_CONTROLE[[#This Row],[SUB]]=0, "-", BS_CONTROLE[[#This Row],[SUB]])</f>
        <v>74</v>
      </c>
      <c r="AP284" s="370">
        <f>IF(BS_CONTROLE[[#This Row],[KM - Inicio]]=0, "-", BS_CONTROLE[[#This Row],[KM - Inicio]])</f>
        <v>501</v>
      </c>
      <c r="AQ284" s="37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75" t="str" cm="1">
        <f t="array" ref="BC284" xml:space="preserve"> _xlfn.XLOOKUP(
  1,
  ( BASE_MAPA!$E$2:$E$359 = #REF!) *
  ( BASE_MAPA!$F$2:$F$359 &lt;= #REF!) *
  ( BASE_MAPA!$G$2:$G$359  &gt;= #REF!),
  BASE_MAPA!$D$2:$D$359,
  "-",
  0
)</f>
        <v>-</v>
      </c>
      <c r="BD284" s="75" t="str" cm="1">
        <f t="array" ref="BD284" xml:space="preserve"> _xlfn.XLOOKUP(
  1,
  ( BASE_MAPA!$E$2:$E$359 = #REF!) *
  ( BASE_MAPA!$F$2:$F$359 &lt;= #REF!) *
  ( BASE_MAPA!$G$2:$G$359  &gt;= #REF!),
  BASE_MAPA!$K$2:$K$359,
  "-",
  0
)</f>
        <v>-</v>
      </c>
      <c r="BE284" s="11" t="str">
        <f>IFERROR(_xlfn.XLOOKUP(AO284, BASE_MAPA!$E$2:$E$359, BASE_MAPA!$J$2:$J$359), "ERRO")</f>
        <v>MARCO INICIAL - ALTO ARAGUAIA</v>
      </c>
      <c r="BF284" s="37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9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1669</v>
      </c>
      <c r="N285" s="221" t="s">
        <v>1670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75" t="str" cm="1">
        <f t="array" ref="S285" xml:space="preserve"> _xlfn.XLOOKUP(
  1,
  ( BASE_MAPA!$E$2:$E$359 = #REF!) *
  ( BASE_MAPA!$F$2:$F$359 &lt;= #REF!) *
  ( BASE_MAPA!$G$2:$G$359  &gt;= #REF!),
  BASE_MAPA!$D$2:$D$359,
  "-",
  0
)</f>
        <v>-</v>
      </c>
      <c r="T285" s="75" t="str" cm="1">
        <f t="array" ref="T285" xml:space="preserve"> _xlfn.XLOOKUP(
  1,
  ( BASE_MAPA!$E$2:$E$359 = #REF!) *
  ( BASE_MAPA!$F$2:$F$359 &lt;= #REF!) *
  ( BASE_MAPA!$G$2:$G$359  &gt;= #REF!),
  BASE_MAPA!$K$2:$K$359,
  "-",
  0
)</f>
        <v>-</v>
      </c>
      <c r="U285" s="86" t="str">
        <f>IFERROR(_xlfn.XLOOKUP(J285, BASE_MAPA!$E$2:$E$359, BASE_MAPA!$J$2:$J$359), "ERRO")</f>
        <v>MARCO INICIAL - ALTO ARAGUAIA</v>
      </c>
      <c r="V285" s="211" t="s">
        <v>1353</v>
      </c>
      <c r="W285" s="186" t="s">
        <v>1608</v>
      </c>
      <c r="X285" s="237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68" t="str">
        <f>IF(BS_CONTROLE[[#This Row],[Local - Partida]]=0, "-", BS_CONTROLE[[#This Row],[Local - Partida]])</f>
        <v>TOM2</v>
      </c>
      <c r="AL285" s="368" t="str">
        <f>IF(BS_CONTROLE[[#This Row],[Local - Encerramento]]=0, "-", BS_CONTROLE[[#This Row],[Local - Encerramento]])</f>
        <v>TCS2</v>
      </c>
      <c r="AM285" s="368" t="str">
        <f>IF(BS_CONTROLE[[#This Row],[Entre - Estações]]=0, "-", BS_CONTROLE[[#This Row],[Entre - Estações]])</f>
        <v>TOM-TCS</v>
      </c>
      <c r="AN285" s="368" t="str">
        <f>IF(BS_CONTROLE[[#This Row],[SB]]=0, "-", BS_CONTROLE[[#This Row],[SB]])</f>
        <v>TOMTCS</v>
      </c>
      <c r="AO285" s="369">
        <f>IF(BS_CONTROLE[[#This Row],[SUB]]=0, "-", BS_CONTROLE[[#This Row],[SUB]])</f>
        <v>74</v>
      </c>
      <c r="AP285" s="370">
        <f>IF(BS_CONTROLE[[#This Row],[KM - Inicio]]=0, "-", BS_CONTROLE[[#This Row],[KM - Inicio]])</f>
        <v>406</v>
      </c>
      <c r="AQ285" s="37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75" t="str" cm="1">
        <f t="array" ref="BC285" xml:space="preserve"> _xlfn.XLOOKUP(
  1,
  ( BASE_MAPA!$E$2:$E$359 = #REF!) *
  ( BASE_MAPA!$F$2:$F$359 &lt;= #REF!) *
  ( BASE_MAPA!$G$2:$G$359  &gt;= #REF!),
  BASE_MAPA!$D$2:$D$359,
  "-",
  0
)</f>
        <v>-</v>
      </c>
      <c r="BD285" s="75" t="str" cm="1">
        <f t="array" ref="BD285" xml:space="preserve"> _xlfn.XLOOKUP(
  1,
  ( BASE_MAPA!$E$2:$E$359 = #REF!) *
  ( BASE_MAPA!$F$2:$F$359 &lt;= #REF!) *
  ( BASE_MAPA!$G$2:$G$359  &gt;= #REF!),
  BASE_MAPA!$K$2:$K$359,
  "-",
  0
)</f>
        <v>-</v>
      </c>
      <c r="BE285" s="11" t="str">
        <f>IFERROR(_xlfn.XLOOKUP(AO285, BASE_MAPA!$E$2:$E$359, BASE_MAPA!$J$2:$J$359), "ERRO")</f>
        <v>MARCO INICIAL - ALTO ARAGUAIA</v>
      </c>
      <c r="BF285" s="37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9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21" t="str" cm="1">
        <f t="array" ref="M286" xml:space="preserve"> _xlfn.XLOOKUP(
  1,
  ( BASE_MAPA!$E$2:$E$359 = #REF!) *
  ( BASE_MAPA!$F$2:$F$359 &lt;= #REF!) *
  ( BASE_MAPA!$G$2:$G$359  &gt;= #REF!),
  BASE_MAPA!$H$2:$H$359,
  "-",
  0
)</f>
        <v>-</v>
      </c>
      <c r="N286" s="221" t="str" cm="1">
        <f t="array" ref="N286" xml:space="preserve"> _xlfn.XLOOKUP(
  1,
  ( BASE_MAPA!$E$2:$E$359 = #REF!) *
  ( BASE_MAPA!$F$2:$F$359 &lt;= #REF!) *
  ( BASE_MAPA!$G$2:$G$359  &gt;= #REF!),
  BASE_MAPA!$I$2:$I$359,
  "-",
  0
)</f>
        <v>-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75" t="str" cm="1">
        <f t="array" ref="S286" xml:space="preserve"> _xlfn.XLOOKUP(
  1,
  ( BASE_MAPA!$E$2:$E$359 = #REF!) *
  ( BASE_MAPA!$F$2:$F$359 &lt;= #REF!) *
  ( BASE_MAPA!$G$2:$G$359  &gt;= #REF!),
  BASE_MAPA!$D$2:$D$359,
  "-",
  0
)</f>
        <v>-</v>
      </c>
      <c r="T286" s="75" t="str" cm="1">
        <f t="array" ref="T286" xml:space="preserve"> _xlfn.XLOOKUP(
  1,
  ( BASE_MAPA!$E$2:$E$359 = #REF!) *
  ( BASE_MAPA!$F$2:$F$359 &lt;= #REF!) *
  ( BASE_MAPA!$G$2:$G$359  &gt;= #REF!),
  BASE_MAPA!$K$2:$K$359,
  "-",
  0
)</f>
        <v>-</v>
      </c>
      <c r="U286" s="86" t="str">
        <f>IFERROR(_xlfn.XLOOKUP(J286, BASE_MAPA!$E$2:$E$359, BASE_MAPA!$J$2:$J$359), "ERRO")</f>
        <v>MARCO INICIAL - ALTO ARAGUAIA</v>
      </c>
      <c r="V286" s="211" t="s">
        <v>1248</v>
      </c>
      <c r="W286" s="186" t="s">
        <v>1475</v>
      </c>
      <c r="X286" s="237" t="s">
        <v>956</v>
      </c>
      <c r="Y286" s="166"/>
      <c r="Z286" s="166" t="s">
        <v>957</v>
      </c>
      <c r="AA286" s="89" t="s">
        <v>1250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68" t="str">
        <f>IF(BS_CONTROLE[[#This Row],[Local - Partida]]=0, "-", BS_CONTROLE[[#This Row],[Local - Partida]])</f>
        <v>TCS2</v>
      </c>
      <c r="AL286" s="368" t="str">
        <f>IF(BS_CONTROLE[[#This Row],[Local - Encerramento]]=0, "-", BS_CONTROLE[[#This Row],[Local - Encerramento]])</f>
        <v>TCS2</v>
      </c>
      <c r="AM286" s="368" t="str">
        <f>IF(BS_CONTROLE[[#This Row],[Entre - Estações]]=0, "-", BS_CONTROLE[[#This Row],[Entre - Estações]])</f>
        <v>-</v>
      </c>
      <c r="AN286" s="368" t="str">
        <f>IF(BS_CONTROLE[[#This Row],[SB]]=0, "-", BS_CONTROLE[[#This Row],[SB]])</f>
        <v>-</v>
      </c>
      <c r="AO286" s="369">
        <f>IF(BS_CONTROLE[[#This Row],[SUB]]=0, "-", BS_CONTROLE[[#This Row],[SUB]])</f>
        <v>74</v>
      </c>
      <c r="AP286" s="370">
        <f>IF(BS_CONTROLE[[#This Row],[KM - Inicio]]=0, "-", BS_CONTROLE[[#This Row],[KM - Inicio]])</f>
        <v>290</v>
      </c>
      <c r="AQ286" s="37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75" t="str" cm="1">
        <f t="array" ref="BC286" xml:space="preserve"> _xlfn.XLOOKUP(
  1,
  ( BASE_MAPA!$E$2:$E$359 = #REF!) *
  ( BASE_MAPA!$F$2:$F$359 &lt;= #REF!) *
  ( BASE_MAPA!$G$2:$G$359  &gt;= #REF!),
  BASE_MAPA!$D$2:$D$359,
  "-",
  0
)</f>
        <v>-</v>
      </c>
      <c r="BD286" s="75" t="str" cm="1">
        <f t="array" ref="BD286" xml:space="preserve"> _xlfn.XLOOKUP(
  1,
  ( BASE_MAPA!$E$2:$E$359 = #REF!) *
  ( BASE_MAPA!$F$2:$F$359 &lt;= #REF!) *
  ( BASE_MAPA!$G$2:$G$359  &gt;= #REF!),
  BASE_MAPA!$K$2:$K$359,
  "-",
  0
)</f>
        <v>-</v>
      </c>
      <c r="BE286" s="11" t="str">
        <f>IFERROR(_xlfn.XLOOKUP(AO286, BASE_MAPA!$E$2:$E$359, BASE_MAPA!$J$2:$J$359), "ERRO")</f>
        <v>MARCO INICIAL - ALTO ARAGUAIA</v>
      </c>
      <c r="BF286" s="37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9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1683</v>
      </c>
      <c r="N287" s="16" t="s">
        <v>1684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75" t="str" cm="1">
        <f t="array" ref="S287" xml:space="preserve"> _xlfn.XLOOKUP(
  1,
  ( BASE_MAPA!$E$2:$E$359 = #REF!) *
  ( BASE_MAPA!$F$2:$F$359 &lt;= #REF!) *
  ( BASE_MAPA!$G$2:$G$359  &gt;= #REF!),
  BASE_MAPA!$D$2:$D$359,
  "-",
  0
)</f>
        <v>-</v>
      </c>
      <c r="T287" s="75" t="str" cm="1">
        <f t="array" ref="T287" xml:space="preserve"> _xlfn.XLOOKUP(
  1,
  ( BASE_MAPA!$E$2:$E$359 = #REF!) *
  ( BASE_MAPA!$F$2:$F$359 &lt;= #REF!) *
  ( BASE_MAPA!$G$2:$G$359  &gt;= #REF!),
  BASE_MAPA!$K$2:$K$359,
  "-",
  0
)</f>
        <v>-</v>
      </c>
      <c r="U287" s="86" t="str">
        <f>IFERROR(_xlfn.XLOOKUP(J287, BASE_MAPA!$E$2:$E$359, BASE_MAPA!$J$2:$J$359), "ERRO")</f>
        <v>MARCO INICIAL - ALTO ARAGUAIA</v>
      </c>
      <c r="V287" s="211" t="s">
        <v>1409</v>
      </c>
      <c r="W287" s="186" t="s">
        <v>1687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68" t="str">
        <f>IF(BS_CONTROLE[[#This Row],[Local - Partida]]=0, "-", BS_CONTROLE[[#This Row],[Local - Partida]])</f>
        <v>TPC1</v>
      </c>
      <c r="AL287" s="368" t="str">
        <f>IF(BS_CONTROLE[[#This Row],[Local - Encerramento]]=0, "-", BS_CONTROLE[[#This Row],[Local - Encerramento]])</f>
        <v>-</v>
      </c>
      <c r="AM287" s="368" t="str">
        <f>IF(BS_CONTROLE[[#This Row],[Entre - Estações]]=0, "-", BS_CONTROLE[[#This Row],[Entre - Estações]])</f>
        <v>TPC-N</v>
      </c>
      <c r="AN287" s="368" t="str">
        <f>IF(BS_CONTROLE[[#This Row],[SB]]=0, "-", BS_CONTROLE[[#This Row],[SB]])</f>
        <v>TPCN</v>
      </c>
      <c r="AO287" s="369">
        <f>IF(BS_CONTROLE[[#This Row],[SUB]]=0, "-", BS_CONTROLE[[#This Row],[SUB]])</f>
        <v>74</v>
      </c>
      <c r="AP287" s="370">
        <f>IF(BS_CONTROLE[[#This Row],[KM - Inicio]]=0, "-", BS_CONTROLE[[#This Row],[KM - Inicio]])</f>
        <v>429.6</v>
      </c>
      <c r="AQ287" s="37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75" t="str" cm="1">
        <f t="array" ref="BC287" xml:space="preserve"> _xlfn.XLOOKUP(
  1,
  ( BASE_MAPA!$E$2:$E$359 = #REF!) *
  ( BASE_MAPA!$F$2:$F$359 &lt;= #REF!) *
  ( BASE_MAPA!$G$2:$G$359  &gt;= #REF!),
  BASE_MAPA!$D$2:$D$359,
  "-",
  0
)</f>
        <v>-</v>
      </c>
      <c r="BD287" s="75" t="str" cm="1">
        <f t="array" ref="BD287" xml:space="preserve"> _xlfn.XLOOKUP(
  1,
  ( BASE_MAPA!$E$2:$E$359 = #REF!) *
  ( BASE_MAPA!$F$2:$F$359 &lt;= #REF!) *
  ( BASE_MAPA!$G$2:$G$359  &gt;= #REF!),
  BASE_MAPA!$K$2:$K$359,
  "-",
  0
)</f>
        <v>-</v>
      </c>
      <c r="BE287" s="11" t="str">
        <f>IFERROR(_xlfn.XLOOKUP(AO287, BASE_MAPA!$E$2:$E$359, BASE_MAPA!$J$2:$J$359), "ERRO")</f>
        <v>MARCO INICIAL - ALTO ARAGUAIA</v>
      </c>
      <c r="BF287" s="37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9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16" t="str" cm="1">
        <f t="array" ref="M288" xml:space="preserve"> _xlfn.XLOOKUP(
  1,
  ( BASE_MAPA!$E$2:$E$359 = #REF!) *
  ( BASE_MAPA!$F$2:$F$359 &lt;= #REF!) *
  ( BASE_MAPA!$G$2:$G$359  &gt;= #REF!),
  BASE_MAPA!$H$2:$H$359,
  "-",
  0
)</f>
        <v>-</v>
      </c>
      <c r="N288" s="16" t="str" cm="1">
        <f t="array" ref="N288" xml:space="preserve"> _xlfn.XLOOKUP(
  1,
  ( BASE_MAPA!$E$2:$E$359 = #REF!) *
  ( BASE_MAPA!$F$2:$F$359 &lt;= #REF!) *
  ( BASE_MAPA!$G$2:$G$359  &gt;= #REF!),
  BASE_MAPA!$I$2:$I$359,
  "-",
  0
)</f>
        <v>-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75" t="str" cm="1">
        <f t="array" ref="S288" xml:space="preserve"> _xlfn.XLOOKUP(
  1,
  ( BASE_MAPA!$E$2:$E$359 = #REF!) *
  ( BASE_MAPA!$F$2:$F$359 &lt;= #REF!) *
  ( BASE_MAPA!$G$2:$G$359  &gt;= #REF!),
  BASE_MAPA!$D$2:$D$359,
  "-",
  0
)</f>
        <v>-</v>
      </c>
      <c r="T288" s="75" t="str" cm="1">
        <f t="array" ref="T288" xml:space="preserve"> _xlfn.XLOOKUP(
  1,
  ( BASE_MAPA!$E$2:$E$359 = #REF!) *
  ( BASE_MAPA!$F$2:$F$359 &lt;= #REF!) *
  ( BASE_MAPA!$G$2:$G$359  &gt;= #REF!),
  BASE_MAPA!$K$2:$K$359,
  "-",
  0
)</f>
        <v>-</v>
      </c>
      <c r="U288" s="86" t="str">
        <f>IFERROR(_xlfn.XLOOKUP(J288, BASE_MAPA!$E$2:$E$359, BASE_MAPA!$J$2:$J$359), "ERRO")</f>
        <v>ALTO ARAGUAIA - RONDONOPOLIS</v>
      </c>
      <c r="V288" s="211" t="s">
        <v>1226</v>
      </c>
      <c r="W288" s="186" t="s">
        <v>1231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68" t="str">
        <f>IF(BS_CONTROLE[[#This Row],[Local - Partida]]=0, "-", BS_CONTROLE[[#This Row],[Local - Partida]])</f>
        <v>TSF1</v>
      </c>
      <c r="AL288" s="368" t="str">
        <f>IF(BS_CONTROLE[[#This Row],[Local - Encerramento]]=0, "-", BS_CONTROLE[[#This Row],[Local - Encerramento]])</f>
        <v>-</v>
      </c>
      <c r="AM288" s="368" t="str">
        <f>IF(BS_CONTROLE[[#This Row],[Entre - Estações]]=0, "-", BS_CONTROLE[[#This Row],[Entre - Estações]])</f>
        <v>-</v>
      </c>
      <c r="AN288" s="368" t="str">
        <f>IF(BS_CONTROLE[[#This Row],[SB]]=0, "-", BS_CONTROLE[[#This Row],[SB]])</f>
        <v>-</v>
      </c>
      <c r="AO288" s="369">
        <f>IF(BS_CONTROLE[[#This Row],[SUB]]=0, "-", BS_CONTROLE[[#This Row],[SUB]])</f>
        <v>98</v>
      </c>
      <c r="AP288" s="370">
        <f>IF(BS_CONTROLE[[#This Row],[KM - Inicio]]=0, "-", BS_CONTROLE[[#This Row],[KM - Inicio]])</f>
        <v>720</v>
      </c>
      <c r="AQ288" s="37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75" t="str" cm="1">
        <f t="array" ref="BC288" xml:space="preserve"> _xlfn.XLOOKUP(
  1,
  ( BASE_MAPA!$E$2:$E$359 = #REF!) *
  ( BASE_MAPA!$F$2:$F$359 &lt;= #REF!) *
  ( BASE_MAPA!$G$2:$G$359  &gt;= #REF!),
  BASE_MAPA!$D$2:$D$359,
  "-",
  0
)</f>
        <v>-</v>
      </c>
      <c r="BD288" s="75" t="str" cm="1">
        <f t="array" ref="BD288" xml:space="preserve"> _xlfn.XLOOKUP(
  1,
  ( BASE_MAPA!$E$2:$E$359 = #REF!) *
  ( BASE_MAPA!$F$2:$F$359 &lt;= #REF!) *
  ( BASE_MAPA!$G$2:$G$359  &gt;= #REF!),
  BASE_MAPA!$K$2:$K$359,
  "-",
  0
)</f>
        <v>-</v>
      </c>
      <c r="BE288" s="11" t="str">
        <f>IFERROR(_xlfn.XLOOKUP(AO288, BASE_MAPA!$E$2:$E$359, BASE_MAPA!$J$2:$J$359), "ERRO")</f>
        <v>ALTO ARAGUAIA - RONDONOPOLIS</v>
      </c>
      <c r="BF288" s="37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1476</v>
      </c>
      <c r="BK288" s="21" t="s">
        <v>1476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9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16" t="str" cm="1">
        <f t="array" ref="M289" xml:space="preserve"> _xlfn.XLOOKUP(
  1,
  ( BASE_MAPA!$E$2:$E$359 = #REF!) *
  ( BASE_MAPA!$F$2:$F$359 &lt;= #REF!) *
  ( BASE_MAPA!$G$2:$G$359  &gt;= #REF!),
  BASE_MAPA!$H$2:$H$359,
  "-",
  0
)</f>
        <v>-</v>
      </c>
      <c r="N289" s="16" t="str" cm="1">
        <f t="array" ref="N289" xml:space="preserve"> _xlfn.XLOOKUP(
  1,
  ( BASE_MAPA!$E$2:$E$359 = #REF!) *
  ( BASE_MAPA!$F$2:$F$359 &lt;= #REF!) *
  ( BASE_MAPA!$G$2:$G$359  &gt;= #REF!),
  BASE_MAPA!$I$2:$I$359,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75" t="str" cm="1">
        <f t="array" ref="S289" xml:space="preserve"> _xlfn.XLOOKUP(
  1,
  ( BASE_MAPA!$E$2:$E$359 = #REF!) *
  ( BASE_MAPA!$F$2:$F$359 &lt;= #REF!) *
  ( BASE_MAPA!$G$2:$G$359  &gt;= #REF!),
  BASE_MAPA!$D$2:$D$359,
  "-",
  0
)</f>
        <v>-</v>
      </c>
      <c r="T289" s="75" t="str" cm="1">
        <f t="array" ref="T289" xml:space="preserve"> _xlfn.XLOOKUP(
  1,
  ( BASE_MAPA!$E$2:$E$359 = #REF!) *
  ( BASE_MAPA!$F$2:$F$359 &lt;= #REF!) *
  ( BASE_MAPA!$G$2:$G$359  &gt;= #REF!),
  BASE_MAPA!$K$2:$K$359,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68" t="str">
        <f>IF(BS_CONTROLE[[#This Row],[Local - Partida]]=0, "-", BS_CONTROLE[[#This Row],[Local - Partida]])</f>
        <v>-</v>
      </c>
      <c r="AL289" s="368" t="str">
        <f>IF(BS_CONTROLE[[#This Row],[Local - Encerramento]]=0, "-", BS_CONTROLE[[#This Row],[Local - Encerramento]])</f>
        <v>-</v>
      </c>
      <c r="AM289" s="368" t="str">
        <f>IF(BS_CONTROLE[[#This Row],[Entre - Estações]]=0, "-", BS_CONTROLE[[#This Row],[Entre - Estações]])</f>
        <v>-</v>
      </c>
      <c r="AN289" s="368" t="str">
        <f>IF(BS_CONTROLE[[#This Row],[SB]]=0, "-", BS_CONTROLE[[#This Row],[SB]])</f>
        <v>-</v>
      </c>
      <c r="AO289" s="369" t="str">
        <f>IF(BS_CONTROLE[[#This Row],[SUB]]=0, "-", BS_CONTROLE[[#This Row],[SUB]])</f>
        <v>-</v>
      </c>
      <c r="AP289" s="370" t="str">
        <f>IF(BS_CONTROLE[[#This Row],[KM - Inicio]]=0, "-", BS_CONTROLE[[#This Row],[KM - Inicio]])</f>
        <v>-</v>
      </c>
      <c r="AQ289" s="37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75" t="str" cm="1">
        <f t="array" ref="BC289" xml:space="preserve"> _xlfn.XLOOKUP(
  1,
  ( BASE_MAPA!$E$2:$E$359 = #REF!) *
  ( BASE_MAPA!$F$2:$F$359 &lt;= #REF!) *
  ( BASE_MAPA!$G$2:$G$359  &gt;= #REF!),
  BASE_MAPA!$D$2:$D$359,
  "-",
  0
)</f>
        <v>-</v>
      </c>
      <c r="BD289" s="75" t="str" cm="1">
        <f t="array" ref="BD289" xml:space="preserve"> _xlfn.XLOOKUP(
  1,
  ( BASE_MAPA!$E$2:$E$359 = #REF!) *
  ( BASE_MAPA!$F$2:$F$359 &lt;= #REF!) *
  ( BASE_MAPA!$G$2:$G$359  &gt;= #REF!),
  BASE_MAPA!$K$2:$K$359,
  "-",
  0
)</f>
        <v>-</v>
      </c>
      <c r="BE289" s="11" t="str">
        <f>IFERROR(_xlfn.XLOOKUP(AO289, BASE_MAPA!$E$2:$E$359, BASE_MAPA!$J$2:$J$359), "ERRO")</f>
        <v>ERRO</v>
      </c>
      <c r="BF289" s="37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9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16" t="str" cm="1">
        <f t="array" ref="M290" xml:space="preserve"> _xlfn.XLOOKUP(
  1,
  ( BASE_MAPA!$E$2:$E$359 = #REF!) *
  ( BASE_MAPA!$F$2:$F$359 &lt;= #REF!) *
  ( BASE_MAPA!$G$2:$G$359  &gt;= #REF!),
  BASE_MAPA!$H$2:$H$359,
  "-",
  0
)</f>
        <v>-</v>
      </c>
      <c r="N290" s="16" t="str" cm="1">
        <f t="array" ref="N290" xml:space="preserve"> _xlfn.XLOOKUP(
  1,
  ( BASE_MAPA!$E$2:$E$359 = #REF!) *
  ( BASE_MAPA!$F$2:$F$359 &lt;= #REF!) *
  ( BASE_MAPA!$G$2:$G$359  &gt;= #REF!),
  BASE_MAPA!$I$2:$I$359,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75" t="str" cm="1">
        <f t="array" ref="S290" xml:space="preserve"> _xlfn.XLOOKUP(
  1,
  ( BASE_MAPA!$E$2:$E$359 = #REF!) *
  ( BASE_MAPA!$F$2:$F$359 &lt;= #REF!) *
  ( BASE_MAPA!$G$2:$G$359  &gt;= #REF!),
  BASE_MAPA!$D$2:$D$359,
  "-",
  0
)</f>
        <v>-</v>
      </c>
      <c r="T290" s="75" t="str" cm="1">
        <f t="array" ref="T290" xml:space="preserve"> _xlfn.XLOOKUP(
  1,
  ( BASE_MAPA!$E$2:$E$359 = #REF!) *
  ( BASE_MAPA!$F$2:$F$359 &lt;= #REF!) *
  ( BASE_MAPA!$G$2:$G$359  &gt;= #REF!),
  BASE_MAPA!$K$2:$K$359,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68" t="str">
        <f>IF(BS_CONTROLE[[#This Row],[Local - Partida]]=0, "-", BS_CONTROLE[[#This Row],[Local - Partida]])</f>
        <v>-</v>
      </c>
      <c r="AL290" s="368" t="str">
        <f>IF(BS_CONTROLE[[#This Row],[Local - Encerramento]]=0, "-", BS_CONTROLE[[#This Row],[Local - Encerramento]])</f>
        <v>-</v>
      </c>
      <c r="AM290" s="368" t="str">
        <f>IF(BS_CONTROLE[[#This Row],[Entre - Estações]]=0, "-", BS_CONTROLE[[#This Row],[Entre - Estações]])</f>
        <v>-</v>
      </c>
      <c r="AN290" s="368" t="str">
        <f>IF(BS_CONTROLE[[#This Row],[SB]]=0, "-", BS_CONTROLE[[#This Row],[SB]])</f>
        <v>-</v>
      </c>
      <c r="AO290" s="369" t="str">
        <f>IF(BS_CONTROLE[[#This Row],[SUB]]=0, "-", BS_CONTROLE[[#This Row],[SUB]])</f>
        <v>-</v>
      </c>
      <c r="AP290" s="370" t="str">
        <f>IF(BS_CONTROLE[[#This Row],[KM - Inicio]]=0, "-", BS_CONTROLE[[#This Row],[KM - Inicio]])</f>
        <v>-</v>
      </c>
      <c r="AQ290" s="37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75" t="str" cm="1">
        <f t="array" ref="BC290" xml:space="preserve"> _xlfn.XLOOKUP(
  1,
  ( BASE_MAPA!$E$2:$E$359 = #REF!) *
  ( BASE_MAPA!$F$2:$F$359 &lt;= #REF!) *
  ( BASE_MAPA!$G$2:$G$359  &gt;= #REF!),
  BASE_MAPA!$D$2:$D$359,
  "-",
  0
)</f>
        <v>-</v>
      </c>
      <c r="BD290" s="75" t="str" cm="1">
        <f t="array" ref="BD290" xml:space="preserve"> _xlfn.XLOOKUP(
  1,
  ( BASE_MAPA!$E$2:$E$359 = #REF!) *
  ( BASE_MAPA!$F$2:$F$359 &lt;= #REF!) *
  ( BASE_MAPA!$G$2:$G$359  &gt;= #REF!),
  BASE_MAPA!$K$2:$K$359,
  "-",
  0
)</f>
        <v>-</v>
      </c>
      <c r="BE290" s="11" t="str">
        <f>IFERROR(_xlfn.XLOOKUP(AO290, BASE_MAPA!$E$2:$E$359, BASE_MAPA!$J$2:$J$359), "ERRO")</f>
        <v>ERRO</v>
      </c>
      <c r="BF290" s="37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9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16" t="str" cm="1">
        <f t="array" ref="M291" xml:space="preserve"> _xlfn.XLOOKUP(
  1,
  ( BASE_MAPA!$E$2:$E$359 = #REF!) *
  ( BASE_MAPA!$F$2:$F$359 &lt;= #REF!) *
  ( BASE_MAPA!$G$2:$G$359  &gt;= #REF!),
  BASE_MAPA!$H$2:$H$359,
  "-",
  0
)</f>
        <v>-</v>
      </c>
      <c r="N291" s="16" t="str" cm="1">
        <f t="array" ref="N291" xml:space="preserve"> _xlfn.XLOOKUP(
  1,
  ( BASE_MAPA!$E$2:$E$359 = #REF!) *
  ( BASE_MAPA!$F$2:$F$359 &lt;= #REF!) *
  ( BASE_MAPA!$G$2:$G$359  &gt;= #REF!),
  BASE_MAPA!$I$2:$I$359,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75" t="str" cm="1">
        <f t="array" ref="S291" xml:space="preserve"> _xlfn.XLOOKUP(
  1,
  ( BASE_MAPA!$E$2:$E$359 = #REF!) *
  ( BASE_MAPA!$F$2:$F$359 &lt;= #REF!) *
  ( BASE_MAPA!$G$2:$G$359  &gt;= #REF!),
  BASE_MAPA!$D$2:$D$359,
  "-",
  0
)</f>
        <v>-</v>
      </c>
      <c r="T291" s="75" t="str" cm="1">
        <f t="array" ref="T291" xml:space="preserve"> _xlfn.XLOOKUP(
  1,
  ( BASE_MAPA!$E$2:$E$359 = #REF!) *
  ( BASE_MAPA!$F$2:$F$359 &lt;= #REF!) *
  ( BASE_MAPA!$G$2:$G$359  &gt;= #REF!),
  BASE_MAPA!$K$2:$K$359,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68" t="str">
        <f>IF(BS_CONTROLE[[#This Row],[Local - Partida]]=0, "-", BS_CONTROLE[[#This Row],[Local - Partida]])</f>
        <v>-</v>
      </c>
      <c r="AL291" s="368" t="str">
        <f>IF(BS_CONTROLE[[#This Row],[Local - Encerramento]]=0, "-", BS_CONTROLE[[#This Row],[Local - Encerramento]])</f>
        <v>-</v>
      </c>
      <c r="AM291" s="368" t="str">
        <f>IF(BS_CONTROLE[[#This Row],[Entre - Estações]]=0, "-", BS_CONTROLE[[#This Row],[Entre - Estações]])</f>
        <v>-</v>
      </c>
      <c r="AN291" s="368" t="str">
        <f>IF(BS_CONTROLE[[#This Row],[SB]]=0, "-", BS_CONTROLE[[#This Row],[SB]])</f>
        <v>-</v>
      </c>
      <c r="AO291" s="369" t="str">
        <f>IF(BS_CONTROLE[[#This Row],[SUB]]=0, "-", BS_CONTROLE[[#This Row],[SUB]])</f>
        <v>-</v>
      </c>
      <c r="AP291" s="370" t="str">
        <f>IF(BS_CONTROLE[[#This Row],[KM - Inicio]]=0, "-", BS_CONTROLE[[#This Row],[KM - Inicio]])</f>
        <v>-</v>
      </c>
      <c r="AQ291" s="37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75" t="str" cm="1">
        <f t="array" ref="BC291" xml:space="preserve"> _xlfn.XLOOKUP(
  1,
  ( BASE_MAPA!$E$2:$E$359 = #REF!) *
  ( BASE_MAPA!$F$2:$F$359 &lt;= #REF!) *
  ( BASE_MAPA!$G$2:$G$359  &gt;= #REF!),
  BASE_MAPA!$D$2:$D$359,
  "-",
  0
)</f>
        <v>-</v>
      </c>
      <c r="BD291" s="75" t="str" cm="1">
        <f t="array" ref="BD291" xml:space="preserve"> _xlfn.XLOOKUP(
  1,
  ( BASE_MAPA!$E$2:$E$359 = #REF!) *
  ( BASE_MAPA!$F$2:$F$359 &lt;= #REF!) *
  ( BASE_MAPA!$G$2:$G$359  &gt;= #REF!),
  BASE_MAPA!$K$2:$K$359,
  "-",
  0
)</f>
        <v>-</v>
      </c>
      <c r="BE291" s="11" t="str">
        <f>IFERROR(_xlfn.XLOOKUP(AO291, BASE_MAPA!$E$2:$E$359, BASE_MAPA!$J$2:$J$359), "ERRO")</f>
        <v>ERRO</v>
      </c>
      <c r="BF291" s="37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9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16" t="str" cm="1">
        <f t="array" ref="M292" xml:space="preserve"> _xlfn.XLOOKUP(
  1,
  ( BASE_MAPA!$E$2:$E$359 = #REF!) *
  ( BASE_MAPA!$F$2:$F$359 &lt;= #REF!) *
  ( BASE_MAPA!$G$2:$G$359  &gt;= #REF!),
  BASE_MAPA!$H$2:$H$359,
  "-",
  0
)</f>
        <v>-</v>
      </c>
      <c r="N292" s="16" t="str" cm="1">
        <f t="array" ref="N292" xml:space="preserve"> _xlfn.XLOOKUP(
  1,
  ( BASE_MAPA!$E$2:$E$359 = #REF!) *
  ( BASE_MAPA!$F$2:$F$359 &lt;= #REF!) *
  ( BASE_MAPA!$G$2:$G$359  &gt;= #REF!),
  BASE_MAPA!$I$2:$I$359,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75" t="str" cm="1">
        <f t="array" ref="S292" xml:space="preserve"> _xlfn.XLOOKUP(
  1,
  ( BASE_MAPA!$E$2:$E$359 = #REF!) *
  ( BASE_MAPA!$F$2:$F$359 &lt;= #REF!) *
  ( BASE_MAPA!$G$2:$G$359  &gt;= #REF!),
  BASE_MAPA!$D$2:$D$359,
  "-",
  0
)</f>
        <v>-</v>
      </c>
      <c r="T292" s="75" t="str" cm="1">
        <f t="array" ref="T292" xml:space="preserve"> _xlfn.XLOOKUP(
  1,
  ( BASE_MAPA!$E$2:$E$359 = #REF!) *
  ( BASE_MAPA!$F$2:$F$359 &lt;= #REF!) *
  ( BASE_MAPA!$G$2:$G$359  &gt;= #REF!),
  BASE_MAPA!$K$2:$K$359,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68" t="str">
        <f>IF(BS_CONTROLE[[#This Row],[Local - Partida]]=0, "-", BS_CONTROLE[[#This Row],[Local - Partida]])</f>
        <v>-</v>
      </c>
      <c r="AL292" s="368" t="str">
        <f>IF(BS_CONTROLE[[#This Row],[Local - Encerramento]]=0, "-", BS_CONTROLE[[#This Row],[Local - Encerramento]])</f>
        <v>-</v>
      </c>
      <c r="AM292" s="368" t="str">
        <f>IF(BS_CONTROLE[[#This Row],[Entre - Estações]]=0, "-", BS_CONTROLE[[#This Row],[Entre - Estações]])</f>
        <v>-</v>
      </c>
      <c r="AN292" s="368" t="str">
        <f>IF(BS_CONTROLE[[#This Row],[SB]]=0, "-", BS_CONTROLE[[#This Row],[SB]])</f>
        <v>-</v>
      </c>
      <c r="AO292" s="369" t="str">
        <f>IF(BS_CONTROLE[[#This Row],[SUB]]=0, "-", BS_CONTROLE[[#This Row],[SUB]])</f>
        <v>-</v>
      </c>
      <c r="AP292" s="370" t="str">
        <f>IF(BS_CONTROLE[[#This Row],[KM - Inicio]]=0, "-", BS_CONTROLE[[#This Row],[KM - Inicio]])</f>
        <v>-</v>
      </c>
      <c r="AQ292" s="37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75" t="str" cm="1">
        <f t="array" ref="BC292" xml:space="preserve"> _xlfn.XLOOKUP(
  1,
  ( BASE_MAPA!$E$2:$E$359 = #REF!) *
  ( BASE_MAPA!$F$2:$F$359 &lt;= #REF!) *
  ( BASE_MAPA!$G$2:$G$359  &gt;= #REF!),
  BASE_MAPA!$D$2:$D$359,
  "-",
  0
)</f>
        <v>-</v>
      </c>
      <c r="BD292" s="75" t="str" cm="1">
        <f t="array" ref="BD292" xml:space="preserve"> _xlfn.XLOOKUP(
  1,
  ( BASE_MAPA!$E$2:$E$359 = #REF!) *
  ( BASE_MAPA!$F$2:$F$359 &lt;= #REF!) *
  ( BASE_MAPA!$G$2:$G$359  &gt;= #REF!),
  BASE_MAPA!$K$2:$K$359,
  "-",
  0
)</f>
        <v>-</v>
      </c>
      <c r="BE292" s="11" t="str">
        <f>IFERROR(_xlfn.XLOOKUP(AO292, BASE_MAPA!$E$2:$E$359, BASE_MAPA!$J$2:$J$359), "ERRO")</f>
        <v>ERRO</v>
      </c>
      <c r="BF292" s="37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9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75" t="str" cm="1">
        <f t="array" ref="S293" xml:space="preserve"> _xlfn.XLOOKUP(
  1,
  ( BASE_MAPA!$E$2:$E$359 = #REF!) *
  ( BASE_MAPA!$F$2:$F$359 &lt;= #REF!) *
  ( BASE_MAPA!$G$2:$G$359  &gt;= #REF!),
  BASE_MAPA!$D$2:$D$359,
  "-",
  0
)</f>
        <v>-</v>
      </c>
      <c r="T293" s="75" t="str" cm="1">
        <f t="array" ref="T293" xml:space="preserve"> _xlfn.XLOOKUP(
  1,
  ( BASE_MAPA!$E$2:$E$359 = #REF!) *
  ( BASE_MAPA!$F$2:$F$359 &lt;= #REF!) *
  ( BASE_MAPA!$G$2:$G$359  &gt;= #REF!),
  BASE_MAPA!$K$2:$K$359,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7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68" t="str">
        <f>IF(BS_CONTROLE[[#This Row],[Local - Partida]]=0, "-", BS_CONTROLE[[#This Row],[Local - Partida]])</f>
        <v>-</v>
      </c>
      <c r="AL293" s="368" t="str">
        <f>IF(BS_CONTROLE[[#This Row],[Local - Encerramento]]=0, "-", BS_CONTROLE[[#This Row],[Local - Encerramento]])</f>
        <v>-</v>
      </c>
      <c r="AM293" s="368" t="str">
        <f>IF(BS_CONTROLE[[#This Row],[Entre - Estações]]=0, "-", BS_CONTROLE[[#This Row],[Entre - Estações]])</f>
        <v>-</v>
      </c>
      <c r="AN293" s="368" t="str">
        <f>IF(BS_CONTROLE[[#This Row],[SB]]=0, "-", BS_CONTROLE[[#This Row],[SB]])</f>
        <v>-</v>
      </c>
      <c r="AO293" s="369" t="str">
        <f>IF(BS_CONTROLE[[#This Row],[SUB]]=0, "-", BS_CONTROLE[[#This Row],[SUB]])</f>
        <v>-</v>
      </c>
      <c r="AP293" s="370" t="str">
        <f>IF(BS_CONTROLE[[#This Row],[KM - Inicio]]=0, "-", BS_CONTROLE[[#This Row],[KM - Inicio]])</f>
        <v>-</v>
      </c>
      <c r="AQ293" s="37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75" t="str" cm="1">
        <f t="array" ref="BC293" xml:space="preserve"> _xlfn.XLOOKUP(
  1,
  ( BASE_MAPA!$E$2:$E$359 = #REF!) *
  ( BASE_MAPA!$F$2:$F$359 &lt;= #REF!) *
  ( BASE_MAPA!$G$2:$G$359  &gt;= #REF!),
  BASE_MAPA!$D$2:$D$359,
  "-",
  0
)</f>
        <v>-</v>
      </c>
      <c r="BD293" s="75" t="str" cm="1">
        <f t="array" ref="BD293" xml:space="preserve"> _xlfn.XLOOKUP(
  1,
  ( BASE_MAPA!$E$2:$E$359 = #REF!) *
  ( BASE_MAPA!$F$2:$F$359 &lt;= #REF!) *
  ( BASE_MAPA!$G$2:$G$359  &gt;= #REF!),
  BASE_MAPA!$K$2:$K$359,
  "-",
  0
)</f>
        <v>-</v>
      </c>
      <c r="BE293" s="11" t="str">
        <f>IFERROR(_xlfn.XLOOKUP(AO293, BASE_MAPA!$E$2:$E$359, BASE_MAPA!$J$2:$J$359), "ERRO")</f>
        <v>ERRO</v>
      </c>
      <c r="BF293" s="37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9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16" t="str" cm="1">
        <f t="array" ref="M294" xml:space="preserve"> _xlfn.XLOOKUP(
  1,
  ( BASE_MAPA!$E$2:$E$359 = #REF!) *
  ( BASE_MAPA!$F$2:$F$359 &lt;= #REF!) *
  ( BASE_MAPA!$G$2:$G$359  &gt;= #REF!),
  BASE_MAPA!$H$2:$H$359,
  "-",
  0
)</f>
        <v>-</v>
      </c>
      <c r="N294" s="16" t="str" cm="1">
        <f t="array" ref="N294" xml:space="preserve"> _xlfn.XLOOKUP(
  1,
  ( BASE_MAPA!$E$2:$E$359 = #REF!) *
  ( BASE_MAPA!$F$2:$F$359 &lt;= #REF!) *
  ( BASE_MAPA!$G$2:$G$359  &gt;= #REF!),
  BASE_MAPA!$I$2:$I$359,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75" t="str" cm="1">
        <f t="array" ref="S294" xml:space="preserve"> _xlfn.XLOOKUP(
  1,
  ( BASE_MAPA!$E$2:$E$359 = #REF!) *
  ( BASE_MAPA!$F$2:$F$359 &lt;= #REF!) *
  ( BASE_MAPA!$G$2:$G$359  &gt;= #REF!),
  BASE_MAPA!$D$2:$D$359,
  "-",
  0
)</f>
        <v>-</v>
      </c>
      <c r="T294" s="75" t="str" cm="1">
        <f t="array" ref="T294" xml:space="preserve"> _xlfn.XLOOKUP(
  1,
  ( BASE_MAPA!$E$2:$E$359 = #REF!) *
  ( BASE_MAPA!$F$2:$F$359 &lt;= #REF!) *
  ( BASE_MAPA!$G$2:$G$359  &gt;= #REF!),
  BASE_MAPA!$K$2:$K$359,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68" t="str">
        <f>IF(BS_CONTROLE[[#This Row],[Local - Partida]]=0, "-", BS_CONTROLE[[#This Row],[Local - Partida]])</f>
        <v>-</v>
      </c>
      <c r="AL294" s="368" t="str">
        <f>IF(BS_CONTROLE[[#This Row],[Local - Encerramento]]=0, "-", BS_CONTROLE[[#This Row],[Local - Encerramento]])</f>
        <v>-</v>
      </c>
      <c r="AM294" s="368" t="str">
        <f>IF(BS_CONTROLE[[#This Row],[Entre - Estações]]=0, "-", BS_CONTROLE[[#This Row],[Entre - Estações]])</f>
        <v>-</v>
      </c>
      <c r="AN294" s="368" t="str">
        <f>IF(BS_CONTROLE[[#This Row],[SB]]=0, "-", BS_CONTROLE[[#This Row],[SB]])</f>
        <v>-</v>
      </c>
      <c r="AO294" s="369" t="str">
        <f>IF(BS_CONTROLE[[#This Row],[SUB]]=0, "-", BS_CONTROLE[[#This Row],[SUB]])</f>
        <v>-</v>
      </c>
      <c r="AP294" s="370" t="str">
        <f>IF(BS_CONTROLE[[#This Row],[KM - Inicio]]=0, "-", BS_CONTROLE[[#This Row],[KM - Inicio]])</f>
        <v>-</v>
      </c>
      <c r="AQ294" s="37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75" t="str" cm="1">
        <f t="array" ref="BC294" xml:space="preserve"> _xlfn.XLOOKUP(
  1,
  ( BASE_MAPA!$E$2:$E$359 = #REF!) *
  ( BASE_MAPA!$F$2:$F$359 &lt;= #REF!) *
  ( BASE_MAPA!$G$2:$G$359  &gt;= #REF!),
  BASE_MAPA!$D$2:$D$359,
  "-",
  0
)</f>
        <v>-</v>
      </c>
      <c r="BD294" s="75" t="str" cm="1">
        <f t="array" ref="BD294" xml:space="preserve"> _xlfn.XLOOKUP(
  1,
  ( BASE_MAPA!$E$2:$E$359 = #REF!) *
  ( BASE_MAPA!$F$2:$F$359 &lt;= #REF!) *
  ( BASE_MAPA!$G$2:$G$359  &gt;= #REF!),
  BASE_MAPA!$K$2:$K$359,
  "-",
  0
)</f>
        <v>-</v>
      </c>
      <c r="BE294" s="11" t="str">
        <f>IFERROR(_xlfn.XLOOKUP(AO294, BASE_MAPA!$E$2:$E$359, BASE_MAPA!$J$2:$J$359), "ERRO")</f>
        <v>ERRO</v>
      </c>
      <c r="BF294" s="37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9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16" t="str" cm="1">
        <f t="array" ref="M295" xml:space="preserve"> _xlfn.XLOOKUP(
  1,
  ( BASE_MAPA!$E$2:$E$359 = #REF!) *
  ( BASE_MAPA!$F$2:$F$359 &lt;= #REF!) *
  ( BASE_MAPA!$G$2:$G$359  &gt;= #REF!),
  BASE_MAPA!$H$2:$H$359,
  "-",
  0
)</f>
        <v>-</v>
      </c>
      <c r="N295" s="16" t="str" cm="1">
        <f t="array" ref="N295" xml:space="preserve"> _xlfn.XLOOKUP(
  1,
  ( BASE_MAPA!$E$2:$E$359 = #REF!) *
  ( BASE_MAPA!$F$2:$F$359 &lt;= #REF!) *
  ( BASE_MAPA!$G$2:$G$359  &gt;= #REF!),
  BASE_MAPA!$I$2:$I$359,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75" t="str" cm="1">
        <f t="array" ref="S295" xml:space="preserve"> _xlfn.XLOOKUP(
  1,
  ( BASE_MAPA!$E$2:$E$359 = #REF!) *
  ( BASE_MAPA!$F$2:$F$359 &lt;= #REF!) *
  ( BASE_MAPA!$G$2:$G$359  &gt;= #REF!),
  BASE_MAPA!$D$2:$D$359,
  "-",
  0
)</f>
        <v>-</v>
      </c>
      <c r="T295" s="75" t="str" cm="1">
        <f t="array" ref="T295" xml:space="preserve"> _xlfn.XLOOKUP(
  1,
  ( BASE_MAPA!$E$2:$E$359 = #REF!) *
  ( BASE_MAPA!$F$2:$F$359 &lt;= #REF!) *
  ( BASE_MAPA!$G$2:$G$359  &gt;= #REF!),
  BASE_MAPA!$K$2:$K$359,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68" t="str">
        <f>IF(BS_CONTROLE[[#This Row],[Local - Partida]]=0, "-", BS_CONTROLE[[#This Row],[Local - Partida]])</f>
        <v>-</v>
      </c>
      <c r="AL295" s="368" t="str">
        <f>IF(BS_CONTROLE[[#This Row],[Local - Encerramento]]=0, "-", BS_CONTROLE[[#This Row],[Local - Encerramento]])</f>
        <v>-</v>
      </c>
      <c r="AM295" s="368" t="str">
        <f>IF(BS_CONTROLE[[#This Row],[Entre - Estações]]=0, "-", BS_CONTROLE[[#This Row],[Entre - Estações]])</f>
        <v>-</v>
      </c>
      <c r="AN295" s="368" t="str">
        <f>IF(BS_CONTROLE[[#This Row],[SB]]=0, "-", BS_CONTROLE[[#This Row],[SB]])</f>
        <v>-</v>
      </c>
      <c r="AO295" s="369" t="str">
        <f>IF(BS_CONTROLE[[#This Row],[SUB]]=0, "-", BS_CONTROLE[[#This Row],[SUB]])</f>
        <v>-</v>
      </c>
      <c r="AP295" s="370" t="str">
        <f>IF(BS_CONTROLE[[#This Row],[KM - Inicio]]=0, "-", BS_CONTROLE[[#This Row],[KM - Inicio]])</f>
        <v>-</v>
      </c>
      <c r="AQ295" s="37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75" t="str" cm="1">
        <f t="array" ref="BC295" xml:space="preserve"> _xlfn.XLOOKUP(
  1,
  ( BASE_MAPA!$E$2:$E$359 = #REF!) *
  ( BASE_MAPA!$F$2:$F$359 &lt;= #REF!) *
  ( BASE_MAPA!$G$2:$G$359  &gt;= #REF!),
  BASE_MAPA!$D$2:$D$359,
  "-",
  0
)</f>
        <v>-</v>
      </c>
      <c r="BD295" s="75" t="str" cm="1">
        <f t="array" ref="BD295" xml:space="preserve"> _xlfn.XLOOKUP(
  1,
  ( BASE_MAPA!$E$2:$E$359 = #REF!) *
  ( BASE_MAPA!$F$2:$F$359 &lt;= #REF!) *
  ( BASE_MAPA!$G$2:$G$359  &gt;= #REF!),
  BASE_MAPA!$K$2:$K$359,
  "-",
  0
)</f>
        <v>-</v>
      </c>
      <c r="BE295" s="11" t="str">
        <f>IFERROR(_xlfn.XLOOKUP(AO295, BASE_MAPA!$E$2:$E$359, BASE_MAPA!$J$2:$J$359), "ERRO")</f>
        <v>ERRO</v>
      </c>
      <c r="BF295" s="37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9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16" t="str" cm="1">
        <f t="array" ref="M296" xml:space="preserve"> _xlfn.XLOOKUP(
  1,
  ( BASE_MAPA!$E$2:$E$359 = #REF!) *
  ( BASE_MAPA!$F$2:$F$359 &lt;= #REF!) *
  ( BASE_MAPA!$G$2:$G$359  &gt;= #REF!),
  BASE_MAPA!$H$2:$H$359,
  "-",
  0
)</f>
        <v>-</v>
      </c>
      <c r="N296" s="16" t="str" cm="1">
        <f t="array" ref="N296" xml:space="preserve"> _xlfn.XLOOKUP(
  1,
  ( BASE_MAPA!$E$2:$E$359 = #REF!) *
  ( BASE_MAPA!$F$2:$F$359 &lt;= #REF!) *
  ( BASE_MAPA!$G$2:$G$359  &gt;= #REF!),
  BASE_MAPA!$I$2:$I$359,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75" t="str" cm="1">
        <f t="array" ref="S296" xml:space="preserve"> _xlfn.XLOOKUP(
  1,
  ( BASE_MAPA!$E$2:$E$359 = #REF!) *
  ( BASE_MAPA!$F$2:$F$359 &lt;= #REF!) *
  ( BASE_MAPA!$G$2:$G$359  &gt;= #REF!),
  BASE_MAPA!$D$2:$D$359,
  "-",
  0
)</f>
        <v>-</v>
      </c>
      <c r="T296" s="75" t="str" cm="1">
        <f t="array" ref="T296" xml:space="preserve"> _xlfn.XLOOKUP(
  1,
  ( BASE_MAPA!$E$2:$E$359 = #REF!) *
  ( BASE_MAPA!$F$2:$F$359 &lt;= #REF!) *
  ( BASE_MAPA!$G$2:$G$359  &gt;= #REF!),
  BASE_MAPA!$K$2:$K$359,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68" t="str">
        <f>IF(BS_CONTROLE[[#This Row],[Local - Partida]]=0, "-", BS_CONTROLE[[#This Row],[Local - Partida]])</f>
        <v>-</v>
      </c>
      <c r="AL296" s="368" t="str">
        <f>IF(BS_CONTROLE[[#This Row],[Local - Encerramento]]=0, "-", BS_CONTROLE[[#This Row],[Local - Encerramento]])</f>
        <v>-</v>
      </c>
      <c r="AM296" s="368" t="str">
        <f>IF(BS_CONTROLE[[#This Row],[Entre - Estações]]=0, "-", BS_CONTROLE[[#This Row],[Entre - Estações]])</f>
        <v>-</v>
      </c>
      <c r="AN296" s="368" t="str">
        <f>IF(BS_CONTROLE[[#This Row],[SB]]=0, "-", BS_CONTROLE[[#This Row],[SB]])</f>
        <v>-</v>
      </c>
      <c r="AO296" s="369" t="str">
        <f>IF(BS_CONTROLE[[#This Row],[SUB]]=0, "-", BS_CONTROLE[[#This Row],[SUB]])</f>
        <v>-</v>
      </c>
      <c r="AP296" s="370" t="str">
        <f>IF(BS_CONTROLE[[#This Row],[KM - Inicio]]=0, "-", BS_CONTROLE[[#This Row],[KM - Inicio]])</f>
        <v>-</v>
      </c>
      <c r="AQ296" s="37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75" t="str" cm="1">
        <f t="array" ref="BC296" xml:space="preserve"> _xlfn.XLOOKUP(
  1,
  ( BASE_MAPA!$E$2:$E$359 = #REF!) *
  ( BASE_MAPA!$F$2:$F$359 &lt;= #REF!) *
  ( BASE_MAPA!$G$2:$G$359  &gt;= #REF!),
  BASE_MAPA!$D$2:$D$359,
  "-",
  0
)</f>
        <v>-</v>
      </c>
      <c r="BD296" s="75" t="str" cm="1">
        <f t="array" ref="BD296" xml:space="preserve"> _xlfn.XLOOKUP(
  1,
  ( BASE_MAPA!$E$2:$E$359 = #REF!) *
  ( BASE_MAPA!$F$2:$F$359 &lt;= #REF!) *
  ( BASE_MAPA!$G$2:$G$359  &gt;= #REF!),
  BASE_MAPA!$K$2:$K$359,
  "-",
  0
)</f>
        <v>-</v>
      </c>
      <c r="BE296" s="11" t="str">
        <f>IFERROR(_xlfn.XLOOKUP(AO296, BASE_MAPA!$E$2:$E$359, BASE_MAPA!$J$2:$J$359), "ERRO")</f>
        <v>ERRO</v>
      </c>
      <c r="BF296" s="37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9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16" t="str" cm="1">
        <f t="array" ref="M297" xml:space="preserve"> _xlfn.XLOOKUP(
  1,
  ( BASE_MAPA!$E$2:$E$359 = #REF!) *
  ( BASE_MAPA!$F$2:$F$359 &lt;= #REF!) *
  ( BASE_MAPA!$G$2:$G$359  &gt;= #REF!),
  BASE_MAPA!$H$2:$H$359,
  "-",
  0
)</f>
        <v>-</v>
      </c>
      <c r="N297" s="16" t="str" cm="1">
        <f t="array" ref="N297" xml:space="preserve"> _xlfn.XLOOKUP(
  1,
  ( BASE_MAPA!$E$2:$E$359 = #REF!) *
  ( BASE_MAPA!$F$2:$F$359 &lt;= #REF!) *
  ( BASE_MAPA!$G$2:$G$359  &gt;= #REF!),
  BASE_MAPA!$I$2:$I$359,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75" t="str" cm="1">
        <f t="array" ref="S297" xml:space="preserve"> _xlfn.XLOOKUP(
  1,
  ( BASE_MAPA!$E$2:$E$359 = #REF!) *
  ( BASE_MAPA!$F$2:$F$359 &lt;= #REF!) *
  ( BASE_MAPA!$G$2:$G$359  &gt;= #REF!),
  BASE_MAPA!$D$2:$D$359,
  "-",
  0
)</f>
        <v>-</v>
      </c>
      <c r="T297" s="75" t="str" cm="1">
        <f t="array" ref="T297" xml:space="preserve"> _xlfn.XLOOKUP(
  1,
  ( BASE_MAPA!$E$2:$E$359 = #REF!) *
  ( BASE_MAPA!$F$2:$F$359 &lt;= #REF!) *
  ( BASE_MAPA!$G$2:$G$359  &gt;= #REF!),
  BASE_MAPA!$K$2:$K$359,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68" t="str">
        <f>IF(BS_CONTROLE[[#This Row],[Local - Partida]]=0, "-", BS_CONTROLE[[#This Row],[Local - Partida]])</f>
        <v>-</v>
      </c>
      <c r="AL297" s="368" t="str">
        <f>IF(BS_CONTROLE[[#This Row],[Local - Encerramento]]=0, "-", BS_CONTROLE[[#This Row],[Local - Encerramento]])</f>
        <v>-</v>
      </c>
      <c r="AM297" s="368" t="str">
        <f>IF(BS_CONTROLE[[#This Row],[Entre - Estações]]=0, "-", BS_CONTROLE[[#This Row],[Entre - Estações]])</f>
        <v>-</v>
      </c>
      <c r="AN297" s="368" t="str">
        <f>IF(BS_CONTROLE[[#This Row],[SB]]=0, "-", BS_CONTROLE[[#This Row],[SB]])</f>
        <v>-</v>
      </c>
      <c r="AO297" s="369" t="str">
        <f>IF(BS_CONTROLE[[#This Row],[SUB]]=0, "-", BS_CONTROLE[[#This Row],[SUB]])</f>
        <v>-</v>
      </c>
      <c r="AP297" s="370" t="str">
        <f>IF(BS_CONTROLE[[#This Row],[KM - Inicio]]=0, "-", BS_CONTROLE[[#This Row],[KM - Inicio]])</f>
        <v>-</v>
      </c>
      <c r="AQ297" s="37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75" t="str" cm="1">
        <f t="array" ref="BC297" xml:space="preserve"> _xlfn.XLOOKUP(
  1,
  ( BASE_MAPA!$E$2:$E$359 = #REF!) *
  ( BASE_MAPA!$F$2:$F$359 &lt;= #REF!) *
  ( BASE_MAPA!$G$2:$G$359  &gt;= #REF!),
  BASE_MAPA!$D$2:$D$359,
  "-",
  0
)</f>
        <v>-</v>
      </c>
      <c r="BD297" s="75" t="str" cm="1">
        <f t="array" ref="BD297" xml:space="preserve"> _xlfn.XLOOKUP(
  1,
  ( BASE_MAPA!$E$2:$E$359 = #REF!) *
  ( BASE_MAPA!$F$2:$F$359 &lt;= #REF!) *
  ( BASE_MAPA!$G$2:$G$359  &gt;= #REF!),
  BASE_MAPA!$K$2:$K$359,
  "-",
  0
)</f>
        <v>-</v>
      </c>
      <c r="BE297" s="11" t="str">
        <f>IFERROR(_xlfn.XLOOKUP(AO297, BASE_MAPA!$E$2:$E$359, BASE_MAPA!$J$2:$J$359), "ERRO")</f>
        <v>ERRO</v>
      </c>
      <c r="BF297" s="37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9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16" t="str" cm="1">
        <f t="array" ref="M298" xml:space="preserve"> _xlfn.XLOOKUP(
  1,
  ( BASE_MAPA!$E$2:$E$359 = #REF!) *
  ( BASE_MAPA!$F$2:$F$359 &lt;= #REF!) *
  ( BASE_MAPA!$G$2:$G$359  &gt;= #REF!),
  BASE_MAPA!$H$2:$H$359,
  "-",
  0
)</f>
        <v>-</v>
      </c>
      <c r="N298" s="16" t="str" cm="1">
        <f t="array" ref="N298" xml:space="preserve"> _xlfn.XLOOKUP(
  1,
  ( BASE_MAPA!$E$2:$E$359 = #REF!) *
  ( BASE_MAPA!$F$2:$F$359 &lt;= #REF!) *
  ( BASE_MAPA!$G$2:$G$359  &gt;= #REF!),
  BASE_MAPA!$I$2:$I$359,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75" t="str" cm="1">
        <f t="array" ref="S298" xml:space="preserve"> _xlfn.XLOOKUP(
  1,
  ( BASE_MAPA!$E$2:$E$359 = #REF!) *
  ( BASE_MAPA!$F$2:$F$359 &lt;= #REF!) *
  ( BASE_MAPA!$G$2:$G$359  &gt;= #REF!),
  BASE_MAPA!$D$2:$D$359,
  "-",
  0
)</f>
        <v>-</v>
      </c>
      <c r="T298" s="75" t="str" cm="1">
        <f t="array" ref="T298" xml:space="preserve"> _xlfn.XLOOKUP(
  1,
  ( BASE_MAPA!$E$2:$E$359 = #REF!) *
  ( BASE_MAPA!$F$2:$F$359 &lt;= #REF!) *
  ( BASE_MAPA!$G$2:$G$359  &gt;= #REF!),
  BASE_MAPA!$K$2:$K$359,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68" t="str">
        <f>IF(BS_CONTROLE[[#This Row],[Local - Partida]]=0, "-", BS_CONTROLE[[#This Row],[Local - Partida]])</f>
        <v>-</v>
      </c>
      <c r="AL298" s="368" t="str">
        <f>IF(BS_CONTROLE[[#This Row],[Local - Encerramento]]=0, "-", BS_CONTROLE[[#This Row],[Local - Encerramento]])</f>
        <v>-</v>
      </c>
      <c r="AM298" s="368" t="str">
        <f>IF(BS_CONTROLE[[#This Row],[Entre - Estações]]=0, "-", BS_CONTROLE[[#This Row],[Entre - Estações]])</f>
        <v>-</v>
      </c>
      <c r="AN298" s="368" t="str">
        <f>IF(BS_CONTROLE[[#This Row],[SB]]=0, "-", BS_CONTROLE[[#This Row],[SB]])</f>
        <v>-</v>
      </c>
      <c r="AO298" s="369" t="str">
        <f>IF(BS_CONTROLE[[#This Row],[SUB]]=0, "-", BS_CONTROLE[[#This Row],[SUB]])</f>
        <v>-</v>
      </c>
      <c r="AP298" s="370" t="str">
        <f>IF(BS_CONTROLE[[#This Row],[KM - Inicio]]=0, "-", BS_CONTROLE[[#This Row],[KM - Inicio]])</f>
        <v>-</v>
      </c>
      <c r="AQ298" s="37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75" t="str" cm="1">
        <f t="array" ref="BC298" xml:space="preserve"> _xlfn.XLOOKUP(
  1,
  ( BASE_MAPA!$E$2:$E$359 = #REF!) *
  ( BASE_MAPA!$F$2:$F$359 &lt;= #REF!) *
  ( BASE_MAPA!$G$2:$G$359  &gt;= #REF!),
  BASE_MAPA!$D$2:$D$359,
  "-",
  0
)</f>
        <v>-</v>
      </c>
      <c r="BD298" s="75" t="str" cm="1">
        <f t="array" ref="BD298" xml:space="preserve"> _xlfn.XLOOKUP(
  1,
  ( BASE_MAPA!$E$2:$E$359 = #REF!) *
  ( BASE_MAPA!$F$2:$F$359 &lt;= #REF!) *
  ( BASE_MAPA!$G$2:$G$359  &gt;= #REF!),
  BASE_MAPA!$K$2:$K$359,
  "-",
  0
)</f>
        <v>-</v>
      </c>
      <c r="BE298" s="11" t="str">
        <f>IFERROR(_xlfn.XLOOKUP(AO298, BASE_MAPA!$E$2:$E$359, BASE_MAPA!$J$2:$J$359), "ERRO")</f>
        <v>ERRO</v>
      </c>
      <c r="BF298" s="37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9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16" t="str" cm="1">
        <f t="array" ref="M299" xml:space="preserve"> _xlfn.XLOOKUP(
  1,
  ( BASE_MAPA!$E$2:$E$359 = #REF!) *
  ( BASE_MAPA!$F$2:$F$359 &lt;= #REF!) *
  ( BASE_MAPA!$G$2:$G$359  &gt;= #REF!),
  BASE_MAPA!$H$2:$H$359,
  "-",
  0
)</f>
        <v>-</v>
      </c>
      <c r="N299" s="16" t="str" cm="1">
        <f t="array" ref="N299" xml:space="preserve"> _xlfn.XLOOKUP(
  1,
  ( BASE_MAPA!$E$2:$E$359 = #REF!) *
  ( BASE_MAPA!$F$2:$F$359 &lt;= #REF!) *
  ( BASE_MAPA!$G$2:$G$359  &gt;= #REF!),
  BASE_MAPA!$I$2:$I$359,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75" t="str" cm="1">
        <f t="array" ref="S299" xml:space="preserve"> _xlfn.XLOOKUP(
  1,
  ( BASE_MAPA!$E$2:$E$359 = #REF!) *
  ( BASE_MAPA!$F$2:$F$359 &lt;= #REF!) *
  ( BASE_MAPA!$G$2:$G$359  &gt;= #REF!),
  BASE_MAPA!$D$2:$D$359,
  "-",
  0
)</f>
        <v>-</v>
      </c>
      <c r="T299" s="75" t="str" cm="1">
        <f t="array" ref="T299" xml:space="preserve"> _xlfn.XLOOKUP(
  1,
  ( BASE_MAPA!$E$2:$E$359 = #REF!) *
  ( BASE_MAPA!$F$2:$F$359 &lt;= #REF!) *
  ( BASE_MAPA!$G$2:$G$359  &gt;= #REF!),
  BASE_MAPA!$K$2:$K$359,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68" t="str">
        <f>IF(BS_CONTROLE[[#This Row],[Local - Partida]]=0, "-", BS_CONTROLE[[#This Row],[Local - Partida]])</f>
        <v>-</v>
      </c>
      <c r="AL299" s="368" t="str">
        <f>IF(BS_CONTROLE[[#This Row],[Local - Encerramento]]=0, "-", BS_CONTROLE[[#This Row],[Local - Encerramento]])</f>
        <v>-</v>
      </c>
      <c r="AM299" s="368" t="str">
        <f>IF(BS_CONTROLE[[#This Row],[Entre - Estações]]=0, "-", BS_CONTROLE[[#This Row],[Entre - Estações]])</f>
        <v>-</v>
      </c>
      <c r="AN299" s="368" t="str">
        <f>IF(BS_CONTROLE[[#This Row],[SB]]=0, "-", BS_CONTROLE[[#This Row],[SB]])</f>
        <v>-</v>
      </c>
      <c r="AO299" s="369" t="str">
        <f>IF(BS_CONTROLE[[#This Row],[SUB]]=0, "-", BS_CONTROLE[[#This Row],[SUB]])</f>
        <v>-</v>
      </c>
      <c r="AP299" s="370" t="str">
        <f>IF(BS_CONTROLE[[#This Row],[KM - Inicio]]=0, "-", BS_CONTROLE[[#This Row],[KM - Inicio]])</f>
        <v>-</v>
      </c>
      <c r="AQ299" s="37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75" t="str" cm="1">
        <f t="array" ref="BC299" xml:space="preserve"> _xlfn.XLOOKUP(
  1,
  ( BASE_MAPA!$E$2:$E$359 = #REF!) *
  ( BASE_MAPA!$F$2:$F$359 &lt;= #REF!) *
  ( BASE_MAPA!$G$2:$G$359  &gt;= #REF!),
  BASE_MAPA!$D$2:$D$359,
  "-",
  0
)</f>
        <v>-</v>
      </c>
      <c r="BD299" s="75" t="str" cm="1">
        <f t="array" ref="BD299" xml:space="preserve"> _xlfn.XLOOKUP(
  1,
  ( BASE_MAPA!$E$2:$E$359 = #REF!) *
  ( BASE_MAPA!$F$2:$F$359 &lt;= #REF!) *
  ( BASE_MAPA!$G$2:$G$359  &gt;= #REF!),
  BASE_MAPA!$K$2:$K$359,
  "-",
  0
)</f>
        <v>-</v>
      </c>
      <c r="BE299" s="11" t="str">
        <f>IFERROR(_xlfn.XLOOKUP(AO299, BASE_MAPA!$E$2:$E$359, BASE_MAPA!$J$2:$J$359), "ERRO")</f>
        <v>ERRO</v>
      </c>
      <c r="BF299" s="37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9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21" t="str" cm="1">
        <f t="array" ref="M300" xml:space="preserve"> _xlfn.XLOOKUP(
  1,
  ( BASE_MAPA!$E$2:$E$359 = #REF!) *
  ( BASE_MAPA!$F$2:$F$359 &lt;= #REF!) *
  ( BASE_MAPA!$G$2:$G$359  &gt;= #REF!),
  BASE_MAPA!$H$2:$H$359,
  "-",
  0
)</f>
        <v>-</v>
      </c>
      <c r="N300" s="221" t="str" cm="1">
        <f t="array" ref="N300" xml:space="preserve"> _xlfn.XLOOKUP(
  1,
  ( BASE_MAPA!$E$2:$E$359 = #REF!) *
  ( BASE_MAPA!$F$2:$F$359 &lt;= #REF!) *
  ( BASE_MAPA!$G$2:$G$359  &gt;= #REF!),
  BASE_MAPA!$I$2:$I$359,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75" t="str" cm="1">
        <f t="array" ref="S300" xml:space="preserve"> _xlfn.XLOOKUP(
  1,
  ( BASE_MAPA!$E$2:$E$359 = #REF!) *
  ( BASE_MAPA!$F$2:$F$359 &lt;= #REF!) *
  ( BASE_MAPA!$G$2:$G$359  &gt;= #REF!),
  BASE_MAPA!$D$2:$D$359,
  "-",
  0
)</f>
        <v>-</v>
      </c>
      <c r="T300" s="75" t="str" cm="1">
        <f t="array" ref="T300" xml:space="preserve"> _xlfn.XLOOKUP(
  1,
  ( BASE_MAPA!$E$2:$E$359 = #REF!) *
  ( BASE_MAPA!$F$2:$F$359 &lt;= #REF!) *
  ( BASE_MAPA!$G$2:$G$359  &gt;= #REF!),
  BASE_MAPA!$K$2:$K$359,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68" t="str">
        <f>IF(BS_CONTROLE[[#This Row],[Local - Partida]]=0, "-", BS_CONTROLE[[#This Row],[Local - Partida]])</f>
        <v>-</v>
      </c>
      <c r="AL300" s="368" t="str">
        <f>IF(BS_CONTROLE[[#This Row],[Local - Encerramento]]=0, "-", BS_CONTROLE[[#This Row],[Local - Encerramento]])</f>
        <v>-</v>
      </c>
      <c r="AM300" s="368" t="str">
        <f>IF(BS_CONTROLE[[#This Row],[Entre - Estações]]=0, "-", BS_CONTROLE[[#This Row],[Entre - Estações]])</f>
        <v>-</v>
      </c>
      <c r="AN300" s="368" t="str">
        <f>IF(BS_CONTROLE[[#This Row],[SB]]=0, "-", BS_CONTROLE[[#This Row],[SB]])</f>
        <v>-</v>
      </c>
      <c r="AO300" s="369" t="str">
        <f>IF(BS_CONTROLE[[#This Row],[SUB]]=0, "-", BS_CONTROLE[[#This Row],[SUB]])</f>
        <v>-</v>
      </c>
      <c r="AP300" s="370" t="str">
        <f>IF(BS_CONTROLE[[#This Row],[KM - Inicio]]=0, "-", BS_CONTROLE[[#This Row],[KM - Inicio]])</f>
        <v>-</v>
      </c>
      <c r="AQ300" s="37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75" t="str" cm="1">
        <f t="array" ref="BC300" xml:space="preserve"> _xlfn.XLOOKUP(
  1,
  ( BASE_MAPA!$E$2:$E$359 = #REF!) *
  ( BASE_MAPA!$F$2:$F$359 &lt;= #REF!) *
  ( BASE_MAPA!$G$2:$G$359  &gt;= #REF!),
  BASE_MAPA!$D$2:$D$359,
  "-",
  0
)</f>
        <v>-</v>
      </c>
      <c r="BD300" s="75" t="str" cm="1">
        <f t="array" ref="BD300" xml:space="preserve"> _xlfn.XLOOKUP(
  1,
  ( BASE_MAPA!$E$2:$E$359 = #REF!) *
  ( BASE_MAPA!$F$2:$F$359 &lt;= #REF!) *
  ( BASE_MAPA!$G$2:$G$359  &gt;= #REF!),
  BASE_MAPA!$K$2:$K$359,
  "-",
  0
)</f>
        <v>-</v>
      </c>
      <c r="BE300" s="11" t="str">
        <f>IFERROR(_xlfn.XLOOKUP(AO300, BASE_MAPA!$E$2:$E$359, BASE_MAPA!$J$2:$J$359), "ERRO")</f>
        <v>ERRO</v>
      </c>
      <c r="BF300" s="37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9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16" t="str" cm="1">
        <f t="array" ref="M301" xml:space="preserve"> _xlfn.XLOOKUP(
  1,
  ( BASE_MAPA!$E$2:$E$359 = #REF!) *
  ( BASE_MAPA!$F$2:$F$359 &lt;= #REF!) *
  ( BASE_MAPA!$G$2:$G$359  &gt;= #REF!),
  BASE_MAPA!$H$2:$H$359,
  "-",
  0
)</f>
        <v>-</v>
      </c>
      <c r="N301" s="16" t="str" cm="1">
        <f t="array" ref="N301" xml:space="preserve"> _xlfn.XLOOKUP(
  1,
  ( BASE_MAPA!$E$2:$E$359 = #REF!) *
  ( BASE_MAPA!$F$2:$F$359 &lt;= #REF!) *
  ( BASE_MAPA!$G$2:$G$359  &gt;= #REF!),
  BASE_MAPA!$I$2:$I$359,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75" t="str" cm="1">
        <f t="array" ref="S301" xml:space="preserve"> _xlfn.XLOOKUP(
  1,
  ( BASE_MAPA!$E$2:$E$359 = #REF!) *
  ( BASE_MAPA!$F$2:$F$359 &lt;= #REF!) *
  ( BASE_MAPA!$G$2:$G$359  &gt;= #REF!),
  BASE_MAPA!$D$2:$D$359,
  "-",
  0
)</f>
        <v>-</v>
      </c>
      <c r="T301" s="75" t="str" cm="1">
        <f t="array" ref="T301" xml:space="preserve"> _xlfn.XLOOKUP(
  1,
  ( BASE_MAPA!$E$2:$E$359 = #REF!) *
  ( BASE_MAPA!$F$2:$F$359 &lt;= #REF!) *
  ( BASE_MAPA!$G$2:$G$359  &gt;= #REF!),
  BASE_MAPA!$K$2:$K$359,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68" t="str">
        <f>IF(BS_CONTROLE[[#This Row],[Local - Partida]]=0, "-", BS_CONTROLE[[#This Row],[Local - Partida]])</f>
        <v>-</v>
      </c>
      <c r="AL301" s="368" t="str">
        <f>IF(BS_CONTROLE[[#This Row],[Local - Encerramento]]=0, "-", BS_CONTROLE[[#This Row],[Local - Encerramento]])</f>
        <v>-</v>
      </c>
      <c r="AM301" s="368" t="str">
        <f>IF(BS_CONTROLE[[#This Row],[Entre - Estações]]=0, "-", BS_CONTROLE[[#This Row],[Entre - Estações]])</f>
        <v>-</v>
      </c>
      <c r="AN301" s="368" t="str">
        <f>IF(BS_CONTROLE[[#This Row],[SB]]=0, "-", BS_CONTROLE[[#This Row],[SB]])</f>
        <v>-</v>
      </c>
      <c r="AO301" s="369" t="str">
        <f>IF(BS_CONTROLE[[#This Row],[SUB]]=0, "-", BS_CONTROLE[[#This Row],[SUB]])</f>
        <v>-</v>
      </c>
      <c r="AP301" s="370" t="str">
        <f>IF(BS_CONTROLE[[#This Row],[KM - Inicio]]=0, "-", BS_CONTROLE[[#This Row],[KM - Inicio]])</f>
        <v>-</v>
      </c>
      <c r="AQ301" s="37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75" t="str" cm="1">
        <f t="array" ref="BC301" xml:space="preserve"> _xlfn.XLOOKUP(
  1,
  ( BASE_MAPA!$E$2:$E$359 = #REF!) *
  ( BASE_MAPA!$F$2:$F$359 &lt;= #REF!) *
  ( BASE_MAPA!$G$2:$G$359  &gt;= #REF!),
  BASE_MAPA!$D$2:$D$359,
  "-",
  0
)</f>
        <v>-</v>
      </c>
      <c r="BD301" s="75" t="str" cm="1">
        <f t="array" ref="BD301" xml:space="preserve"> _xlfn.XLOOKUP(
  1,
  ( BASE_MAPA!$E$2:$E$359 = #REF!) *
  ( BASE_MAPA!$F$2:$F$359 &lt;= #REF!) *
  ( BASE_MAPA!$G$2:$G$359  &gt;= #REF!),
  BASE_MAPA!$K$2:$K$359,
  "-",
  0
)</f>
        <v>-</v>
      </c>
      <c r="BE301" s="11" t="str">
        <f>IFERROR(_xlfn.XLOOKUP(AO301, BASE_MAPA!$E$2:$E$359, BASE_MAPA!$J$2:$J$359), "ERRO")</f>
        <v>ERRO</v>
      </c>
      <c r="BF301" s="37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9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16" t="str" cm="1">
        <f t="array" ref="M302" xml:space="preserve"> _xlfn.XLOOKUP(
  1,
  ( BASE_MAPA!$E$2:$E$359 = #REF!) *
  ( BASE_MAPA!$F$2:$F$359 &lt;= #REF!) *
  ( BASE_MAPA!$G$2:$G$359  &gt;= #REF!),
  BASE_MAPA!$H$2:$H$359,
  "-",
  0
)</f>
        <v>-</v>
      </c>
      <c r="N302" s="16" t="str" cm="1">
        <f t="array" ref="N302" xml:space="preserve"> _xlfn.XLOOKUP(
  1,
  ( BASE_MAPA!$E$2:$E$359 = #REF!) *
  ( BASE_MAPA!$F$2:$F$359 &lt;= #REF!) *
  ( BASE_MAPA!$G$2:$G$359  &gt;= #REF!),
  BASE_MAPA!$I$2:$I$359,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75" t="str" cm="1">
        <f t="array" ref="S302" xml:space="preserve"> _xlfn.XLOOKUP(
  1,
  ( BASE_MAPA!$E$2:$E$359 = #REF!) *
  ( BASE_MAPA!$F$2:$F$359 &lt;= #REF!) *
  ( BASE_MAPA!$G$2:$G$359  &gt;= #REF!),
  BASE_MAPA!$D$2:$D$359,
  "-",
  0
)</f>
        <v>-</v>
      </c>
      <c r="T302" s="75" t="str" cm="1">
        <f t="array" ref="T302" xml:space="preserve"> _xlfn.XLOOKUP(
  1,
  ( BASE_MAPA!$E$2:$E$359 = #REF!) *
  ( BASE_MAPA!$F$2:$F$359 &lt;= #REF!) *
  ( BASE_MAPA!$G$2:$G$359  &gt;= #REF!),
  BASE_MAPA!$K$2:$K$359,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68" t="str">
        <f>IF(BS_CONTROLE[[#This Row],[Local - Partida]]=0, "-", BS_CONTROLE[[#This Row],[Local - Partida]])</f>
        <v>-</v>
      </c>
      <c r="AL302" s="368" t="str">
        <f>IF(BS_CONTROLE[[#This Row],[Local - Encerramento]]=0, "-", BS_CONTROLE[[#This Row],[Local - Encerramento]])</f>
        <v>-</v>
      </c>
      <c r="AM302" s="368" t="str">
        <f>IF(BS_CONTROLE[[#This Row],[Entre - Estações]]=0, "-", BS_CONTROLE[[#This Row],[Entre - Estações]])</f>
        <v>-</v>
      </c>
      <c r="AN302" s="368" t="str">
        <f>IF(BS_CONTROLE[[#This Row],[SB]]=0, "-", BS_CONTROLE[[#This Row],[SB]])</f>
        <v>-</v>
      </c>
      <c r="AO302" s="369" t="str">
        <f>IF(BS_CONTROLE[[#This Row],[SUB]]=0, "-", BS_CONTROLE[[#This Row],[SUB]])</f>
        <v>-</v>
      </c>
      <c r="AP302" s="370" t="str">
        <f>IF(BS_CONTROLE[[#This Row],[KM - Inicio]]=0, "-", BS_CONTROLE[[#This Row],[KM - Inicio]])</f>
        <v>-</v>
      </c>
      <c r="AQ302" s="37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75" t="str" cm="1">
        <f t="array" ref="BC302" xml:space="preserve"> _xlfn.XLOOKUP(
  1,
  ( BASE_MAPA!$E$2:$E$359 = #REF!) *
  ( BASE_MAPA!$F$2:$F$359 &lt;= #REF!) *
  ( BASE_MAPA!$G$2:$G$359  &gt;= #REF!),
  BASE_MAPA!$D$2:$D$359,
  "-",
  0
)</f>
        <v>-</v>
      </c>
      <c r="BD302" s="75" t="str" cm="1">
        <f t="array" ref="BD302" xml:space="preserve"> _xlfn.XLOOKUP(
  1,
  ( BASE_MAPA!$E$2:$E$359 = #REF!) *
  ( BASE_MAPA!$F$2:$F$359 &lt;= #REF!) *
  ( BASE_MAPA!$G$2:$G$359  &gt;= #REF!),
  BASE_MAPA!$K$2:$K$359,
  "-",
  0
)</f>
        <v>-</v>
      </c>
      <c r="BE302" s="11" t="str">
        <f>IFERROR(_xlfn.XLOOKUP(AO302, BASE_MAPA!$E$2:$E$359, BASE_MAPA!$J$2:$J$359), "ERRO")</f>
        <v>ERRO</v>
      </c>
      <c r="BF302" s="37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9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21" t="str" cm="1">
        <f t="array" ref="M303" xml:space="preserve"> _xlfn.XLOOKUP(
  1,
  ( BASE_MAPA!$E$2:$E$359 = #REF!) *
  ( BASE_MAPA!$F$2:$F$359 &lt;= #REF!) *
  ( BASE_MAPA!$G$2:$G$359  &gt;= #REF!),
  BASE_MAPA!$H$2:$H$359,
  "-",
  0
)</f>
        <v>-</v>
      </c>
      <c r="N303" s="221" t="str" cm="1">
        <f t="array" ref="N303" xml:space="preserve"> _xlfn.XLOOKUP(
  1,
  ( BASE_MAPA!$E$2:$E$359 = #REF!) *
  ( BASE_MAPA!$F$2:$F$359 &lt;= #REF!) *
  ( BASE_MAPA!$G$2:$G$359  &gt;= #REF!),
  BASE_MAPA!$I$2:$I$359,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75" t="str" cm="1">
        <f t="array" ref="S303" xml:space="preserve"> _xlfn.XLOOKUP(
  1,
  ( BASE_MAPA!$E$2:$E$359 = #REF!) *
  ( BASE_MAPA!$F$2:$F$359 &lt;= #REF!) *
  ( BASE_MAPA!$G$2:$G$359  &gt;= #REF!),
  BASE_MAPA!$D$2:$D$359,
  "-",
  0
)</f>
        <v>-</v>
      </c>
      <c r="T303" s="75" t="str" cm="1">
        <f t="array" ref="T303" xml:space="preserve"> _xlfn.XLOOKUP(
  1,
  ( BASE_MAPA!$E$2:$E$359 = #REF!) *
  ( BASE_MAPA!$F$2:$F$359 &lt;= #REF!) *
  ( BASE_MAPA!$G$2:$G$359  &gt;= #REF!),
  BASE_MAPA!$K$2:$K$359,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7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68" t="str">
        <f>IF(BS_CONTROLE[[#This Row],[Local - Partida]]=0, "-", BS_CONTROLE[[#This Row],[Local - Partida]])</f>
        <v>-</v>
      </c>
      <c r="AL303" s="368" t="str">
        <f>IF(BS_CONTROLE[[#This Row],[Local - Encerramento]]=0, "-", BS_CONTROLE[[#This Row],[Local - Encerramento]])</f>
        <v>-</v>
      </c>
      <c r="AM303" s="368" t="str">
        <f>IF(BS_CONTROLE[[#This Row],[Entre - Estações]]=0, "-", BS_CONTROLE[[#This Row],[Entre - Estações]])</f>
        <v>-</v>
      </c>
      <c r="AN303" s="368" t="str">
        <f>IF(BS_CONTROLE[[#This Row],[SB]]=0, "-", BS_CONTROLE[[#This Row],[SB]])</f>
        <v>-</v>
      </c>
      <c r="AO303" s="369" t="str">
        <f>IF(BS_CONTROLE[[#This Row],[SUB]]=0, "-", BS_CONTROLE[[#This Row],[SUB]])</f>
        <v>-</v>
      </c>
      <c r="AP303" s="370" t="str">
        <f>IF(BS_CONTROLE[[#This Row],[KM - Inicio]]=0, "-", BS_CONTROLE[[#This Row],[KM - Inicio]])</f>
        <v>-</v>
      </c>
      <c r="AQ303" s="37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75" t="str" cm="1">
        <f t="array" ref="BC303" xml:space="preserve"> _xlfn.XLOOKUP(
  1,
  ( BASE_MAPA!$E$2:$E$359 = #REF!) *
  ( BASE_MAPA!$F$2:$F$359 &lt;= #REF!) *
  ( BASE_MAPA!$G$2:$G$359  &gt;= #REF!),
  BASE_MAPA!$D$2:$D$359,
  "-",
  0
)</f>
        <v>-</v>
      </c>
      <c r="BD303" s="75" t="str" cm="1">
        <f t="array" ref="BD303" xml:space="preserve"> _xlfn.XLOOKUP(
  1,
  ( BASE_MAPA!$E$2:$E$359 = #REF!) *
  ( BASE_MAPA!$F$2:$F$359 &lt;= #REF!) *
  ( BASE_MAPA!$G$2:$G$359  &gt;= #REF!),
  BASE_MAPA!$K$2:$K$359,
  "-",
  0
)</f>
        <v>-</v>
      </c>
      <c r="BE303" s="11" t="str">
        <f>IFERROR(_xlfn.XLOOKUP(AO303, BASE_MAPA!$E$2:$E$359, BASE_MAPA!$J$2:$J$359), "ERRO")</f>
        <v>ERRO</v>
      </c>
      <c r="BF303" s="37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9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16" t="str" cm="1">
        <f t="array" ref="M304" xml:space="preserve"> _xlfn.XLOOKUP(
  1,
  ( BASE_MAPA!$E$2:$E$359 = #REF!) *
  ( BASE_MAPA!$F$2:$F$359 &lt;= #REF!) *
  ( BASE_MAPA!$G$2:$G$359  &gt;= #REF!),
  BASE_MAPA!$H$2:$H$359,
  "-",
  0
)</f>
        <v>-</v>
      </c>
      <c r="N304" s="16" t="str" cm="1">
        <f t="array" ref="N304" xml:space="preserve"> _xlfn.XLOOKUP(
  1,
  ( BASE_MAPA!$E$2:$E$359 = #REF!) *
  ( BASE_MAPA!$F$2:$F$359 &lt;= #REF!) *
  ( BASE_MAPA!$G$2:$G$359  &gt;= #REF!),
  BASE_MAPA!$I$2:$I$359,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75" t="str" cm="1">
        <f t="array" ref="S304" xml:space="preserve"> _xlfn.XLOOKUP(
  1,
  ( BASE_MAPA!$E$2:$E$359 = #REF!) *
  ( BASE_MAPA!$F$2:$F$359 &lt;= #REF!) *
  ( BASE_MAPA!$G$2:$G$359  &gt;= #REF!),
  BASE_MAPA!$D$2:$D$359,
  "-",
  0
)</f>
        <v>-</v>
      </c>
      <c r="T304" s="75" t="str" cm="1">
        <f t="array" ref="T304" xml:space="preserve"> _xlfn.XLOOKUP(
  1,
  ( BASE_MAPA!$E$2:$E$359 = #REF!) *
  ( BASE_MAPA!$F$2:$F$359 &lt;= #REF!) *
  ( BASE_MAPA!$G$2:$G$359  &gt;= #REF!),
  BASE_MAPA!$K$2:$K$359,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7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68" t="str">
        <f>IF(BS_CONTROLE[[#This Row],[Local - Partida]]=0, "-", BS_CONTROLE[[#This Row],[Local - Partida]])</f>
        <v>-</v>
      </c>
      <c r="AL304" s="368" t="str">
        <f>IF(BS_CONTROLE[[#This Row],[Local - Encerramento]]=0, "-", BS_CONTROLE[[#This Row],[Local - Encerramento]])</f>
        <v>-</v>
      </c>
      <c r="AM304" s="368" t="str">
        <f>IF(BS_CONTROLE[[#This Row],[Entre - Estações]]=0, "-", BS_CONTROLE[[#This Row],[Entre - Estações]])</f>
        <v>-</v>
      </c>
      <c r="AN304" s="368" t="str">
        <f>IF(BS_CONTROLE[[#This Row],[SB]]=0, "-", BS_CONTROLE[[#This Row],[SB]])</f>
        <v>-</v>
      </c>
      <c r="AO304" s="369" t="str">
        <f>IF(BS_CONTROLE[[#This Row],[SUB]]=0, "-", BS_CONTROLE[[#This Row],[SUB]])</f>
        <v>-</v>
      </c>
      <c r="AP304" s="370" t="str">
        <f>IF(BS_CONTROLE[[#This Row],[KM - Inicio]]=0, "-", BS_CONTROLE[[#This Row],[KM - Inicio]])</f>
        <v>-</v>
      </c>
      <c r="AQ304" s="37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75" t="str" cm="1">
        <f t="array" ref="BC304" xml:space="preserve"> _xlfn.XLOOKUP(
  1,
  ( BASE_MAPA!$E$2:$E$359 = #REF!) *
  ( BASE_MAPA!$F$2:$F$359 &lt;= #REF!) *
  ( BASE_MAPA!$G$2:$G$359  &gt;= #REF!),
  BASE_MAPA!$D$2:$D$359,
  "-",
  0
)</f>
        <v>-</v>
      </c>
      <c r="BD304" s="75" t="str" cm="1">
        <f t="array" ref="BD304" xml:space="preserve"> _xlfn.XLOOKUP(
  1,
  ( BASE_MAPA!$E$2:$E$359 = #REF!) *
  ( BASE_MAPA!$F$2:$F$359 &lt;= #REF!) *
  ( BASE_MAPA!$G$2:$G$359  &gt;= #REF!),
  BASE_MAPA!$K$2:$K$359,
  "-",
  0
)</f>
        <v>-</v>
      </c>
      <c r="BE304" s="11" t="str">
        <f>IFERROR(_xlfn.XLOOKUP(AO304, BASE_MAPA!$E$2:$E$359, BASE_MAPA!$J$2:$J$359), "ERRO")</f>
        <v>ERRO</v>
      </c>
      <c r="BF304" s="37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9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16" t="str" cm="1">
        <f t="array" ref="M305" xml:space="preserve"> _xlfn.XLOOKUP(
  1,
  ( BASE_MAPA!$E$2:$E$359 = #REF!) *
  ( BASE_MAPA!$F$2:$F$359 &lt;= #REF!) *
  ( BASE_MAPA!$G$2:$G$359  &gt;= #REF!),
  BASE_MAPA!$H$2:$H$359,
  "-",
  0
)</f>
        <v>-</v>
      </c>
      <c r="N305" s="16" t="str" cm="1">
        <f t="array" ref="N305" xml:space="preserve"> _xlfn.XLOOKUP(
  1,
  ( BASE_MAPA!$E$2:$E$359 = #REF!) *
  ( BASE_MAPA!$F$2:$F$359 &lt;= #REF!) *
  ( BASE_MAPA!$G$2:$G$359  &gt;= #REF!),
  BASE_MAPA!$I$2:$I$359,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75" t="str" cm="1">
        <f t="array" ref="S305" xml:space="preserve"> _xlfn.XLOOKUP(
  1,
  ( BASE_MAPA!$E$2:$E$359 = #REF!) *
  ( BASE_MAPA!$F$2:$F$359 &lt;= #REF!) *
  ( BASE_MAPA!$G$2:$G$359  &gt;= #REF!),
  BASE_MAPA!$D$2:$D$359,
  "-",
  0
)</f>
        <v>-</v>
      </c>
      <c r="T305" s="75" t="str" cm="1">
        <f t="array" ref="T305" xml:space="preserve"> _xlfn.XLOOKUP(
  1,
  ( BASE_MAPA!$E$2:$E$359 = #REF!) *
  ( BASE_MAPA!$F$2:$F$359 &lt;= #REF!) *
  ( BASE_MAPA!$G$2:$G$359  &gt;= #REF!),
  BASE_MAPA!$K$2:$K$359,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7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68" t="str">
        <f>IF(BS_CONTROLE[[#This Row],[Local - Partida]]=0, "-", BS_CONTROLE[[#This Row],[Local - Partida]])</f>
        <v>-</v>
      </c>
      <c r="AL305" s="368" t="str">
        <f>IF(BS_CONTROLE[[#This Row],[Local - Encerramento]]=0, "-", BS_CONTROLE[[#This Row],[Local - Encerramento]])</f>
        <v>-</v>
      </c>
      <c r="AM305" s="368" t="str">
        <f>IF(BS_CONTROLE[[#This Row],[Entre - Estações]]=0, "-", BS_CONTROLE[[#This Row],[Entre - Estações]])</f>
        <v>-</v>
      </c>
      <c r="AN305" s="368" t="str">
        <f>IF(BS_CONTROLE[[#This Row],[SB]]=0, "-", BS_CONTROLE[[#This Row],[SB]])</f>
        <v>-</v>
      </c>
      <c r="AO305" s="369" t="str">
        <f>IF(BS_CONTROLE[[#This Row],[SUB]]=0, "-", BS_CONTROLE[[#This Row],[SUB]])</f>
        <v>-</v>
      </c>
      <c r="AP305" s="370" t="str">
        <f>IF(BS_CONTROLE[[#This Row],[KM - Inicio]]=0, "-", BS_CONTROLE[[#This Row],[KM - Inicio]])</f>
        <v>-</v>
      </c>
      <c r="AQ305" s="37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75" t="str" cm="1">
        <f t="array" ref="BC305" xml:space="preserve"> _xlfn.XLOOKUP(
  1,
  ( BASE_MAPA!$E$2:$E$359 = #REF!) *
  ( BASE_MAPA!$F$2:$F$359 &lt;= #REF!) *
  ( BASE_MAPA!$G$2:$G$359  &gt;= #REF!),
  BASE_MAPA!$D$2:$D$359,
  "-",
  0
)</f>
        <v>-</v>
      </c>
      <c r="BD305" s="75" t="str" cm="1">
        <f t="array" ref="BD305" xml:space="preserve"> _xlfn.XLOOKUP(
  1,
  ( BASE_MAPA!$E$2:$E$359 = #REF!) *
  ( BASE_MAPA!$F$2:$F$359 &lt;= #REF!) *
  ( BASE_MAPA!$G$2:$G$359  &gt;= #REF!),
  BASE_MAPA!$K$2:$K$359,
  "-",
  0
)</f>
        <v>-</v>
      </c>
      <c r="BE305" s="11" t="str">
        <f>IFERROR(_xlfn.XLOOKUP(AO305, BASE_MAPA!$E$2:$E$359, BASE_MAPA!$J$2:$J$359), "ERRO")</f>
        <v>ERRO</v>
      </c>
      <c r="BF305" s="37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9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1477</v>
      </c>
      <c r="I306" s="149" t="s">
        <v>337</v>
      </c>
      <c r="J306" s="42">
        <v>103</v>
      </c>
      <c r="K306" s="42">
        <v>2203</v>
      </c>
      <c r="L306" s="89" t="s">
        <v>609</v>
      </c>
      <c r="M306" s="16" t="str" cm="1">
        <f t="array" ref="M306" xml:space="preserve"> _xlfn.XLOOKUP(
  1,
  ( BASE_MAPA!$E$2:$E$359 = #REF!) *
  ( BASE_MAPA!$F$2:$F$359 &lt;= #REF!) *
  ( BASE_MAPA!$G$2:$G$359  &gt;= #REF!),
  BASE_MAPA!$H$2:$H$359,
  "-",
  0
)</f>
        <v>-</v>
      </c>
      <c r="N306" s="16" t="str" cm="1">
        <f t="array" ref="N306" xml:space="preserve"> _xlfn.XLOOKUP(
  1,
  ( BASE_MAPA!$E$2:$E$359 = #REF!) *
  ( BASE_MAPA!$F$2:$F$359 &lt;= #REF!) *
  ( BASE_MAPA!$G$2:$G$359  &gt;= #REF!),
  BASE_MAPA!$I$2:$I$359,
  "-",
  0
)</f>
        <v>-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75" t="str" cm="1">
        <f t="array" ref="S306" xml:space="preserve"> _xlfn.XLOOKUP(
  1,
  ( BASE_MAPA!$E$2:$E$359 = #REF!) *
  ( BASE_MAPA!$F$2:$F$359 &lt;= #REF!) *
  ( BASE_MAPA!$G$2:$G$359  &gt;= #REF!),
  BASE_MAPA!$D$2:$D$359,
  "-",
  0
)</f>
        <v>-</v>
      </c>
      <c r="T306" s="75" t="str" cm="1">
        <f t="array" ref="T306" xml:space="preserve"> _xlfn.XLOOKUP(
  1,
  ( BASE_MAPA!$E$2:$E$359 = #REF!) *
  ( BASE_MAPA!$F$2:$F$359 &lt;= #REF!) *
  ( BASE_MAPA!$G$2:$G$359  &gt;= #REF!),
  BASE_MAPA!$K$2:$K$359,
  "-",
  0
)</f>
        <v>-</v>
      </c>
      <c r="U306" s="86" t="str">
        <f>IFERROR(_xlfn.XLOOKUP(J306, BASE_MAPA!$E$2:$E$359, BASE_MAPA!$J$2:$J$359), "ERRO")</f>
        <v>OURO VERDE - LIGAÇÃO</v>
      </c>
      <c r="V306" s="211" t="s">
        <v>1401</v>
      </c>
      <c r="W306" s="186" t="s">
        <v>1478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68" t="str">
        <f>IF(BS_CONTROLE[[#This Row],[Local - Partida]]=0, "-", BS_CONTROLE[[#This Row],[Local - Partida]])</f>
        <v>K44ZRL</v>
      </c>
      <c r="AL306" s="368" t="str">
        <f>IF(BS_CONTROLE[[#This Row],[Local - Encerramento]]=0, "-", BS_CONTROLE[[#This Row],[Local - Encerramento]])</f>
        <v>PPR</v>
      </c>
      <c r="AM306" s="368" t="str">
        <f>IF(BS_CONTROLE[[#This Row],[Entre - Estações]]=0, "-", BS_CONTROLE[[#This Row],[Entre - Estações]])</f>
        <v>-</v>
      </c>
      <c r="AN306" s="368" t="str">
        <f>IF(BS_CONTROLE[[#This Row],[SB]]=0, "-", BS_CONTROLE[[#This Row],[SB]])</f>
        <v>-</v>
      </c>
      <c r="AO306" s="369">
        <f>IF(BS_CONTROLE[[#This Row],[SUB]]=0, "-", BS_CONTROLE[[#This Row],[SUB]])</f>
        <v>103</v>
      </c>
      <c r="AP306" s="370">
        <f>IF(BS_CONTROLE[[#This Row],[KM - Inicio]]=0, "-", BS_CONTROLE[[#This Row],[KM - Inicio]])</f>
        <v>2203</v>
      </c>
      <c r="AQ306" s="37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75" t="str" cm="1">
        <f t="array" ref="BC306" xml:space="preserve"> _xlfn.XLOOKUP(
  1,
  ( BASE_MAPA!$E$2:$E$359 = #REF!) *
  ( BASE_MAPA!$F$2:$F$359 &lt;= #REF!) *
  ( BASE_MAPA!$G$2:$G$359  &gt;= #REF!),
  BASE_MAPA!$D$2:$D$359,
  "-",
  0
)</f>
        <v>-</v>
      </c>
      <c r="BD306" s="75" t="str" cm="1">
        <f t="array" ref="BD306" xml:space="preserve"> _xlfn.XLOOKUP(
  1,
  ( BASE_MAPA!$E$2:$E$359 = #REF!) *
  ( BASE_MAPA!$F$2:$F$359 &lt;= #REF!) *
  ( BASE_MAPA!$G$2:$G$359  &gt;= #REF!),
  BASE_MAPA!$K$2:$K$359,
  "-",
  0
)</f>
        <v>-</v>
      </c>
      <c r="BE306" s="11" t="str">
        <f>IFERROR(_xlfn.XLOOKUP(AO306, BASE_MAPA!$E$2:$E$359, BASE_MAPA!$J$2:$J$359), "ERRO")</f>
        <v>OURO VERDE - LIGAÇÃO</v>
      </c>
      <c r="BF306" s="37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1479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9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16" t="str" cm="1">
        <f t="array" ref="M307" xml:space="preserve"> _xlfn.XLOOKUP(
  1,
  ( BASE_MAPA!$E$2:$E$359 = #REF!) *
  ( BASE_MAPA!$F$2:$F$359 &lt;= #REF!) *
  ( BASE_MAPA!$G$2:$G$359  &gt;= #REF!),
  BASE_MAPA!$H$2:$H$359,
  "-",
  0
)</f>
        <v>-</v>
      </c>
      <c r="N307" s="16" t="str" cm="1">
        <f t="array" ref="N307" xml:space="preserve"> _xlfn.XLOOKUP(
  1,
  ( BASE_MAPA!$E$2:$E$359 = #REF!) *
  ( BASE_MAPA!$F$2:$F$359 &lt;= #REF!) *
  ( BASE_MAPA!$G$2:$G$359  &gt;= #REF!),
  BASE_MAPA!$I$2:$I$359,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75" t="str" cm="1">
        <f t="array" ref="S307" xml:space="preserve"> _xlfn.XLOOKUP(
  1,
  ( BASE_MAPA!$E$2:$E$359 = #REF!) *
  ( BASE_MAPA!$F$2:$F$359 &lt;= #REF!) *
  ( BASE_MAPA!$G$2:$G$359  &gt;= #REF!),
  BASE_MAPA!$D$2:$D$359,
  "-",
  0
)</f>
        <v>-</v>
      </c>
      <c r="T307" s="75" t="str" cm="1">
        <f t="array" ref="T307" xml:space="preserve"> _xlfn.XLOOKUP(
  1,
  ( BASE_MAPA!$E$2:$E$359 = #REF!) *
  ( BASE_MAPA!$F$2:$F$359 &lt;= #REF!) *
  ( BASE_MAPA!$G$2:$G$359  &gt;= #REF!),
  BASE_MAPA!$K$2:$K$359,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68" t="str">
        <f>IF(BS_CONTROLE[[#This Row],[Local - Partida]]=0, "-", BS_CONTROLE[[#This Row],[Local - Partida]])</f>
        <v>-</v>
      </c>
      <c r="AL307" s="368" t="str">
        <f>IF(BS_CONTROLE[[#This Row],[Local - Encerramento]]=0, "-", BS_CONTROLE[[#This Row],[Local - Encerramento]])</f>
        <v>-</v>
      </c>
      <c r="AM307" s="368" t="str">
        <f>IF(BS_CONTROLE[[#This Row],[Entre - Estações]]=0, "-", BS_CONTROLE[[#This Row],[Entre - Estações]])</f>
        <v>-</v>
      </c>
      <c r="AN307" s="368" t="str">
        <f>IF(BS_CONTROLE[[#This Row],[SB]]=0, "-", BS_CONTROLE[[#This Row],[SB]])</f>
        <v>-</v>
      </c>
      <c r="AO307" s="369" t="str">
        <f>IF(BS_CONTROLE[[#This Row],[SUB]]=0, "-", BS_CONTROLE[[#This Row],[SUB]])</f>
        <v>-</v>
      </c>
      <c r="AP307" s="370" t="str">
        <f>IF(BS_CONTROLE[[#This Row],[KM - Inicio]]=0, "-", BS_CONTROLE[[#This Row],[KM - Inicio]])</f>
        <v>-</v>
      </c>
      <c r="AQ307" s="37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75" t="str" cm="1">
        <f t="array" ref="BC307" xml:space="preserve"> _xlfn.XLOOKUP(
  1,
  ( BASE_MAPA!$E$2:$E$359 = #REF!) *
  ( BASE_MAPA!$F$2:$F$359 &lt;= #REF!) *
  ( BASE_MAPA!$G$2:$G$359  &gt;= #REF!),
  BASE_MAPA!$D$2:$D$359,
  "-",
  0
)</f>
        <v>-</v>
      </c>
      <c r="BD307" s="75" t="str" cm="1">
        <f t="array" ref="BD307" xml:space="preserve"> _xlfn.XLOOKUP(
  1,
  ( BASE_MAPA!$E$2:$E$359 = #REF!) *
  ( BASE_MAPA!$F$2:$F$359 &lt;= #REF!) *
  ( BASE_MAPA!$G$2:$G$359  &gt;= #REF!),
  BASE_MAPA!$K$2:$K$359,
  "-",
  0
)</f>
        <v>-</v>
      </c>
      <c r="BE307" s="11" t="str">
        <f>IFERROR(_xlfn.XLOOKUP(AO307, BASE_MAPA!$E$2:$E$359, BASE_MAPA!$J$2:$J$359), "ERRO")</f>
        <v>ERRO</v>
      </c>
      <c r="BF307" s="37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9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16" t="str" cm="1">
        <f t="array" ref="M308" xml:space="preserve"> _xlfn.XLOOKUP(
  1,
  ( BASE_MAPA!$E$2:$E$359 = #REF!) *
  ( BASE_MAPA!$F$2:$F$359 &lt;= #REF!) *
  ( BASE_MAPA!$G$2:$G$359  &gt;= #REF!),
  BASE_MAPA!$H$2:$H$359,
  "-",
  0
)</f>
        <v>-</v>
      </c>
      <c r="N308" s="16" t="str" cm="1">
        <f t="array" ref="N308" xml:space="preserve"> _xlfn.XLOOKUP(
  1,
  ( BASE_MAPA!$E$2:$E$359 = #REF!) *
  ( BASE_MAPA!$F$2:$F$359 &lt;= #REF!) *
  ( BASE_MAPA!$G$2:$G$359  &gt;= #REF!),
  BASE_MAPA!$I$2:$I$359,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75" t="str" cm="1">
        <f t="array" ref="S308" xml:space="preserve"> _xlfn.XLOOKUP(
  1,
  ( BASE_MAPA!$E$2:$E$359 = #REF!) *
  ( BASE_MAPA!$F$2:$F$359 &lt;= #REF!) *
  ( BASE_MAPA!$G$2:$G$359  &gt;= #REF!),
  BASE_MAPA!$D$2:$D$359,
  "-",
  0
)</f>
        <v>-</v>
      </c>
      <c r="T308" s="75" t="str" cm="1">
        <f t="array" ref="T308" xml:space="preserve"> _xlfn.XLOOKUP(
  1,
  ( BASE_MAPA!$E$2:$E$359 = #REF!) *
  ( BASE_MAPA!$F$2:$F$359 &lt;= #REF!) *
  ( BASE_MAPA!$G$2:$G$359  &gt;= #REF!),
  BASE_MAPA!$K$2:$K$359,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68" t="str">
        <f>IF(BS_CONTROLE[[#This Row],[Local - Partida]]=0, "-", BS_CONTROLE[[#This Row],[Local - Partida]])</f>
        <v>-</v>
      </c>
      <c r="AL308" s="368" t="str">
        <f>IF(BS_CONTROLE[[#This Row],[Local - Encerramento]]=0, "-", BS_CONTROLE[[#This Row],[Local - Encerramento]])</f>
        <v>-</v>
      </c>
      <c r="AM308" s="368" t="str">
        <f>IF(BS_CONTROLE[[#This Row],[Entre - Estações]]=0, "-", BS_CONTROLE[[#This Row],[Entre - Estações]])</f>
        <v>-</v>
      </c>
      <c r="AN308" s="368" t="str">
        <f>IF(BS_CONTROLE[[#This Row],[SB]]=0, "-", BS_CONTROLE[[#This Row],[SB]])</f>
        <v>-</v>
      </c>
      <c r="AO308" s="369" t="str">
        <f>IF(BS_CONTROLE[[#This Row],[SUB]]=0, "-", BS_CONTROLE[[#This Row],[SUB]])</f>
        <v>-</v>
      </c>
      <c r="AP308" s="370" t="str">
        <f>IF(BS_CONTROLE[[#This Row],[KM - Inicio]]=0, "-", BS_CONTROLE[[#This Row],[KM - Inicio]])</f>
        <v>-</v>
      </c>
      <c r="AQ308" s="37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75" t="str" cm="1">
        <f t="array" ref="BC308" xml:space="preserve"> _xlfn.XLOOKUP(
  1,
  ( BASE_MAPA!$E$2:$E$359 = #REF!) *
  ( BASE_MAPA!$F$2:$F$359 &lt;= #REF!) *
  ( BASE_MAPA!$G$2:$G$359  &gt;= #REF!),
  BASE_MAPA!$D$2:$D$359,
  "-",
  0
)</f>
        <v>-</v>
      </c>
      <c r="BD308" s="75" t="str" cm="1">
        <f t="array" ref="BD308" xml:space="preserve"> _xlfn.XLOOKUP(
  1,
  ( BASE_MAPA!$E$2:$E$359 = #REF!) *
  ( BASE_MAPA!$F$2:$F$359 &lt;= #REF!) *
  ( BASE_MAPA!$G$2:$G$359  &gt;= #REF!),
  BASE_MAPA!$K$2:$K$359,
  "-",
  0
)</f>
        <v>-</v>
      </c>
      <c r="BE308" s="11" t="str">
        <f>IFERROR(_xlfn.XLOOKUP(AO308, BASE_MAPA!$E$2:$E$359, BASE_MAPA!$J$2:$J$359), "ERRO")</f>
        <v>ERRO</v>
      </c>
      <c r="BF308" s="37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9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1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16" t="str" cm="1">
        <f t="array" ref="M309" xml:space="preserve"> _xlfn.XLOOKUP(
  1,
  ( BASE_MAPA!$E$2:$E$359 = #REF!) *
  ( BASE_MAPA!$F$2:$F$359 &lt;= #REF!) *
  ( BASE_MAPA!$G$2:$G$359  &gt;= #REF!),
  BASE_MAPA!$H$2:$H$359,
  "-",
  0
)</f>
        <v>-</v>
      </c>
      <c r="N309" s="16" t="str" cm="1">
        <f t="array" ref="N309" xml:space="preserve"> _xlfn.XLOOKUP(
  1,
  ( BASE_MAPA!$E$2:$E$359 = #REF!) *
  ( BASE_MAPA!$F$2:$F$359 &lt;= #REF!) *
  ( BASE_MAPA!$G$2:$G$359  &gt;= #REF!),
  BASE_MAPA!$I$2:$I$359,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75" t="str" cm="1">
        <f t="array" ref="S309" xml:space="preserve"> _xlfn.XLOOKUP(
  1,
  ( BASE_MAPA!$E$2:$E$359 = #REF!) *
  ( BASE_MAPA!$F$2:$F$359 &lt;= #REF!) *
  ( BASE_MAPA!$G$2:$G$359  &gt;= #REF!),
  BASE_MAPA!$D$2:$D$359,
  "-",
  0
)</f>
        <v>-</v>
      </c>
      <c r="T309" s="75" t="str" cm="1">
        <f t="array" ref="T309" xml:space="preserve"> _xlfn.XLOOKUP(
  1,
  ( BASE_MAPA!$E$2:$E$359 = #REF!) *
  ( BASE_MAPA!$F$2:$F$359 &lt;= #REF!) *
  ( BASE_MAPA!$G$2:$G$359  &gt;= #REF!),
  BASE_MAPA!$K$2:$K$359,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68" t="str">
        <f>IF(BS_CONTROLE[[#This Row],[Local - Partida]]=0, "-", BS_CONTROLE[[#This Row],[Local - Partida]])</f>
        <v>-</v>
      </c>
      <c r="AL309" s="368" t="str">
        <f>IF(BS_CONTROLE[[#This Row],[Local - Encerramento]]=0, "-", BS_CONTROLE[[#This Row],[Local - Encerramento]])</f>
        <v>-</v>
      </c>
      <c r="AM309" s="368" t="str">
        <f>IF(BS_CONTROLE[[#This Row],[Entre - Estações]]=0, "-", BS_CONTROLE[[#This Row],[Entre - Estações]])</f>
        <v>-</v>
      </c>
      <c r="AN309" s="368" t="str">
        <f>IF(BS_CONTROLE[[#This Row],[SB]]=0, "-", BS_CONTROLE[[#This Row],[SB]])</f>
        <v>-</v>
      </c>
      <c r="AO309" s="369" t="str">
        <f>IF(BS_CONTROLE[[#This Row],[SUB]]=0, "-", BS_CONTROLE[[#This Row],[SUB]])</f>
        <v>-</v>
      </c>
      <c r="AP309" s="370" t="str">
        <f>IF(BS_CONTROLE[[#This Row],[KM - Inicio]]=0, "-", BS_CONTROLE[[#This Row],[KM - Inicio]])</f>
        <v>-</v>
      </c>
      <c r="AQ309" s="37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75" t="str" cm="1">
        <f t="array" ref="BC309" xml:space="preserve"> _xlfn.XLOOKUP(
  1,
  ( BASE_MAPA!$E$2:$E$359 = #REF!) *
  ( BASE_MAPA!$F$2:$F$359 &lt;= #REF!) *
  ( BASE_MAPA!$G$2:$G$359  &gt;= #REF!),
  BASE_MAPA!$D$2:$D$359,
  "-",
  0
)</f>
        <v>-</v>
      </c>
      <c r="BD309" s="75" t="str" cm="1">
        <f t="array" ref="BD309" xml:space="preserve"> _xlfn.XLOOKUP(
  1,
  ( BASE_MAPA!$E$2:$E$359 = #REF!) *
  ( BASE_MAPA!$F$2:$F$359 &lt;= #REF!) *
  ( BASE_MAPA!$G$2:$G$359  &gt;= #REF!),
  BASE_MAPA!$K$2:$K$359,
  "-",
  0
)</f>
        <v>-</v>
      </c>
      <c r="BE309" s="11" t="str">
        <f>IFERROR(_xlfn.XLOOKUP(AO309, BASE_MAPA!$E$2:$E$359, BASE_MAPA!$J$2:$J$359), "ERRO")</f>
        <v>ERRO</v>
      </c>
      <c r="BF309" s="37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9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16" t="str" cm="1">
        <f t="array" ref="M310" xml:space="preserve"> _xlfn.XLOOKUP(
  1,
  ( BASE_MAPA!$E$2:$E$359 = #REF!) *
  ( BASE_MAPA!$F$2:$F$359 &lt;= #REF!) *
  ( BASE_MAPA!$G$2:$G$359  &gt;= #REF!),
  BASE_MAPA!$H$2:$H$359,
  "-",
  0
)</f>
        <v>-</v>
      </c>
      <c r="N310" s="16" t="str" cm="1">
        <f t="array" ref="N310" xml:space="preserve"> _xlfn.XLOOKUP(
  1,
  ( BASE_MAPA!$E$2:$E$359 = #REF!) *
  ( BASE_MAPA!$F$2:$F$359 &lt;= #REF!) *
  ( BASE_MAPA!$G$2:$G$359  &gt;= #REF!),
  BASE_MAPA!$I$2:$I$359,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75" t="str" cm="1">
        <f t="array" ref="S310" xml:space="preserve"> _xlfn.XLOOKUP(
  1,
  ( BASE_MAPA!$E$2:$E$359 = #REF!) *
  ( BASE_MAPA!$F$2:$F$359 &lt;= #REF!) *
  ( BASE_MAPA!$G$2:$G$359  &gt;= #REF!),
  BASE_MAPA!$D$2:$D$359,
  "-",
  0
)</f>
        <v>-</v>
      </c>
      <c r="T310" s="75" t="str" cm="1">
        <f t="array" ref="T310" xml:space="preserve"> _xlfn.XLOOKUP(
  1,
  ( BASE_MAPA!$E$2:$E$359 = #REF!) *
  ( BASE_MAPA!$F$2:$F$359 &lt;= #REF!) *
  ( BASE_MAPA!$G$2:$G$359  &gt;= #REF!),
  BASE_MAPA!$K$2:$K$359,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68" t="str">
        <f>IF(BS_CONTROLE[[#This Row],[Local - Partida]]=0, "-", BS_CONTROLE[[#This Row],[Local - Partida]])</f>
        <v>-</v>
      </c>
      <c r="AL310" s="368" t="str">
        <f>IF(BS_CONTROLE[[#This Row],[Local - Encerramento]]=0, "-", BS_CONTROLE[[#This Row],[Local - Encerramento]])</f>
        <v>-</v>
      </c>
      <c r="AM310" s="368" t="str">
        <f>IF(BS_CONTROLE[[#This Row],[Entre - Estações]]=0, "-", BS_CONTROLE[[#This Row],[Entre - Estações]])</f>
        <v>-</v>
      </c>
      <c r="AN310" s="368" t="str">
        <f>IF(BS_CONTROLE[[#This Row],[SB]]=0, "-", BS_CONTROLE[[#This Row],[SB]])</f>
        <v>-</v>
      </c>
      <c r="AO310" s="369" t="str">
        <f>IF(BS_CONTROLE[[#This Row],[SUB]]=0, "-", BS_CONTROLE[[#This Row],[SUB]])</f>
        <v>-</v>
      </c>
      <c r="AP310" s="370" t="str">
        <f>IF(BS_CONTROLE[[#This Row],[KM - Inicio]]=0, "-", BS_CONTROLE[[#This Row],[KM - Inicio]])</f>
        <v>-</v>
      </c>
      <c r="AQ310" s="37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75" t="str" cm="1">
        <f t="array" ref="BC310" xml:space="preserve"> _xlfn.XLOOKUP(
  1,
  ( BASE_MAPA!$E$2:$E$359 = #REF!) *
  ( BASE_MAPA!$F$2:$F$359 &lt;= #REF!) *
  ( BASE_MAPA!$G$2:$G$359  &gt;= #REF!),
  BASE_MAPA!$D$2:$D$359,
  "-",
  0
)</f>
        <v>-</v>
      </c>
      <c r="BD310" s="75" t="str" cm="1">
        <f t="array" ref="BD310" xml:space="preserve"> _xlfn.XLOOKUP(
  1,
  ( BASE_MAPA!$E$2:$E$359 = #REF!) *
  ( BASE_MAPA!$F$2:$F$359 &lt;= #REF!) *
  ( BASE_MAPA!$G$2:$G$359  &gt;= #REF!),
  BASE_MAPA!$K$2:$K$359,
  "-",
  0
)</f>
        <v>-</v>
      </c>
      <c r="BE310" s="11" t="str">
        <f>IFERROR(_xlfn.XLOOKUP(AO310, BASE_MAPA!$E$2:$E$359, BASE_MAPA!$J$2:$J$359), "ERRO")</f>
        <v>ERRO</v>
      </c>
      <c r="BF310" s="37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9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1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1493</v>
      </c>
      <c r="N311" s="16" t="s">
        <v>1494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75" t="str" cm="1">
        <f t="array" ref="S311" xml:space="preserve"> _xlfn.XLOOKUP(
  1,
  ( BASE_MAPA!$E$2:$E$359 = #REF!) *
  ( BASE_MAPA!$F$2:$F$359 &lt;= #REF!) *
  ( BASE_MAPA!$G$2:$G$359  &gt;= #REF!),
  BASE_MAPA!$D$2:$D$359,
  "-",
  0
)</f>
        <v>-</v>
      </c>
      <c r="T311" s="75" t="str" cm="1">
        <f t="array" ref="T311" xml:space="preserve"> _xlfn.XLOOKUP(
  1,
  ( BASE_MAPA!$E$2:$E$359 = #REF!) *
  ( BASE_MAPA!$F$2:$F$359 &lt;= #REF!) *
  ( BASE_MAPA!$G$2:$G$359  &gt;= #REF!),
  BASE_MAPA!$K$2:$K$359,
  "-",
  0
)</f>
        <v>-</v>
      </c>
      <c r="U311" s="86" t="str">
        <f>IFERROR(_xlfn.XLOOKUP(J311, BASE_MAPA!$E$2:$E$359, BASE_MAPA!$J$2:$J$359), "ERRO")</f>
        <v>OURO VERDE - LIGAÇÃO</v>
      </c>
      <c r="V311" s="211" t="s">
        <v>1401</v>
      </c>
      <c r="W311" s="186" t="s">
        <v>1478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68" t="str">
        <f>IF(BS_CONTROLE[[#This Row],[Local - Partida]]=0, "-", BS_CONTROLE[[#This Row],[Local - Partida]])</f>
        <v>PPR</v>
      </c>
      <c r="AL311" s="368" t="str">
        <f>IF(BS_CONTROLE[[#This Row],[Local - Encerramento]]=0, "-", BS_CONTROLE[[#This Row],[Local - Encerramento]])</f>
        <v>PSG</v>
      </c>
      <c r="AM311" s="368" t="str">
        <f>IF(BS_CONTROLE[[#This Row],[Entre - Estações]]=0, "-", BS_CONTROLE[[#This Row],[Entre - Estações]])</f>
        <v>PPR-PSG</v>
      </c>
      <c r="AN311" s="368" t="str">
        <f>IF(BS_CONTROLE[[#This Row],[SB]]=0, "-", BS_CONTROLE[[#This Row],[SB]])</f>
        <v>PPRPSG</v>
      </c>
      <c r="AO311" s="369">
        <f>IF(BS_CONTROLE[[#This Row],[SUB]]=0, "-", BS_CONTROLE[[#This Row],[SUB]])</f>
        <v>103</v>
      </c>
      <c r="AP311" s="370">
        <f>IF(BS_CONTROLE[[#This Row],[KM - Inicio]]=0, "-", BS_CONTROLE[[#This Row],[KM - Inicio]])</f>
        <v>1984</v>
      </c>
      <c r="AQ311" s="370" t="str">
        <f>IF(BS_CONTROLE[[#This Row],[KM - Fim]]=0, "-", BS_CONTROLE[[#This Row],[KM - Fim]])</f>
        <v>-</v>
      </c>
      <c r="AR311" s="269">
        <v>0.34722222222222221</v>
      </c>
      <c r="AS311" s="269">
        <v>0</v>
      </c>
      <c r="AT311" s="269">
        <v>4.1666666666666664E-2</v>
      </c>
      <c r="AU311" s="269"/>
      <c r="AV311" s="269"/>
      <c r="AW311" s="269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75" t="str" cm="1">
        <f t="array" ref="BC311" xml:space="preserve"> _xlfn.XLOOKUP(
  1,
  ( BASE_MAPA!$E$2:$E$359 = #REF!) *
  ( BASE_MAPA!$F$2:$F$359 &lt;= #REF!) *
  ( BASE_MAPA!$G$2:$G$359  &gt;= #REF!),
  BASE_MAPA!$D$2:$D$359,
  "-",
  0
)</f>
        <v>-</v>
      </c>
      <c r="BD311" s="75" t="str" cm="1">
        <f t="array" ref="BD311" xml:space="preserve"> _xlfn.XLOOKUP(
  1,
  ( BASE_MAPA!$E$2:$E$359 = #REF!) *
  ( BASE_MAPA!$F$2:$F$359 &lt;= #REF!) *
  ( BASE_MAPA!$G$2:$G$359  &gt;= #REF!),
  BASE_MAPA!$K$2:$K$359,
  "-",
  0
)</f>
        <v>-</v>
      </c>
      <c r="BE311" s="11" t="str">
        <f>IFERROR(_xlfn.XLOOKUP(AO311, BASE_MAPA!$E$2:$E$359, BASE_MAPA!$J$2:$J$359), "ERRO")</f>
        <v>OURO VERDE - LIGAÇÃO</v>
      </c>
      <c r="BF311" s="37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1377</v>
      </c>
      <c r="BK311" s="21" t="s">
        <v>1495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9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16" t="str" cm="1">
        <f t="array" ref="M312" xml:space="preserve"> _xlfn.XLOOKUP(
  1,
  ( BASE_MAPA!$E$2:$E$359 = #REF!) *
  ( BASE_MAPA!$F$2:$F$359 &lt;= #REF!) *
  ( BASE_MAPA!$G$2:$G$359  &gt;= #REF!),
  BASE_MAPA!$H$2:$H$359,
  "-",
  0
)</f>
        <v>-</v>
      </c>
      <c r="N312" s="16" t="str" cm="1">
        <f t="array" ref="N312" xml:space="preserve"> _xlfn.XLOOKUP(
  1,
  ( BASE_MAPA!$E$2:$E$359 = #REF!) *
  ( BASE_MAPA!$F$2:$F$359 &lt;= #REF!) *
  ( BASE_MAPA!$G$2:$G$359  &gt;= #REF!),
  BASE_MAPA!$I$2:$I$359,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75" t="str" cm="1">
        <f t="array" ref="S312" xml:space="preserve"> _xlfn.XLOOKUP(
  1,
  ( BASE_MAPA!$E$2:$E$359 = #REF!) *
  ( BASE_MAPA!$F$2:$F$359 &lt;= #REF!) *
  ( BASE_MAPA!$G$2:$G$359  &gt;= #REF!),
  BASE_MAPA!$D$2:$D$359,
  "-",
  0
)</f>
        <v>-</v>
      </c>
      <c r="T312" s="75" t="str" cm="1">
        <f t="array" ref="T312" xml:space="preserve"> _xlfn.XLOOKUP(
  1,
  ( BASE_MAPA!$E$2:$E$359 = #REF!) *
  ( BASE_MAPA!$F$2:$F$359 &lt;= #REF!) *
  ( BASE_MAPA!$G$2:$G$359  &gt;= #REF!),
  BASE_MAPA!$K$2:$K$359,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68" t="str">
        <f>IF(BS_CONTROLE[[#This Row],[Local - Partida]]=0, "-", BS_CONTROLE[[#This Row],[Local - Partida]])</f>
        <v>-</v>
      </c>
      <c r="AL312" s="368" t="str">
        <f>IF(BS_CONTROLE[[#This Row],[Local - Encerramento]]=0, "-", BS_CONTROLE[[#This Row],[Local - Encerramento]])</f>
        <v>-</v>
      </c>
      <c r="AM312" s="368" t="str">
        <f>IF(BS_CONTROLE[[#This Row],[Entre - Estações]]=0, "-", BS_CONTROLE[[#This Row],[Entre - Estações]])</f>
        <v>-</v>
      </c>
      <c r="AN312" s="368" t="str">
        <f>IF(BS_CONTROLE[[#This Row],[SB]]=0, "-", BS_CONTROLE[[#This Row],[SB]])</f>
        <v>-</v>
      </c>
      <c r="AO312" s="369" t="str">
        <f>IF(BS_CONTROLE[[#This Row],[SUB]]=0, "-", BS_CONTROLE[[#This Row],[SUB]])</f>
        <v>-</v>
      </c>
      <c r="AP312" s="370" t="str">
        <f>IF(BS_CONTROLE[[#This Row],[KM - Inicio]]=0, "-", BS_CONTROLE[[#This Row],[KM - Inicio]])</f>
        <v>-</v>
      </c>
      <c r="AQ312" s="37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75" t="str" cm="1">
        <f t="array" ref="BC312" xml:space="preserve"> _xlfn.XLOOKUP(
  1,
  ( BASE_MAPA!$E$2:$E$359 = #REF!) *
  ( BASE_MAPA!$F$2:$F$359 &lt;= #REF!) *
  ( BASE_MAPA!$G$2:$G$359  &gt;= #REF!),
  BASE_MAPA!$D$2:$D$359,
  "-",
  0
)</f>
        <v>-</v>
      </c>
      <c r="BD312" s="75" t="str" cm="1">
        <f t="array" ref="BD312" xml:space="preserve"> _xlfn.XLOOKUP(
  1,
  ( BASE_MAPA!$E$2:$E$359 = #REF!) *
  ( BASE_MAPA!$F$2:$F$359 &lt;= #REF!) *
  ( BASE_MAPA!$G$2:$G$359  &gt;= #REF!),
  BASE_MAPA!$K$2:$K$359,
  "-",
  0
)</f>
        <v>-</v>
      </c>
      <c r="BE312" s="11" t="str">
        <f>IFERROR(_xlfn.XLOOKUP(AO312, BASE_MAPA!$E$2:$E$359, BASE_MAPA!$J$2:$J$359), "ERRO")</f>
        <v>ERRO</v>
      </c>
      <c r="BF312" s="37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9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16" t="str" cm="1">
        <f t="array" ref="M313" xml:space="preserve"> _xlfn.XLOOKUP(
  1,
  ( BASE_MAPA!$E$2:$E$359 = #REF!) *
  ( BASE_MAPA!$F$2:$F$359 &lt;= #REF!) *
  ( BASE_MAPA!$G$2:$G$359  &gt;= #REF!),
  BASE_MAPA!$H$2:$H$359,
  "-",
  0
)</f>
        <v>-</v>
      </c>
      <c r="N313" s="16" t="str" cm="1">
        <f t="array" ref="N313" xml:space="preserve"> _xlfn.XLOOKUP(
  1,
  ( BASE_MAPA!$E$2:$E$359 = #REF!) *
  ( BASE_MAPA!$F$2:$F$359 &lt;= #REF!) *
  ( BASE_MAPA!$G$2:$G$359  &gt;= #REF!),
  BASE_MAPA!$I$2:$I$359,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75" t="str" cm="1">
        <f t="array" ref="S313" xml:space="preserve"> _xlfn.XLOOKUP(
  1,
  ( BASE_MAPA!$E$2:$E$359 = #REF!) *
  ( BASE_MAPA!$F$2:$F$359 &lt;= #REF!) *
  ( BASE_MAPA!$G$2:$G$359  &gt;= #REF!),
  BASE_MAPA!$D$2:$D$359,
  "-",
  0
)</f>
        <v>-</v>
      </c>
      <c r="T313" s="75" t="str" cm="1">
        <f t="array" ref="T313" xml:space="preserve"> _xlfn.XLOOKUP(
  1,
  ( BASE_MAPA!$E$2:$E$359 = #REF!) *
  ( BASE_MAPA!$F$2:$F$359 &lt;= #REF!) *
  ( BASE_MAPA!$G$2:$G$359  &gt;= #REF!),
  BASE_MAPA!$K$2:$K$359,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68" t="str">
        <f>IF(BS_CONTROLE[[#This Row],[Local - Partida]]=0, "-", BS_CONTROLE[[#This Row],[Local - Partida]])</f>
        <v>-</v>
      </c>
      <c r="AL313" s="368" t="str">
        <f>IF(BS_CONTROLE[[#This Row],[Local - Encerramento]]=0, "-", BS_CONTROLE[[#This Row],[Local - Encerramento]])</f>
        <v>-</v>
      </c>
      <c r="AM313" s="368" t="str">
        <f>IF(BS_CONTROLE[[#This Row],[Entre - Estações]]=0, "-", BS_CONTROLE[[#This Row],[Entre - Estações]])</f>
        <v>-</v>
      </c>
      <c r="AN313" s="368" t="str">
        <f>IF(BS_CONTROLE[[#This Row],[SB]]=0, "-", BS_CONTROLE[[#This Row],[SB]])</f>
        <v>-</v>
      </c>
      <c r="AO313" s="369" t="str">
        <f>IF(BS_CONTROLE[[#This Row],[SUB]]=0, "-", BS_CONTROLE[[#This Row],[SUB]])</f>
        <v>-</v>
      </c>
      <c r="AP313" s="370" t="str">
        <f>IF(BS_CONTROLE[[#This Row],[KM - Inicio]]=0, "-", BS_CONTROLE[[#This Row],[KM - Inicio]])</f>
        <v>-</v>
      </c>
      <c r="AQ313" s="37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75" t="str" cm="1">
        <f t="array" ref="BC313" xml:space="preserve"> _xlfn.XLOOKUP(
  1,
  ( BASE_MAPA!$E$2:$E$359 = #REF!) *
  ( BASE_MAPA!$F$2:$F$359 &lt;= #REF!) *
  ( BASE_MAPA!$G$2:$G$359  &gt;= #REF!),
  BASE_MAPA!$D$2:$D$359,
  "-",
  0
)</f>
        <v>-</v>
      </c>
      <c r="BD313" s="75" t="str" cm="1">
        <f t="array" ref="BD313" xml:space="preserve"> _xlfn.XLOOKUP(
  1,
  ( BASE_MAPA!$E$2:$E$359 = #REF!) *
  ( BASE_MAPA!$F$2:$F$359 &lt;= #REF!) *
  ( BASE_MAPA!$G$2:$G$359  &gt;= #REF!),
  BASE_MAPA!$K$2:$K$359,
  "-",
  0
)</f>
        <v>-</v>
      </c>
      <c r="BE313" s="11" t="str">
        <f>IFERROR(_xlfn.XLOOKUP(AO313, BASE_MAPA!$E$2:$E$359, BASE_MAPA!$J$2:$J$359), "ERRO")</f>
        <v>ERRO</v>
      </c>
      <c r="BF313" s="37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9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16" t="str" cm="1">
        <f t="array" ref="M314" xml:space="preserve"> _xlfn.XLOOKUP(
  1,
  ( BASE_MAPA!$E$2:$E$359 = #REF!) *
  ( BASE_MAPA!$F$2:$F$359 &lt;= #REF!) *
  ( BASE_MAPA!$G$2:$G$359  &gt;= #REF!),
  BASE_MAPA!$H$2:$H$359,
  "-",
  0
)</f>
        <v>-</v>
      </c>
      <c r="N314" s="16" t="str" cm="1">
        <f t="array" ref="N314" xml:space="preserve"> _xlfn.XLOOKUP(
  1,
  ( BASE_MAPA!$E$2:$E$359 = #REF!) *
  ( BASE_MAPA!$F$2:$F$359 &lt;= #REF!) *
  ( BASE_MAPA!$G$2:$G$359  &gt;= #REF!),
  BASE_MAPA!$I$2:$I$359,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75" t="str" cm="1">
        <f t="array" ref="S314" xml:space="preserve"> _xlfn.XLOOKUP(
  1,
  ( BASE_MAPA!$E$2:$E$359 = #REF!) *
  ( BASE_MAPA!$F$2:$F$359 &lt;= #REF!) *
  ( BASE_MAPA!$G$2:$G$359  &gt;= #REF!),
  BASE_MAPA!$D$2:$D$359,
  "-",
  0
)</f>
        <v>-</v>
      </c>
      <c r="T314" s="75" t="str" cm="1">
        <f t="array" ref="T314" xml:space="preserve"> _xlfn.XLOOKUP(
  1,
  ( BASE_MAPA!$E$2:$E$359 = #REF!) *
  ( BASE_MAPA!$F$2:$F$359 &lt;= #REF!) *
  ( BASE_MAPA!$G$2:$G$359  &gt;= #REF!),
  BASE_MAPA!$K$2:$K$359,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68" t="str">
        <f>IF(BS_CONTROLE[[#This Row],[Local - Partida]]=0, "-", BS_CONTROLE[[#This Row],[Local - Partida]])</f>
        <v>-</v>
      </c>
      <c r="AL314" s="368" t="str">
        <f>IF(BS_CONTROLE[[#This Row],[Local - Encerramento]]=0, "-", BS_CONTROLE[[#This Row],[Local - Encerramento]])</f>
        <v>-</v>
      </c>
      <c r="AM314" s="368" t="str">
        <f>IF(BS_CONTROLE[[#This Row],[Entre - Estações]]=0, "-", BS_CONTROLE[[#This Row],[Entre - Estações]])</f>
        <v>-</v>
      </c>
      <c r="AN314" s="368" t="str">
        <f>IF(BS_CONTROLE[[#This Row],[SB]]=0, "-", BS_CONTROLE[[#This Row],[SB]])</f>
        <v>-</v>
      </c>
      <c r="AO314" s="369" t="str">
        <f>IF(BS_CONTROLE[[#This Row],[SUB]]=0, "-", BS_CONTROLE[[#This Row],[SUB]])</f>
        <v>-</v>
      </c>
      <c r="AP314" s="370" t="str">
        <f>IF(BS_CONTROLE[[#This Row],[KM - Inicio]]=0, "-", BS_CONTROLE[[#This Row],[KM - Inicio]])</f>
        <v>-</v>
      </c>
      <c r="AQ314" s="37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75" t="str" cm="1">
        <f t="array" ref="BC314" xml:space="preserve"> _xlfn.XLOOKUP(
  1,
  ( BASE_MAPA!$E$2:$E$359 = #REF!) *
  ( BASE_MAPA!$F$2:$F$359 &lt;= #REF!) *
  ( BASE_MAPA!$G$2:$G$359  &gt;= #REF!),
  BASE_MAPA!$D$2:$D$359,
  "-",
  0
)</f>
        <v>-</v>
      </c>
      <c r="BD314" s="75" t="str" cm="1">
        <f t="array" ref="BD314" xml:space="preserve"> _xlfn.XLOOKUP(
  1,
  ( BASE_MAPA!$E$2:$E$359 = #REF!) *
  ( BASE_MAPA!$F$2:$F$359 &lt;= #REF!) *
  ( BASE_MAPA!$G$2:$G$359  &gt;= #REF!),
  BASE_MAPA!$K$2:$K$359,
  "-",
  0
)</f>
        <v>-</v>
      </c>
      <c r="BE314" s="11" t="str">
        <f>IFERROR(_xlfn.XLOOKUP(AO314, BASE_MAPA!$E$2:$E$359, BASE_MAPA!$J$2:$J$359), "ERRO")</f>
        <v>ERRO</v>
      </c>
      <c r="BF314" s="37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9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16" t="str" cm="1">
        <f t="array" ref="M315" xml:space="preserve"> _xlfn.XLOOKUP(
  1,
  ( BASE_MAPA!$E$2:$E$359 = #REF!) *
  ( BASE_MAPA!$F$2:$F$359 &lt;= #REF!) *
  ( BASE_MAPA!$G$2:$G$359  &gt;= #REF!),
  BASE_MAPA!$H$2:$H$359,
  "-",
  0
)</f>
        <v>-</v>
      </c>
      <c r="N315" s="16" t="str" cm="1">
        <f t="array" ref="N315" xml:space="preserve"> _xlfn.XLOOKUP(
  1,
  ( BASE_MAPA!$E$2:$E$359 = #REF!) *
  ( BASE_MAPA!$F$2:$F$359 &lt;= #REF!) *
  ( BASE_MAPA!$G$2:$G$359  &gt;= #REF!),
  BASE_MAPA!$I$2:$I$359,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75" t="str" cm="1">
        <f t="array" ref="S315" xml:space="preserve"> _xlfn.XLOOKUP(
  1,
  ( BASE_MAPA!$E$2:$E$359 = #REF!) *
  ( BASE_MAPA!$F$2:$F$359 &lt;= #REF!) *
  ( BASE_MAPA!$G$2:$G$359  &gt;= #REF!),
  BASE_MAPA!$D$2:$D$359,
  "-",
  0
)</f>
        <v>-</v>
      </c>
      <c r="T315" s="75" t="str" cm="1">
        <f t="array" ref="T315" xml:space="preserve"> _xlfn.XLOOKUP(
  1,
  ( BASE_MAPA!$E$2:$E$359 = #REF!) *
  ( BASE_MAPA!$F$2:$F$359 &lt;= #REF!) *
  ( BASE_MAPA!$G$2:$G$359  &gt;= #REF!),
  BASE_MAPA!$K$2:$K$359,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68" t="str">
        <f>IF(BS_CONTROLE[[#This Row],[Local - Partida]]=0, "-", BS_CONTROLE[[#This Row],[Local - Partida]])</f>
        <v>-</v>
      </c>
      <c r="AL315" s="368" t="str">
        <f>IF(BS_CONTROLE[[#This Row],[Local - Encerramento]]=0, "-", BS_CONTROLE[[#This Row],[Local - Encerramento]])</f>
        <v>-</v>
      </c>
      <c r="AM315" s="368" t="str">
        <f>IF(BS_CONTROLE[[#This Row],[Entre - Estações]]=0, "-", BS_CONTROLE[[#This Row],[Entre - Estações]])</f>
        <v>-</v>
      </c>
      <c r="AN315" s="368" t="str">
        <f>IF(BS_CONTROLE[[#This Row],[SB]]=0, "-", BS_CONTROLE[[#This Row],[SB]])</f>
        <v>-</v>
      </c>
      <c r="AO315" s="369" t="str">
        <f>IF(BS_CONTROLE[[#This Row],[SUB]]=0, "-", BS_CONTROLE[[#This Row],[SUB]])</f>
        <v>-</v>
      </c>
      <c r="AP315" s="370" t="str">
        <f>IF(BS_CONTROLE[[#This Row],[KM - Inicio]]=0, "-", BS_CONTROLE[[#This Row],[KM - Inicio]])</f>
        <v>-</v>
      </c>
      <c r="AQ315" s="37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75" t="str" cm="1">
        <f t="array" ref="BC315" xml:space="preserve"> _xlfn.XLOOKUP(
  1,
  ( BASE_MAPA!$E$2:$E$359 = #REF!) *
  ( BASE_MAPA!$F$2:$F$359 &lt;= #REF!) *
  ( BASE_MAPA!$G$2:$G$359  &gt;= #REF!),
  BASE_MAPA!$D$2:$D$359,
  "-",
  0
)</f>
        <v>-</v>
      </c>
      <c r="BD315" s="75" t="str" cm="1">
        <f t="array" ref="BD315" xml:space="preserve"> _xlfn.XLOOKUP(
  1,
  ( BASE_MAPA!$E$2:$E$359 = #REF!) *
  ( BASE_MAPA!$F$2:$F$359 &lt;= #REF!) *
  ( BASE_MAPA!$G$2:$G$359  &gt;= #REF!),
  BASE_MAPA!$K$2:$K$359,
  "-",
  0
)</f>
        <v>-</v>
      </c>
      <c r="BE315" s="11" t="str">
        <f>IFERROR(_xlfn.XLOOKUP(AO315, BASE_MAPA!$E$2:$E$359, BASE_MAPA!$J$2:$J$359), "ERRO")</f>
        <v>ERRO</v>
      </c>
      <c r="BF315" s="37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9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16" t="str" cm="1">
        <f t="array" ref="M316" xml:space="preserve"> _xlfn.XLOOKUP(
  1,
  ( BASE_MAPA!$E$2:$E$359 = #REF!) *
  ( BASE_MAPA!$F$2:$F$359 &lt;= #REF!) *
  ( BASE_MAPA!$G$2:$G$359  &gt;= #REF!),
  BASE_MAPA!$H$2:$H$359,
  "-",
  0
)</f>
        <v>-</v>
      </c>
      <c r="N316" s="16" t="str" cm="1">
        <f t="array" ref="N316" xml:space="preserve"> _xlfn.XLOOKUP(
  1,
  ( BASE_MAPA!$E$2:$E$359 = #REF!) *
  ( BASE_MAPA!$F$2:$F$359 &lt;= #REF!) *
  ( BASE_MAPA!$G$2:$G$359  &gt;= #REF!),
  BASE_MAPA!$I$2:$I$359,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75" t="str" cm="1">
        <f t="array" ref="S316" xml:space="preserve"> _xlfn.XLOOKUP(
  1,
  ( BASE_MAPA!$E$2:$E$359 = #REF!) *
  ( BASE_MAPA!$F$2:$F$359 &lt;= #REF!) *
  ( BASE_MAPA!$G$2:$G$359  &gt;= #REF!),
  BASE_MAPA!$D$2:$D$359,
  "-",
  0
)</f>
        <v>-</v>
      </c>
      <c r="T316" s="75" t="str" cm="1">
        <f t="array" ref="T316" xml:space="preserve"> _xlfn.XLOOKUP(
  1,
  ( BASE_MAPA!$E$2:$E$359 = #REF!) *
  ( BASE_MAPA!$F$2:$F$359 &lt;= #REF!) *
  ( BASE_MAPA!$G$2:$G$359  &gt;= #REF!),
  BASE_MAPA!$K$2:$K$359,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68" t="str">
        <f>IF(BS_CONTROLE[[#This Row],[Local - Partida]]=0, "-", BS_CONTROLE[[#This Row],[Local - Partida]])</f>
        <v>-</v>
      </c>
      <c r="AL316" s="368" t="str">
        <f>IF(BS_CONTROLE[[#This Row],[Local - Encerramento]]=0, "-", BS_CONTROLE[[#This Row],[Local - Encerramento]])</f>
        <v>-</v>
      </c>
      <c r="AM316" s="368" t="str">
        <f>IF(BS_CONTROLE[[#This Row],[Entre - Estações]]=0, "-", BS_CONTROLE[[#This Row],[Entre - Estações]])</f>
        <v>-</v>
      </c>
      <c r="AN316" s="368" t="str">
        <f>IF(BS_CONTROLE[[#This Row],[SB]]=0, "-", BS_CONTROLE[[#This Row],[SB]])</f>
        <v>-</v>
      </c>
      <c r="AO316" s="369" t="str">
        <f>IF(BS_CONTROLE[[#This Row],[SUB]]=0, "-", BS_CONTROLE[[#This Row],[SUB]])</f>
        <v>-</v>
      </c>
      <c r="AP316" s="370" t="str">
        <f>IF(BS_CONTROLE[[#This Row],[KM - Inicio]]=0, "-", BS_CONTROLE[[#This Row],[KM - Inicio]])</f>
        <v>-</v>
      </c>
      <c r="AQ316" s="37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75" t="str" cm="1">
        <f t="array" ref="BC316" xml:space="preserve"> _xlfn.XLOOKUP(
  1,
  ( BASE_MAPA!$E$2:$E$359 = #REF!) *
  ( BASE_MAPA!$F$2:$F$359 &lt;= #REF!) *
  ( BASE_MAPA!$G$2:$G$359  &gt;= #REF!),
  BASE_MAPA!$D$2:$D$359,
  "-",
  0
)</f>
        <v>-</v>
      </c>
      <c r="BD316" s="75" t="str" cm="1">
        <f t="array" ref="BD316" xml:space="preserve"> _xlfn.XLOOKUP(
  1,
  ( BASE_MAPA!$E$2:$E$359 = #REF!) *
  ( BASE_MAPA!$F$2:$F$359 &lt;= #REF!) *
  ( BASE_MAPA!$G$2:$G$359  &gt;= #REF!),
  BASE_MAPA!$K$2:$K$359,
  "-",
  0
)</f>
        <v>-</v>
      </c>
      <c r="BE316" s="11" t="str">
        <f>IFERROR(_xlfn.XLOOKUP(AO316, BASE_MAPA!$E$2:$E$359, BASE_MAPA!$J$2:$J$359), "ERRO")</f>
        <v>ERRO</v>
      </c>
      <c r="BF316" s="37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9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16" t="str" cm="1">
        <f t="array" ref="M317" xml:space="preserve"> _xlfn.XLOOKUP(
  1,
  ( BASE_MAPA!$E$2:$E$359 = #REF!) *
  ( BASE_MAPA!$F$2:$F$359 &lt;= #REF!) *
  ( BASE_MAPA!$G$2:$G$359  &gt;= #REF!),
  BASE_MAPA!$H$2:$H$359,
  "-",
  0
)</f>
        <v>-</v>
      </c>
      <c r="N317" s="16" t="str" cm="1">
        <f t="array" ref="N317" xml:space="preserve"> _xlfn.XLOOKUP(
  1,
  ( BASE_MAPA!$E$2:$E$359 = #REF!) *
  ( BASE_MAPA!$F$2:$F$359 &lt;= #REF!) *
  ( BASE_MAPA!$G$2:$G$359  &gt;= #REF!),
  BASE_MAPA!$I$2:$I$359,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75" t="str" cm="1">
        <f t="array" ref="S317" xml:space="preserve"> _xlfn.XLOOKUP(
  1,
  ( BASE_MAPA!$E$2:$E$359 = #REF!) *
  ( BASE_MAPA!$F$2:$F$359 &lt;= #REF!) *
  ( BASE_MAPA!$G$2:$G$359  &gt;= #REF!),
  BASE_MAPA!$D$2:$D$359,
  "-",
  0
)</f>
        <v>-</v>
      </c>
      <c r="T317" s="75" t="str" cm="1">
        <f t="array" ref="T317" xml:space="preserve"> _xlfn.XLOOKUP(
  1,
  ( BASE_MAPA!$E$2:$E$359 = #REF!) *
  ( BASE_MAPA!$F$2:$F$359 &lt;= #REF!) *
  ( BASE_MAPA!$G$2:$G$359  &gt;= #REF!),
  BASE_MAPA!$K$2:$K$359,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68" t="str">
        <f>IF(BS_CONTROLE[[#This Row],[Local - Partida]]=0, "-", BS_CONTROLE[[#This Row],[Local - Partida]])</f>
        <v>-</v>
      </c>
      <c r="AL317" s="368" t="str">
        <f>IF(BS_CONTROLE[[#This Row],[Local - Encerramento]]=0, "-", BS_CONTROLE[[#This Row],[Local - Encerramento]])</f>
        <v>-</v>
      </c>
      <c r="AM317" s="368" t="str">
        <f>IF(BS_CONTROLE[[#This Row],[Entre - Estações]]=0, "-", BS_CONTROLE[[#This Row],[Entre - Estações]])</f>
        <v>-</v>
      </c>
      <c r="AN317" s="368" t="str">
        <f>IF(BS_CONTROLE[[#This Row],[SB]]=0, "-", BS_CONTROLE[[#This Row],[SB]])</f>
        <v>-</v>
      </c>
      <c r="AO317" s="369" t="str">
        <f>IF(BS_CONTROLE[[#This Row],[SUB]]=0, "-", BS_CONTROLE[[#This Row],[SUB]])</f>
        <v>-</v>
      </c>
      <c r="AP317" s="370" t="str">
        <f>IF(BS_CONTROLE[[#This Row],[KM - Inicio]]=0, "-", BS_CONTROLE[[#This Row],[KM - Inicio]])</f>
        <v>-</v>
      </c>
      <c r="AQ317" s="37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75" t="str" cm="1">
        <f t="array" ref="BC317" xml:space="preserve"> _xlfn.XLOOKUP(
  1,
  ( BASE_MAPA!$E$2:$E$359 = #REF!) *
  ( BASE_MAPA!$F$2:$F$359 &lt;= #REF!) *
  ( BASE_MAPA!$G$2:$G$359  &gt;= #REF!),
  BASE_MAPA!$D$2:$D$359,
  "-",
  0
)</f>
        <v>-</v>
      </c>
      <c r="BD317" s="75" t="str" cm="1">
        <f t="array" ref="BD317" xml:space="preserve"> _xlfn.XLOOKUP(
  1,
  ( BASE_MAPA!$E$2:$E$359 = #REF!) *
  ( BASE_MAPA!$F$2:$F$359 &lt;= #REF!) *
  ( BASE_MAPA!$G$2:$G$359  &gt;= #REF!),
  BASE_MAPA!$K$2:$K$359,
  "-",
  0
)</f>
        <v>-</v>
      </c>
      <c r="BE317" s="11" t="str">
        <f>IFERROR(_xlfn.XLOOKUP(AO317, BASE_MAPA!$E$2:$E$359, BASE_MAPA!$J$2:$J$359), "ERRO")</f>
        <v>ERRO</v>
      </c>
      <c r="BF317" s="37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9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16" t="str" cm="1">
        <f t="array" ref="M318" xml:space="preserve"> _xlfn.XLOOKUP(
  1,
  ( BASE_MAPA!$E$2:$E$359 = #REF!) *
  ( BASE_MAPA!$F$2:$F$359 &lt;= #REF!) *
  ( BASE_MAPA!$G$2:$G$359  &gt;= #REF!),
  BASE_MAPA!$H$2:$H$359,
  "-",
  0
)</f>
        <v>-</v>
      </c>
      <c r="N318" s="16" t="str" cm="1">
        <f t="array" ref="N318" xml:space="preserve"> _xlfn.XLOOKUP(
  1,
  ( BASE_MAPA!$E$2:$E$359 = #REF!) *
  ( BASE_MAPA!$F$2:$F$359 &lt;= #REF!) *
  ( BASE_MAPA!$G$2:$G$359  &gt;= #REF!),
  BASE_MAPA!$I$2:$I$359,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75" t="str" cm="1">
        <f t="array" ref="S318" xml:space="preserve"> _xlfn.XLOOKUP(
  1,
  ( BASE_MAPA!$E$2:$E$359 = #REF!) *
  ( BASE_MAPA!$F$2:$F$359 &lt;= #REF!) *
  ( BASE_MAPA!$G$2:$G$359  &gt;= #REF!),
  BASE_MAPA!$D$2:$D$359,
  "-",
  0
)</f>
        <v>-</v>
      </c>
      <c r="T318" s="75" t="str" cm="1">
        <f t="array" ref="T318" xml:space="preserve"> _xlfn.XLOOKUP(
  1,
  ( BASE_MAPA!$E$2:$E$359 = #REF!) *
  ( BASE_MAPA!$F$2:$F$359 &lt;= #REF!) *
  ( BASE_MAPA!$G$2:$G$359  &gt;= #REF!),
  BASE_MAPA!$K$2:$K$359,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68" t="str">
        <f>IF(BS_CONTROLE[[#This Row],[Local - Partida]]=0, "-", BS_CONTROLE[[#This Row],[Local - Partida]])</f>
        <v>-</v>
      </c>
      <c r="AL318" s="368" t="str">
        <f>IF(BS_CONTROLE[[#This Row],[Local - Encerramento]]=0, "-", BS_CONTROLE[[#This Row],[Local - Encerramento]])</f>
        <v>-</v>
      </c>
      <c r="AM318" s="368" t="str">
        <f>IF(BS_CONTROLE[[#This Row],[Entre - Estações]]=0, "-", BS_CONTROLE[[#This Row],[Entre - Estações]])</f>
        <v>-</v>
      </c>
      <c r="AN318" s="368" t="str">
        <f>IF(BS_CONTROLE[[#This Row],[SB]]=0, "-", BS_CONTROLE[[#This Row],[SB]])</f>
        <v>-</v>
      </c>
      <c r="AO318" s="369" t="str">
        <f>IF(BS_CONTROLE[[#This Row],[SUB]]=0, "-", BS_CONTROLE[[#This Row],[SUB]])</f>
        <v>-</v>
      </c>
      <c r="AP318" s="370" t="str">
        <f>IF(BS_CONTROLE[[#This Row],[KM - Inicio]]=0, "-", BS_CONTROLE[[#This Row],[KM - Inicio]])</f>
        <v>-</v>
      </c>
      <c r="AQ318" s="37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75" t="str" cm="1">
        <f t="array" ref="BC318" xml:space="preserve"> _xlfn.XLOOKUP(
  1,
  ( BASE_MAPA!$E$2:$E$359 = #REF!) *
  ( BASE_MAPA!$F$2:$F$359 &lt;= #REF!) *
  ( BASE_MAPA!$G$2:$G$359  &gt;= #REF!),
  BASE_MAPA!$D$2:$D$359,
  "-",
  0
)</f>
        <v>-</v>
      </c>
      <c r="BD318" s="75" t="str" cm="1">
        <f t="array" ref="BD318" xml:space="preserve"> _xlfn.XLOOKUP(
  1,
  ( BASE_MAPA!$E$2:$E$359 = #REF!) *
  ( BASE_MAPA!$F$2:$F$359 &lt;= #REF!) *
  ( BASE_MAPA!$G$2:$G$359  &gt;= #REF!),
  BASE_MAPA!$K$2:$K$359,
  "-",
  0
)</f>
        <v>-</v>
      </c>
      <c r="BE318" s="11" t="str">
        <f>IFERROR(_xlfn.XLOOKUP(AO318, BASE_MAPA!$E$2:$E$359, BASE_MAPA!$J$2:$J$359), "ERRO")</f>
        <v>ERRO</v>
      </c>
      <c r="BF318" s="37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9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16" t="str" cm="1">
        <f t="array" ref="M319" xml:space="preserve"> _xlfn.XLOOKUP(
  1,
  ( BASE_MAPA!$E$2:$E$359 = #REF!) *
  ( BASE_MAPA!$F$2:$F$359 &lt;= #REF!) *
  ( BASE_MAPA!$G$2:$G$359  &gt;= #REF!),
  BASE_MAPA!$H$2:$H$359,
  "-",
  0
)</f>
        <v>-</v>
      </c>
      <c r="N319" s="16" t="str" cm="1">
        <f t="array" ref="N319" xml:space="preserve"> _xlfn.XLOOKUP(
  1,
  ( BASE_MAPA!$E$2:$E$359 = #REF!) *
  ( BASE_MAPA!$F$2:$F$359 &lt;= #REF!) *
  ( BASE_MAPA!$G$2:$G$359  &gt;= #REF!),
  BASE_MAPA!$I$2:$I$359,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75" t="str" cm="1">
        <f t="array" ref="S319" xml:space="preserve"> _xlfn.XLOOKUP(
  1,
  ( BASE_MAPA!$E$2:$E$359 = #REF!) *
  ( BASE_MAPA!$F$2:$F$359 &lt;= #REF!) *
  ( BASE_MAPA!$G$2:$G$359  &gt;= #REF!),
  BASE_MAPA!$D$2:$D$359,
  "-",
  0
)</f>
        <v>-</v>
      </c>
      <c r="T319" s="75" t="str" cm="1">
        <f t="array" ref="T319" xml:space="preserve"> _xlfn.XLOOKUP(
  1,
  ( BASE_MAPA!$E$2:$E$359 = #REF!) *
  ( BASE_MAPA!$F$2:$F$359 &lt;= #REF!) *
  ( BASE_MAPA!$G$2:$G$359  &gt;= #REF!),
  BASE_MAPA!$K$2:$K$359,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68" t="str">
        <f>IF(BS_CONTROLE[[#This Row],[Local - Partida]]=0, "-", BS_CONTROLE[[#This Row],[Local - Partida]])</f>
        <v>-</v>
      </c>
      <c r="AL319" s="368" t="str">
        <f>IF(BS_CONTROLE[[#This Row],[Local - Encerramento]]=0, "-", BS_CONTROLE[[#This Row],[Local - Encerramento]])</f>
        <v>-</v>
      </c>
      <c r="AM319" s="368" t="str">
        <f>IF(BS_CONTROLE[[#This Row],[Entre - Estações]]=0, "-", BS_CONTROLE[[#This Row],[Entre - Estações]])</f>
        <v>-</v>
      </c>
      <c r="AN319" s="368" t="str">
        <f>IF(BS_CONTROLE[[#This Row],[SB]]=0, "-", BS_CONTROLE[[#This Row],[SB]])</f>
        <v>-</v>
      </c>
      <c r="AO319" s="369" t="str">
        <f>IF(BS_CONTROLE[[#This Row],[SUB]]=0, "-", BS_CONTROLE[[#This Row],[SUB]])</f>
        <v>-</v>
      </c>
      <c r="AP319" s="370" t="str">
        <f>IF(BS_CONTROLE[[#This Row],[KM - Inicio]]=0, "-", BS_CONTROLE[[#This Row],[KM - Inicio]])</f>
        <v>-</v>
      </c>
      <c r="AQ319" s="37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75" t="str" cm="1">
        <f t="array" ref="BC319" xml:space="preserve"> _xlfn.XLOOKUP(
  1,
  ( BASE_MAPA!$E$2:$E$359 = #REF!) *
  ( BASE_MAPA!$F$2:$F$359 &lt;= #REF!) *
  ( BASE_MAPA!$G$2:$G$359  &gt;= #REF!),
  BASE_MAPA!$D$2:$D$359,
  "-",
  0
)</f>
        <v>-</v>
      </c>
      <c r="BD319" s="75" t="str" cm="1">
        <f t="array" ref="BD319" xml:space="preserve"> _xlfn.XLOOKUP(
  1,
  ( BASE_MAPA!$E$2:$E$359 = #REF!) *
  ( BASE_MAPA!$F$2:$F$359 &lt;= #REF!) *
  ( BASE_MAPA!$G$2:$G$359  &gt;= #REF!),
  BASE_MAPA!$K$2:$K$359,
  "-",
  0
)</f>
        <v>-</v>
      </c>
      <c r="BE319" s="11" t="str">
        <f>IFERROR(_xlfn.XLOOKUP(AO319, BASE_MAPA!$E$2:$E$359, BASE_MAPA!$J$2:$J$359), "ERRO")</f>
        <v>ERRO</v>
      </c>
      <c r="BF319" s="37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9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16" t="str" cm="1">
        <f t="array" ref="M320" xml:space="preserve"> _xlfn.XLOOKUP(
  1,
  ( BASE_MAPA!$E$2:$E$359 = #REF!) *
  ( BASE_MAPA!$F$2:$F$359 &lt;= #REF!) *
  ( BASE_MAPA!$G$2:$G$359  &gt;= #REF!),
  BASE_MAPA!$H$2:$H$359,
  "-",
  0
)</f>
        <v>-</v>
      </c>
      <c r="N320" s="16" t="str" cm="1">
        <f t="array" ref="N320" xml:space="preserve"> _xlfn.XLOOKUP(
  1,
  ( BASE_MAPA!$E$2:$E$359 = #REF!) *
  ( BASE_MAPA!$F$2:$F$359 &lt;= #REF!) *
  ( BASE_MAPA!$G$2:$G$359  &gt;= #REF!),
  BASE_MAPA!$I$2:$I$359,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75" t="str" cm="1">
        <f t="array" ref="S320" xml:space="preserve"> _xlfn.XLOOKUP(
  1,
  ( BASE_MAPA!$E$2:$E$359 = #REF!) *
  ( BASE_MAPA!$F$2:$F$359 &lt;= #REF!) *
  ( BASE_MAPA!$G$2:$G$359  &gt;= #REF!),
  BASE_MAPA!$D$2:$D$359,
  "-",
  0
)</f>
        <v>-</v>
      </c>
      <c r="T320" s="75" t="str" cm="1">
        <f t="array" ref="T320" xml:space="preserve"> _xlfn.XLOOKUP(
  1,
  ( BASE_MAPA!$E$2:$E$359 = #REF!) *
  ( BASE_MAPA!$F$2:$F$359 &lt;= #REF!) *
  ( BASE_MAPA!$G$2:$G$359  &gt;= #REF!),
  BASE_MAPA!$K$2:$K$359,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68" t="str">
        <f>IF(BS_CONTROLE[[#This Row],[Local - Partida]]=0, "-", BS_CONTROLE[[#This Row],[Local - Partida]])</f>
        <v>-</v>
      </c>
      <c r="AL320" s="368" t="str">
        <f>IF(BS_CONTROLE[[#This Row],[Local - Encerramento]]=0, "-", BS_CONTROLE[[#This Row],[Local - Encerramento]])</f>
        <v>-</v>
      </c>
      <c r="AM320" s="368" t="str">
        <f>IF(BS_CONTROLE[[#This Row],[Entre - Estações]]=0, "-", BS_CONTROLE[[#This Row],[Entre - Estações]])</f>
        <v>-</v>
      </c>
      <c r="AN320" s="368" t="str">
        <f>IF(BS_CONTROLE[[#This Row],[SB]]=0, "-", BS_CONTROLE[[#This Row],[SB]])</f>
        <v>-</v>
      </c>
      <c r="AO320" s="369" t="str">
        <f>IF(BS_CONTROLE[[#This Row],[SUB]]=0, "-", BS_CONTROLE[[#This Row],[SUB]])</f>
        <v>-</v>
      </c>
      <c r="AP320" s="370" t="str">
        <f>IF(BS_CONTROLE[[#This Row],[KM - Inicio]]=0, "-", BS_CONTROLE[[#This Row],[KM - Inicio]])</f>
        <v>-</v>
      </c>
      <c r="AQ320" s="37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75" t="str" cm="1">
        <f t="array" ref="BC320" xml:space="preserve"> _xlfn.XLOOKUP(
  1,
  ( BASE_MAPA!$E$2:$E$359 = #REF!) *
  ( BASE_MAPA!$F$2:$F$359 &lt;= #REF!) *
  ( BASE_MAPA!$G$2:$G$359  &gt;= #REF!),
  BASE_MAPA!$D$2:$D$359,
  "-",
  0
)</f>
        <v>-</v>
      </c>
      <c r="BD320" s="75" t="str" cm="1">
        <f t="array" ref="BD320" xml:space="preserve"> _xlfn.XLOOKUP(
  1,
  ( BASE_MAPA!$E$2:$E$359 = #REF!) *
  ( BASE_MAPA!$F$2:$F$359 &lt;= #REF!) *
  ( BASE_MAPA!$G$2:$G$359  &gt;= #REF!),
  BASE_MAPA!$K$2:$K$359,
  "-",
  0
)</f>
        <v>-</v>
      </c>
      <c r="BE320" s="11" t="str">
        <f>IFERROR(_xlfn.XLOOKUP(AO320, BASE_MAPA!$E$2:$E$359, BASE_MAPA!$J$2:$J$359), "ERRO")</f>
        <v>ERRO</v>
      </c>
      <c r="BF320" s="37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9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16" t="str" cm="1">
        <f t="array" ref="M321" xml:space="preserve"> _xlfn.XLOOKUP(
  1,
  ( BASE_MAPA!$E$2:$E$359 = #REF!) *
  ( BASE_MAPA!$F$2:$F$359 &lt;= #REF!) *
  ( BASE_MAPA!$G$2:$G$359  &gt;= #REF!),
  BASE_MAPA!$H$2:$H$359,
  "-",
  0
)</f>
        <v>-</v>
      </c>
      <c r="N321" s="16" t="str" cm="1">
        <f t="array" ref="N321" xml:space="preserve"> _xlfn.XLOOKUP(
  1,
  ( BASE_MAPA!$E$2:$E$359 = #REF!) *
  ( BASE_MAPA!$F$2:$F$359 &lt;= #REF!) *
  ( BASE_MAPA!$G$2:$G$359  &gt;= #REF!),
  BASE_MAPA!$I$2:$I$359,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75" t="str" cm="1">
        <f t="array" ref="S321" xml:space="preserve"> _xlfn.XLOOKUP(
  1,
  ( BASE_MAPA!$E$2:$E$359 = #REF!) *
  ( BASE_MAPA!$F$2:$F$359 &lt;= #REF!) *
  ( BASE_MAPA!$G$2:$G$359  &gt;= #REF!),
  BASE_MAPA!$D$2:$D$359,
  "-",
  0
)</f>
        <v>-</v>
      </c>
      <c r="T321" s="75" t="str" cm="1">
        <f t="array" ref="T321" xml:space="preserve"> _xlfn.XLOOKUP(
  1,
  ( BASE_MAPA!$E$2:$E$359 = #REF!) *
  ( BASE_MAPA!$F$2:$F$359 &lt;= #REF!) *
  ( BASE_MAPA!$G$2:$G$359  &gt;= #REF!),
  BASE_MAPA!$K$2:$K$359,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68" t="str">
        <f>IF(BS_CONTROLE[[#This Row],[Local - Partida]]=0, "-", BS_CONTROLE[[#This Row],[Local - Partida]])</f>
        <v>-</v>
      </c>
      <c r="AL321" s="368" t="str">
        <f>IF(BS_CONTROLE[[#This Row],[Local - Encerramento]]=0, "-", BS_CONTROLE[[#This Row],[Local - Encerramento]])</f>
        <v>-</v>
      </c>
      <c r="AM321" s="368" t="str">
        <f>IF(BS_CONTROLE[[#This Row],[Entre - Estações]]=0, "-", BS_CONTROLE[[#This Row],[Entre - Estações]])</f>
        <v>-</v>
      </c>
      <c r="AN321" s="368" t="str">
        <f>IF(BS_CONTROLE[[#This Row],[SB]]=0, "-", BS_CONTROLE[[#This Row],[SB]])</f>
        <v>-</v>
      </c>
      <c r="AO321" s="369" t="str">
        <f>IF(BS_CONTROLE[[#This Row],[SUB]]=0, "-", BS_CONTROLE[[#This Row],[SUB]])</f>
        <v>-</v>
      </c>
      <c r="AP321" s="370" t="str">
        <f>IF(BS_CONTROLE[[#This Row],[KM - Inicio]]=0, "-", BS_CONTROLE[[#This Row],[KM - Inicio]])</f>
        <v>-</v>
      </c>
      <c r="AQ321" s="37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75" t="str" cm="1">
        <f t="array" ref="BC321" xml:space="preserve"> _xlfn.XLOOKUP(
  1,
  ( BASE_MAPA!$E$2:$E$359 = #REF!) *
  ( BASE_MAPA!$F$2:$F$359 &lt;= #REF!) *
  ( BASE_MAPA!$G$2:$G$359  &gt;= #REF!),
  BASE_MAPA!$D$2:$D$359,
  "-",
  0
)</f>
        <v>-</v>
      </c>
      <c r="BD321" s="75" t="str" cm="1">
        <f t="array" ref="BD321" xml:space="preserve"> _xlfn.XLOOKUP(
  1,
  ( BASE_MAPA!$E$2:$E$359 = #REF!) *
  ( BASE_MAPA!$F$2:$F$359 &lt;= #REF!) *
  ( BASE_MAPA!$G$2:$G$359  &gt;= #REF!),
  BASE_MAPA!$K$2:$K$359,
  "-",
  0
)</f>
        <v>-</v>
      </c>
      <c r="BE321" s="11" t="str">
        <f>IFERROR(_xlfn.XLOOKUP(AO321, BASE_MAPA!$E$2:$E$359, BASE_MAPA!$J$2:$J$359), "ERRO")</f>
        <v>ERRO</v>
      </c>
      <c r="BF321" s="37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9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16" t="str" cm="1">
        <f t="array" ref="M322" xml:space="preserve"> _xlfn.XLOOKUP(
  1,
  ( BASE_MAPA!$E$2:$E$359 = #REF!) *
  ( BASE_MAPA!$F$2:$F$359 &lt;= #REF!) *
  ( BASE_MAPA!$G$2:$G$359  &gt;= #REF!),
  BASE_MAPA!$H$2:$H$359,
  "-",
  0
)</f>
        <v>-</v>
      </c>
      <c r="N322" s="16" t="str" cm="1">
        <f t="array" ref="N322" xml:space="preserve"> _xlfn.XLOOKUP(
  1,
  ( BASE_MAPA!$E$2:$E$359 = #REF!) *
  ( BASE_MAPA!$F$2:$F$359 &lt;= #REF!) *
  ( BASE_MAPA!$G$2:$G$359  &gt;= #REF!),
  BASE_MAPA!$I$2:$I$359,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75" t="str" cm="1">
        <f t="array" ref="S322" xml:space="preserve"> _xlfn.XLOOKUP(
  1,
  ( BASE_MAPA!$E$2:$E$359 = #REF!) *
  ( BASE_MAPA!$F$2:$F$359 &lt;= #REF!) *
  ( BASE_MAPA!$G$2:$G$359  &gt;= #REF!),
  BASE_MAPA!$D$2:$D$359,
  "-",
  0
)</f>
        <v>-</v>
      </c>
      <c r="T322" s="75" t="str" cm="1">
        <f t="array" ref="T322" xml:space="preserve"> _xlfn.XLOOKUP(
  1,
  ( BASE_MAPA!$E$2:$E$359 = #REF!) *
  ( BASE_MAPA!$F$2:$F$359 &lt;= #REF!) *
  ( BASE_MAPA!$G$2:$G$359  &gt;= #REF!),
  BASE_MAPA!$K$2:$K$359,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68" t="str">
        <f>IF(BS_CONTROLE[[#This Row],[Local - Partida]]=0, "-", BS_CONTROLE[[#This Row],[Local - Partida]])</f>
        <v>-</v>
      </c>
      <c r="AL322" s="368" t="str">
        <f>IF(BS_CONTROLE[[#This Row],[Local - Encerramento]]=0, "-", BS_CONTROLE[[#This Row],[Local - Encerramento]])</f>
        <v>-</v>
      </c>
      <c r="AM322" s="368" t="str">
        <f>IF(BS_CONTROLE[[#This Row],[Entre - Estações]]=0, "-", BS_CONTROLE[[#This Row],[Entre - Estações]])</f>
        <v>-</v>
      </c>
      <c r="AN322" s="368" t="str">
        <f>IF(BS_CONTROLE[[#This Row],[SB]]=0, "-", BS_CONTROLE[[#This Row],[SB]])</f>
        <v>-</v>
      </c>
      <c r="AO322" s="369" t="str">
        <f>IF(BS_CONTROLE[[#This Row],[SUB]]=0, "-", BS_CONTROLE[[#This Row],[SUB]])</f>
        <v>-</v>
      </c>
      <c r="AP322" s="370" t="str">
        <f>IF(BS_CONTROLE[[#This Row],[KM - Inicio]]=0, "-", BS_CONTROLE[[#This Row],[KM - Inicio]])</f>
        <v>-</v>
      </c>
      <c r="AQ322" s="37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75" t="str" cm="1">
        <f t="array" ref="BC322" xml:space="preserve"> _xlfn.XLOOKUP(
  1,
  ( BASE_MAPA!$E$2:$E$359 = #REF!) *
  ( BASE_MAPA!$F$2:$F$359 &lt;= #REF!) *
  ( BASE_MAPA!$G$2:$G$359  &gt;= #REF!),
  BASE_MAPA!$D$2:$D$359,
  "-",
  0
)</f>
        <v>-</v>
      </c>
      <c r="BD322" s="75" t="str" cm="1">
        <f t="array" ref="BD322" xml:space="preserve"> _xlfn.XLOOKUP(
  1,
  ( BASE_MAPA!$E$2:$E$359 = #REF!) *
  ( BASE_MAPA!$F$2:$F$359 &lt;= #REF!) *
  ( BASE_MAPA!$G$2:$G$359  &gt;= #REF!),
  BASE_MAPA!$K$2:$K$359,
  "-",
  0
)</f>
        <v>-</v>
      </c>
      <c r="BE322" s="11" t="str">
        <f>IFERROR(_xlfn.XLOOKUP(AO322, BASE_MAPA!$E$2:$E$359, BASE_MAPA!$J$2:$J$359), "ERRO")</f>
        <v>ERRO</v>
      </c>
      <c r="BF322" s="37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9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16" t="str" cm="1">
        <f t="array" ref="M323" xml:space="preserve"> _xlfn.XLOOKUP(
  1,
  ( BASE_MAPA!$E$2:$E$359 = #REF!) *
  ( BASE_MAPA!$F$2:$F$359 &lt;= #REF!) *
  ( BASE_MAPA!$G$2:$G$359  &gt;= #REF!),
  BASE_MAPA!$H$2:$H$359,
  "-",
  0
)</f>
        <v>-</v>
      </c>
      <c r="N323" s="16" t="str" cm="1">
        <f t="array" ref="N323" xml:space="preserve"> _xlfn.XLOOKUP(
  1,
  ( BASE_MAPA!$E$2:$E$359 = #REF!) *
  ( BASE_MAPA!$F$2:$F$359 &lt;= #REF!) *
  ( BASE_MAPA!$G$2:$G$359  &gt;= #REF!),
  BASE_MAPA!$I$2:$I$359,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75" t="str" cm="1">
        <f t="array" ref="S323" xml:space="preserve"> _xlfn.XLOOKUP(
  1,
  ( BASE_MAPA!$E$2:$E$359 = #REF!) *
  ( BASE_MAPA!$F$2:$F$359 &lt;= #REF!) *
  ( BASE_MAPA!$G$2:$G$359  &gt;= #REF!),
  BASE_MAPA!$D$2:$D$359,
  "-",
  0
)</f>
        <v>-</v>
      </c>
      <c r="T323" s="75" t="str" cm="1">
        <f t="array" ref="T323" xml:space="preserve"> _xlfn.XLOOKUP(
  1,
  ( BASE_MAPA!$E$2:$E$359 = #REF!) *
  ( BASE_MAPA!$F$2:$F$359 &lt;= #REF!) *
  ( BASE_MAPA!$G$2:$G$359  &gt;= #REF!),
  BASE_MAPA!$K$2:$K$359,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68" t="str">
        <f>IF(BS_CONTROLE[[#This Row],[Local - Partida]]=0, "-", BS_CONTROLE[[#This Row],[Local - Partida]])</f>
        <v>-</v>
      </c>
      <c r="AL323" s="368" t="str">
        <f>IF(BS_CONTROLE[[#This Row],[Local - Encerramento]]=0, "-", BS_CONTROLE[[#This Row],[Local - Encerramento]])</f>
        <v>-</v>
      </c>
      <c r="AM323" s="368" t="str">
        <f>IF(BS_CONTROLE[[#This Row],[Entre - Estações]]=0, "-", BS_CONTROLE[[#This Row],[Entre - Estações]])</f>
        <v>-</v>
      </c>
      <c r="AN323" s="368" t="str">
        <f>IF(BS_CONTROLE[[#This Row],[SB]]=0, "-", BS_CONTROLE[[#This Row],[SB]])</f>
        <v>-</v>
      </c>
      <c r="AO323" s="369" t="str">
        <f>IF(BS_CONTROLE[[#This Row],[SUB]]=0, "-", BS_CONTROLE[[#This Row],[SUB]])</f>
        <v>-</v>
      </c>
      <c r="AP323" s="370" t="str">
        <f>IF(BS_CONTROLE[[#This Row],[KM - Inicio]]=0, "-", BS_CONTROLE[[#This Row],[KM - Inicio]])</f>
        <v>-</v>
      </c>
      <c r="AQ323" s="37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75" t="str" cm="1">
        <f t="array" ref="BC323" xml:space="preserve"> _xlfn.XLOOKUP(
  1,
  ( BASE_MAPA!$E$2:$E$359 = #REF!) *
  ( BASE_MAPA!$F$2:$F$359 &lt;= #REF!) *
  ( BASE_MAPA!$G$2:$G$359  &gt;= #REF!),
  BASE_MAPA!$D$2:$D$359,
  "-",
  0
)</f>
        <v>-</v>
      </c>
      <c r="BD323" s="75" t="str" cm="1">
        <f t="array" ref="BD323" xml:space="preserve"> _xlfn.XLOOKUP(
  1,
  ( BASE_MAPA!$E$2:$E$359 = #REF!) *
  ( BASE_MAPA!$F$2:$F$359 &lt;= #REF!) *
  ( BASE_MAPA!$G$2:$G$359  &gt;= #REF!),
  BASE_MAPA!$K$2:$K$359,
  "-",
  0
)</f>
        <v>-</v>
      </c>
      <c r="BE323" s="11" t="str">
        <f>IFERROR(_xlfn.XLOOKUP(AO323, BASE_MAPA!$E$2:$E$359, BASE_MAPA!$J$2:$J$359), "ERRO")</f>
        <v>ERRO</v>
      </c>
      <c r="BF323" s="37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9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16" t="str" cm="1">
        <f t="array" ref="M324" xml:space="preserve"> _xlfn.XLOOKUP(
  1,
  ( BASE_MAPA!$E$2:$E$359 = #REF!) *
  ( BASE_MAPA!$F$2:$F$359 &lt;= #REF!) *
  ( BASE_MAPA!$G$2:$G$359  &gt;= #REF!),
  BASE_MAPA!$H$2:$H$359,
  "-",
  0
)</f>
        <v>-</v>
      </c>
      <c r="N324" s="16" t="str" cm="1">
        <f t="array" ref="N324" xml:space="preserve"> _xlfn.XLOOKUP(
  1,
  ( BASE_MAPA!$E$2:$E$359 = #REF!) *
  ( BASE_MAPA!$F$2:$F$359 &lt;= #REF!) *
  ( BASE_MAPA!$G$2:$G$359  &gt;= #REF!),
  BASE_MAPA!$I$2:$I$359,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75" t="str" cm="1">
        <f t="array" ref="S324" xml:space="preserve"> _xlfn.XLOOKUP(
  1,
  ( BASE_MAPA!$E$2:$E$359 = #REF!) *
  ( BASE_MAPA!$F$2:$F$359 &lt;= #REF!) *
  ( BASE_MAPA!$G$2:$G$359  &gt;= #REF!),
  BASE_MAPA!$D$2:$D$359,
  "-",
  0
)</f>
        <v>-</v>
      </c>
      <c r="T324" s="75" t="str" cm="1">
        <f t="array" ref="T324" xml:space="preserve"> _xlfn.XLOOKUP(
  1,
  ( BASE_MAPA!$E$2:$E$359 = #REF!) *
  ( BASE_MAPA!$F$2:$F$359 &lt;= #REF!) *
  ( BASE_MAPA!$G$2:$G$359  &gt;= #REF!),
  BASE_MAPA!$K$2:$K$359,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68" t="str">
        <f>IF(BS_CONTROLE[[#This Row],[Local - Partida]]=0, "-", BS_CONTROLE[[#This Row],[Local - Partida]])</f>
        <v>-</v>
      </c>
      <c r="AL324" s="368" t="str">
        <f>IF(BS_CONTROLE[[#This Row],[Local - Encerramento]]=0, "-", BS_CONTROLE[[#This Row],[Local - Encerramento]])</f>
        <v>-</v>
      </c>
      <c r="AM324" s="368" t="str">
        <f>IF(BS_CONTROLE[[#This Row],[Entre - Estações]]=0, "-", BS_CONTROLE[[#This Row],[Entre - Estações]])</f>
        <v>-</v>
      </c>
      <c r="AN324" s="368" t="str">
        <f>IF(BS_CONTROLE[[#This Row],[SB]]=0, "-", BS_CONTROLE[[#This Row],[SB]])</f>
        <v>-</v>
      </c>
      <c r="AO324" s="369" t="str">
        <f>IF(BS_CONTROLE[[#This Row],[SUB]]=0, "-", BS_CONTROLE[[#This Row],[SUB]])</f>
        <v>-</v>
      </c>
      <c r="AP324" s="370" t="str">
        <f>IF(BS_CONTROLE[[#This Row],[KM - Inicio]]=0, "-", BS_CONTROLE[[#This Row],[KM - Inicio]])</f>
        <v>-</v>
      </c>
      <c r="AQ324" s="37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75" t="str" cm="1">
        <f t="array" ref="BC324" xml:space="preserve"> _xlfn.XLOOKUP(
  1,
  ( BASE_MAPA!$E$2:$E$359 = #REF!) *
  ( BASE_MAPA!$F$2:$F$359 &lt;= #REF!) *
  ( BASE_MAPA!$G$2:$G$359  &gt;= #REF!),
  BASE_MAPA!$D$2:$D$359,
  "-",
  0
)</f>
        <v>-</v>
      </c>
      <c r="BD324" s="75" t="str" cm="1">
        <f t="array" ref="BD324" xml:space="preserve"> _xlfn.XLOOKUP(
  1,
  ( BASE_MAPA!$E$2:$E$359 = #REF!) *
  ( BASE_MAPA!$F$2:$F$359 &lt;= #REF!) *
  ( BASE_MAPA!$G$2:$G$359  &gt;= #REF!),
  BASE_MAPA!$K$2:$K$359,
  "-",
  0
)</f>
        <v>-</v>
      </c>
      <c r="BE324" s="11" t="str">
        <f>IFERROR(_xlfn.XLOOKUP(AO324, BASE_MAPA!$E$2:$E$359, BASE_MAPA!$J$2:$J$359), "ERRO")</f>
        <v>ERRO</v>
      </c>
      <c r="BF324" s="37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9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16" t="str" cm="1">
        <f t="array" ref="M325" xml:space="preserve"> _xlfn.XLOOKUP(
  1,
  ( BASE_MAPA!$E$2:$E$359 = #REF!) *
  ( BASE_MAPA!$F$2:$F$359 &lt;= #REF!) *
  ( BASE_MAPA!$G$2:$G$359  &gt;= #REF!),
  BASE_MAPA!$H$2:$H$359,
  "-",
  0
)</f>
        <v>-</v>
      </c>
      <c r="N325" s="16" t="str" cm="1">
        <f t="array" ref="N325" xml:space="preserve"> _xlfn.XLOOKUP(
  1,
  ( BASE_MAPA!$E$2:$E$359 = #REF!) *
  ( BASE_MAPA!$F$2:$F$359 &lt;= #REF!) *
  ( BASE_MAPA!$G$2:$G$359  &gt;= #REF!),
  BASE_MAPA!$I$2:$I$359,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75" t="str" cm="1">
        <f t="array" ref="S325" xml:space="preserve"> _xlfn.XLOOKUP(
  1,
  ( BASE_MAPA!$E$2:$E$359 = #REF!) *
  ( BASE_MAPA!$F$2:$F$359 &lt;= #REF!) *
  ( BASE_MAPA!$G$2:$G$359  &gt;= #REF!),
  BASE_MAPA!$D$2:$D$359,
  "-",
  0
)</f>
        <v>-</v>
      </c>
      <c r="T325" s="75" t="str" cm="1">
        <f t="array" ref="T325" xml:space="preserve"> _xlfn.XLOOKUP(
  1,
  ( BASE_MAPA!$E$2:$E$359 = #REF!) *
  ( BASE_MAPA!$F$2:$F$359 &lt;= #REF!) *
  ( BASE_MAPA!$G$2:$G$359  &gt;= #REF!),
  BASE_MAPA!$K$2:$K$359,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68" t="str">
        <f>IF(BS_CONTROLE[[#This Row],[Local - Partida]]=0, "-", BS_CONTROLE[[#This Row],[Local - Partida]])</f>
        <v>-</v>
      </c>
      <c r="AL325" s="368" t="str">
        <f>IF(BS_CONTROLE[[#This Row],[Local - Encerramento]]=0, "-", BS_CONTROLE[[#This Row],[Local - Encerramento]])</f>
        <v>-</v>
      </c>
      <c r="AM325" s="368" t="str">
        <f>IF(BS_CONTROLE[[#This Row],[Entre - Estações]]=0, "-", BS_CONTROLE[[#This Row],[Entre - Estações]])</f>
        <v>-</v>
      </c>
      <c r="AN325" s="368" t="str">
        <f>IF(BS_CONTROLE[[#This Row],[SB]]=0, "-", BS_CONTROLE[[#This Row],[SB]])</f>
        <v>-</v>
      </c>
      <c r="AO325" s="369" t="str">
        <f>IF(BS_CONTROLE[[#This Row],[SUB]]=0, "-", BS_CONTROLE[[#This Row],[SUB]])</f>
        <v>-</v>
      </c>
      <c r="AP325" s="370" t="str">
        <f>IF(BS_CONTROLE[[#This Row],[KM - Inicio]]=0, "-", BS_CONTROLE[[#This Row],[KM - Inicio]])</f>
        <v>-</v>
      </c>
      <c r="AQ325" s="37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75" t="str" cm="1">
        <f t="array" ref="BC325" xml:space="preserve"> _xlfn.XLOOKUP(
  1,
  ( BASE_MAPA!$E$2:$E$359 = #REF!) *
  ( BASE_MAPA!$F$2:$F$359 &lt;= #REF!) *
  ( BASE_MAPA!$G$2:$G$359  &gt;= #REF!),
  BASE_MAPA!$D$2:$D$359,
  "-",
  0
)</f>
        <v>-</v>
      </c>
      <c r="BD325" s="75" t="str" cm="1">
        <f t="array" ref="BD325" xml:space="preserve"> _xlfn.XLOOKUP(
  1,
  ( BASE_MAPA!$E$2:$E$359 = #REF!) *
  ( BASE_MAPA!$F$2:$F$359 &lt;= #REF!) *
  ( BASE_MAPA!$G$2:$G$359  &gt;= #REF!),
  BASE_MAPA!$K$2:$K$359,
  "-",
  0
)</f>
        <v>-</v>
      </c>
      <c r="BE325" s="11" t="str">
        <f>IFERROR(_xlfn.XLOOKUP(AO325, BASE_MAPA!$E$2:$E$359, BASE_MAPA!$J$2:$J$359), "ERRO")</f>
        <v>ERRO</v>
      </c>
      <c r="BF325" s="37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9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16" t="str" cm="1">
        <f t="array" ref="M326" xml:space="preserve"> _xlfn.XLOOKUP(
  1,
  ( BASE_MAPA!$E$2:$E$359 = #REF!) *
  ( BASE_MAPA!$F$2:$F$359 &lt;= #REF!) *
  ( BASE_MAPA!$G$2:$G$359  &gt;= #REF!),
  BASE_MAPA!$H$2:$H$359,
  "-",
  0
)</f>
        <v>-</v>
      </c>
      <c r="N326" s="16" t="str" cm="1">
        <f t="array" ref="N326" xml:space="preserve"> _xlfn.XLOOKUP(
  1,
  ( BASE_MAPA!$E$2:$E$359 = #REF!) *
  ( BASE_MAPA!$F$2:$F$359 &lt;= #REF!) *
  ( BASE_MAPA!$G$2:$G$359  &gt;= #REF!),
  BASE_MAPA!$I$2:$I$359,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75" t="str" cm="1">
        <f t="array" ref="S326" xml:space="preserve"> _xlfn.XLOOKUP(
  1,
  ( BASE_MAPA!$E$2:$E$359 = #REF!) *
  ( BASE_MAPA!$F$2:$F$359 &lt;= #REF!) *
  ( BASE_MAPA!$G$2:$G$359  &gt;= #REF!),
  BASE_MAPA!$D$2:$D$359,
  "-",
  0
)</f>
        <v>-</v>
      </c>
      <c r="T326" s="75" t="str" cm="1">
        <f t="array" ref="T326" xml:space="preserve"> _xlfn.XLOOKUP(
  1,
  ( BASE_MAPA!$E$2:$E$359 = #REF!) *
  ( BASE_MAPA!$F$2:$F$359 &lt;= #REF!) *
  ( BASE_MAPA!$G$2:$G$359  &gt;= #REF!),
  BASE_MAPA!$K$2:$K$359,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68" t="str">
        <f>IF(BS_CONTROLE[[#This Row],[Local - Partida]]=0, "-", BS_CONTROLE[[#This Row],[Local - Partida]])</f>
        <v>-</v>
      </c>
      <c r="AL326" s="368" t="str">
        <f>IF(BS_CONTROLE[[#This Row],[Local - Encerramento]]=0, "-", BS_CONTROLE[[#This Row],[Local - Encerramento]])</f>
        <v>-</v>
      </c>
      <c r="AM326" s="368" t="str">
        <f>IF(BS_CONTROLE[[#This Row],[Entre - Estações]]=0, "-", BS_CONTROLE[[#This Row],[Entre - Estações]])</f>
        <v>-</v>
      </c>
      <c r="AN326" s="368" t="str">
        <f>IF(BS_CONTROLE[[#This Row],[SB]]=0, "-", BS_CONTROLE[[#This Row],[SB]])</f>
        <v>-</v>
      </c>
      <c r="AO326" s="369" t="str">
        <f>IF(BS_CONTROLE[[#This Row],[SUB]]=0, "-", BS_CONTROLE[[#This Row],[SUB]])</f>
        <v>-</v>
      </c>
      <c r="AP326" s="370" t="str">
        <f>IF(BS_CONTROLE[[#This Row],[KM - Inicio]]=0, "-", BS_CONTROLE[[#This Row],[KM - Inicio]])</f>
        <v>-</v>
      </c>
      <c r="AQ326" s="37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75" t="str" cm="1">
        <f t="array" ref="BC326" xml:space="preserve"> _xlfn.XLOOKUP(
  1,
  ( BASE_MAPA!$E$2:$E$359 = #REF!) *
  ( BASE_MAPA!$F$2:$F$359 &lt;= #REF!) *
  ( BASE_MAPA!$G$2:$G$359  &gt;= #REF!),
  BASE_MAPA!$D$2:$D$359,
  "-",
  0
)</f>
        <v>-</v>
      </c>
      <c r="BD326" s="75" t="str" cm="1">
        <f t="array" ref="BD326" xml:space="preserve"> _xlfn.XLOOKUP(
  1,
  ( BASE_MAPA!$E$2:$E$359 = #REF!) *
  ( BASE_MAPA!$F$2:$F$359 &lt;= #REF!) *
  ( BASE_MAPA!$G$2:$G$359  &gt;= #REF!),
  BASE_MAPA!$K$2:$K$359,
  "-",
  0
)</f>
        <v>-</v>
      </c>
      <c r="BE326" s="11" t="str">
        <f>IFERROR(_xlfn.XLOOKUP(AO326, BASE_MAPA!$E$2:$E$359, BASE_MAPA!$J$2:$J$359), "ERRO")</f>
        <v>ERRO</v>
      </c>
      <c r="BF326" s="37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9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16" t="str" cm="1">
        <f t="array" ref="M327" xml:space="preserve"> _xlfn.XLOOKUP(
  1,
  ( BASE_MAPA!$E$2:$E$359 = #REF!) *
  ( BASE_MAPA!$F$2:$F$359 &lt;= #REF!) *
  ( BASE_MAPA!$G$2:$G$359  &gt;= #REF!),
  BASE_MAPA!$H$2:$H$359,
  "-",
  0
)</f>
        <v>-</v>
      </c>
      <c r="N327" s="16" t="str" cm="1">
        <f t="array" ref="N327" xml:space="preserve"> _xlfn.XLOOKUP(
  1,
  ( BASE_MAPA!$E$2:$E$359 = #REF!) *
  ( BASE_MAPA!$F$2:$F$359 &lt;= #REF!) *
  ( BASE_MAPA!$G$2:$G$359  &gt;= #REF!),
  BASE_MAPA!$I$2:$I$359,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75" t="str" cm="1">
        <f t="array" ref="S327" xml:space="preserve"> _xlfn.XLOOKUP(
  1,
  ( BASE_MAPA!$E$2:$E$359 = #REF!) *
  ( BASE_MAPA!$F$2:$F$359 &lt;= #REF!) *
  ( BASE_MAPA!$G$2:$G$359  &gt;= #REF!),
  BASE_MAPA!$D$2:$D$359,
  "-",
  0
)</f>
        <v>-</v>
      </c>
      <c r="T327" s="75" t="str" cm="1">
        <f t="array" ref="T327" xml:space="preserve"> _xlfn.XLOOKUP(
  1,
  ( BASE_MAPA!$E$2:$E$359 = #REF!) *
  ( BASE_MAPA!$F$2:$F$359 &lt;= #REF!) *
  ( BASE_MAPA!$G$2:$G$359  &gt;= #REF!),
  BASE_MAPA!$K$2:$K$359,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68" t="str">
        <f>IF(BS_CONTROLE[[#This Row],[Local - Partida]]=0, "-", BS_CONTROLE[[#This Row],[Local - Partida]])</f>
        <v>-</v>
      </c>
      <c r="AL327" s="368" t="str">
        <f>IF(BS_CONTROLE[[#This Row],[Local - Encerramento]]=0, "-", BS_CONTROLE[[#This Row],[Local - Encerramento]])</f>
        <v>-</v>
      </c>
      <c r="AM327" s="368" t="str">
        <f>IF(BS_CONTROLE[[#This Row],[Entre - Estações]]=0, "-", BS_CONTROLE[[#This Row],[Entre - Estações]])</f>
        <v>-</v>
      </c>
      <c r="AN327" s="368" t="str">
        <f>IF(BS_CONTROLE[[#This Row],[SB]]=0, "-", BS_CONTROLE[[#This Row],[SB]])</f>
        <v>-</v>
      </c>
      <c r="AO327" s="369" t="str">
        <f>IF(BS_CONTROLE[[#This Row],[SUB]]=0, "-", BS_CONTROLE[[#This Row],[SUB]])</f>
        <v>-</v>
      </c>
      <c r="AP327" s="370" t="str">
        <f>IF(BS_CONTROLE[[#This Row],[KM - Inicio]]=0, "-", BS_CONTROLE[[#This Row],[KM - Inicio]])</f>
        <v>-</v>
      </c>
      <c r="AQ327" s="37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75" t="str" cm="1">
        <f t="array" ref="BC327" xml:space="preserve"> _xlfn.XLOOKUP(
  1,
  ( BASE_MAPA!$E$2:$E$359 = #REF!) *
  ( BASE_MAPA!$F$2:$F$359 &lt;= #REF!) *
  ( BASE_MAPA!$G$2:$G$359  &gt;= #REF!),
  BASE_MAPA!$D$2:$D$359,
  "-",
  0
)</f>
        <v>-</v>
      </c>
      <c r="BD327" s="75" t="str" cm="1">
        <f t="array" ref="BD327" xml:space="preserve"> _xlfn.XLOOKUP(
  1,
  ( BASE_MAPA!$E$2:$E$359 = #REF!) *
  ( BASE_MAPA!$F$2:$F$359 &lt;= #REF!) *
  ( BASE_MAPA!$G$2:$G$359  &gt;= #REF!),
  BASE_MAPA!$K$2:$K$359,
  "-",
  0
)</f>
        <v>-</v>
      </c>
      <c r="BE327" s="11" t="str">
        <f>IFERROR(_xlfn.XLOOKUP(AO327, BASE_MAPA!$E$2:$E$359, BASE_MAPA!$J$2:$J$359), "ERRO")</f>
        <v>ERRO</v>
      </c>
      <c r="BF327" s="37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9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16" t="str" cm="1">
        <f t="array" ref="M328" xml:space="preserve"> _xlfn.XLOOKUP(
  1,
  ( BASE_MAPA!$E$2:$E$359 = #REF!) *
  ( BASE_MAPA!$F$2:$F$359 &lt;= #REF!) *
  ( BASE_MAPA!$G$2:$G$359  &gt;= #REF!),
  BASE_MAPA!$H$2:$H$359,
  "-",
  0
)</f>
        <v>-</v>
      </c>
      <c r="N328" s="16" t="str" cm="1">
        <f t="array" ref="N328" xml:space="preserve"> _xlfn.XLOOKUP(
  1,
  ( BASE_MAPA!$E$2:$E$359 = #REF!) *
  ( BASE_MAPA!$F$2:$F$359 &lt;= #REF!) *
  ( BASE_MAPA!$G$2:$G$359  &gt;= #REF!),
  BASE_MAPA!$I$2:$I$359,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75" t="str" cm="1">
        <f t="array" ref="S328" xml:space="preserve"> _xlfn.XLOOKUP(
  1,
  ( BASE_MAPA!$E$2:$E$359 = #REF!) *
  ( BASE_MAPA!$F$2:$F$359 &lt;= #REF!) *
  ( BASE_MAPA!$G$2:$G$359  &gt;= #REF!),
  BASE_MAPA!$D$2:$D$359,
  "-",
  0
)</f>
        <v>-</v>
      </c>
      <c r="T328" s="75" t="str" cm="1">
        <f t="array" ref="T328" xml:space="preserve"> _xlfn.XLOOKUP(
  1,
  ( BASE_MAPA!$E$2:$E$359 = #REF!) *
  ( BASE_MAPA!$F$2:$F$359 &lt;= #REF!) *
  ( BASE_MAPA!$G$2:$G$359  &gt;= #REF!),
  BASE_MAPA!$K$2:$K$359,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68" t="str">
        <f>IF(BS_CONTROLE[[#This Row],[Local - Partida]]=0, "-", BS_CONTROLE[[#This Row],[Local - Partida]])</f>
        <v>-</v>
      </c>
      <c r="AL328" s="368" t="str">
        <f>IF(BS_CONTROLE[[#This Row],[Local - Encerramento]]=0, "-", BS_CONTROLE[[#This Row],[Local - Encerramento]])</f>
        <v>-</v>
      </c>
      <c r="AM328" s="368" t="str">
        <f>IF(BS_CONTROLE[[#This Row],[Entre - Estações]]=0, "-", BS_CONTROLE[[#This Row],[Entre - Estações]])</f>
        <v>-</v>
      </c>
      <c r="AN328" s="368" t="str">
        <f>IF(BS_CONTROLE[[#This Row],[SB]]=0, "-", BS_CONTROLE[[#This Row],[SB]])</f>
        <v>-</v>
      </c>
      <c r="AO328" s="369" t="str">
        <f>IF(BS_CONTROLE[[#This Row],[SUB]]=0, "-", BS_CONTROLE[[#This Row],[SUB]])</f>
        <v>-</v>
      </c>
      <c r="AP328" s="370" t="str">
        <f>IF(BS_CONTROLE[[#This Row],[KM - Inicio]]=0, "-", BS_CONTROLE[[#This Row],[KM - Inicio]])</f>
        <v>-</v>
      </c>
      <c r="AQ328" s="37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75" t="str" cm="1">
        <f t="array" ref="BC328" xml:space="preserve"> _xlfn.XLOOKUP(
  1,
  ( BASE_MAPA!$E$2:$E$359 = #REF!) *
  ( BASE_MAPA!$F$2:$F$359 &lt;= #REF!) *
  ( BASE_MAPA!$G$2:$G$359  &gt;= #REF!),
  BASE_MAPA!$D$2:$D$359,
  "-",
  0
)</f>
        <v>-</v>
      </c>
      <c r="BD328" s="75" t="str" cm="1">
        <f t="array" ref="BD328" xml:space="preserve"> _xlfn.XLOOKUP(
  1,
  ( BASE_MAPA!$E$2:$E$359 = #REF!) *
  ( BASE_MAPA!$F$2:$F$359 &lt;= #REF!) *
  ( BASE_MAPA!$G$2:$G$359  &gt;= #REF!),
  BASE_MAPA!$K$2:$K$359,
  "-",
  0
)</f>
        <v>-</v>
      </c>
      <c r="BE328" s="11" t="str">
        <f>IFERROR(_xlfn.XLOOKUP(AO328, BASE_MAPA!$E$2:$E$359, BASE_MAPA!$J$2:$J$359), "ERRO")</f>
        <v>ERRO</v>
      </c>
      <c r="BF328" s="37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9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16" t="str" cm="1">
        <f t="array" ref="M329" xml:space="preserve"> _xlfn.XLOOKUP(
  1,
  ( BASE_MAPA!$E$2:$E$359 = #REF!) *
  ( BASE_MAPA!$F$2:$F$359 &lt;= #REF!) *
  ( BASE_MAPA!$G$2:$G$359  &gt;= #REF!),
  BASE_MAPA!$H$2:$H$359,
  "-",
  0
)</f>
        <v>-</v>
      </c>
      <c r="N329" s="16" t="str" cm="1">
        <f t="array" ref="N329" xml:space="preserve"> _xlfn.XLOOKUP(
  1,
  ( BASE_MAPA!$E$2:$E$359 = #REF!) *
  ( BASE_MAPA!$F$2:$F$359 &lt;= #REF!) *
  ( BASE_MAPA!$G$2:$G$359  &gt;= #REF!),
  BASE_MAPA!$I$2:$I$359,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75" t="str" cm="1">
        <f t="array" ref="S329" xml:space="preserve"> _xlfn.XLOOKUP(
  1,
  ( BASE_MAPA!$E$2:$E$359 = #REF!) *
  ( BASE_MAPA!$F$2:$F$359 &lt;= #REF!) *
  ( BASE_MAPA!$G$2:$G$359  &gt;= #REF!),
  BASE_MAPA!$D$2:$D$359,
  "-",
  0
)</f>
        <v>-</v>
      </c>
      <c r="T329" s="75" t="str" cm="1">
        <f t="array" ref="T329" xml:space="preserve"> _xlfn.XLOOKUP(
  1,
  ( BASE_MAPA!$E$2:$E$359 = #REF!) *
  ( BASE_MAPA!$F$2:$F$359 &lt;= #REF!) *
  ( BASE_MAPA!$G$2:$G$359  &gt;= #REF!),
  BASE_MAPA!$K$2:$K$359,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68" t="str">
        <f>IF(BS_CONTROLE[[#This Row],[Local - Partida]]=0, "-", BS_CONTROLE[[#This Row],[Local - Partida]])</f>
        <v>-</v>
      </c>
      <c r="AL329" s="368" t="str">
        <f>IF(BS_CONTROLE[[#This Row],[Local - Encerramento]]=0, "-", BS_CONTROLE[[#This Row],[Local - Encerramento]])</f>
        <v>-</v>
      </c>
      <c r="AM329" s="368" t="str">
        <f>IF(BS_CONTROLE[[#This Row],[Entre - Estações]]=0, "-", BS_CONTROLE[[#This Row],[Entre - Estações]])</f>
        <v>-</v>
      </c>
      <c r="AN329" s="368" t="str">
        <f>IF(BS_CONTROLE[[#This Row],[SB]]=0, "-", BS_CONTROLE[[#This Row],[SB]])</f>
        <v>-</v>
      </c>
      <c r="AO329" s="369" t="str">
        <f>IF(BS_CONTROLE[[#This Row],[SUB]]=0, "-", BS_CONTROLE[[#This Row],[SUB]])</f>
        <v>-</v>
      </c>
      <c r="AP329" s="370" t="str">
        <f>IF(BS_CONTROLE[[#This Row],[KM - Inicio]]=0, "-", BS_CONTROLE[[#This Row],[KM - Inicio]])</f>
        <v>-</v>
      </c>
      <c r="AQ329" s="37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75" t="str" cm="1">
        <f t="array" ref="BC329" xml:space="preserve"> _xlfn.XLOOKUP(
  1,
  ( BASE_MAPA!$E$2:$E$359 = #REF!) *
  ( BASE_MAPA!$F$2:$F$359 &lt;= #REF!) *
  ( BASE_MAPA!$G$2:$G$359  &gt;= #REF!),
  BASE_MAPA!$D$2:$D$359,
  "-",
  0
)</f>
        <v>-</v>
      </c>
      <c r="BD329" s="75" t="str" cm="1">
        <f t="array" ref="BD329" xml:space="preserve"> _xlfn.XLOOKUP(
  1,
  ( BASE_MAPA!$E$2:$E$359 = #REF!) *
  ( BASE_MAPA!$F$2:$F$359 &lt;= #REF!) *
  ( BASE_MAPA!$G$2:$G$359  &gt;= #REF!),
  BASE_MAPA!$K$2:$K$359,
  "-",
  0
)</f>
        <v>-</v>
      </c>
      <c r="BE329" s="11" t="str">
        <f>IFERROR(_xlfn.XLOOKUP(AO329, BASE_MAPA!$E$2:$E$359, BASE_MAPA!$J$2:$J$359), "ERRO")</f>
        <v>ERRO</v>
      </c>
      <c r="BF329" s="37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9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16" t="str" cm="1">
        <f t="array" ref="M330" xml:space="preserve"> _xlfn.XLOOKUP(
  1,
  ( BASE_MAPA!$E$2:$E$359 = #REF!) *
  ( BASE_MAPA!$F$2:$F$359 &lt;= #REF!) *
  ( BASE_MAPA!$G$2:$G$359  &gt;= #REF!),
  BASE_MAPA!$H$2:$H$359,
  "-",
  0
)</f>
        <v>-</v>
      </c>
      <c r="N330" s="16" t="str" cm="1">
        <f t="array" ref="N330" xml:space="preserve"> _xlfn.XLOOKUP(
  1,
  ( BASE_MAPA!$E$2:$E$359 = #REF!) *
  ( BASE_MAPA!$F$2:$F$359 &lt;= #REF!) *
  ( BASE_MAPA!$G$2:$G$359  &gt;= #REF!),
  BASE_MAPA!$I$2:$I$359,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75" t="str" cm="1">
        <f t="array" ref="S330" xml:space="preserve"> _xlfn.XLOOKUP(
  1,
  ( BASE_MAPA!$E$2:$E$359 = #REF!) *
  ( BASE_MAPA!$F$2:$F$359 &lt;= #REF!) *
  ( BASE_MAPA!$G$2:$G$359  &gt;= #REF!),
  BASE_MAPA!$D$2:$D$359,
  "-",
  0
)</f>
        <v>-</v>
      </c>
      <c r="T330" s="75" t="str" cm="1">
        <f t="array" ref="T330" xml:space="preserve"> _xlfn.XLOOKUP(
  1,
  ( BASE_MAPA!$E$2:$E$359 = #REF!) *
  ( BASE_MAPA!$F$2:$F$359 &lt;= #REF!) *
  ( BASE_MAPA!$G$2:$G$359  &gt;= #REF!),
  BASE_MAPA!$K$2:$K$359,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68" t="str">
        <f>IF(BS_CONTROLE[[#This Row],[Local - Partida]]=0, "-", BS_CONTROLE[[#This Row],[Local - Partida]])</f>
        <v>-</v>
      </c>
      <c r="AL330" s="368" t="str">
        <f>IF(BS_CONTROLE[[#This Row],[Local - Encerramento]]=0, "-", BS_CONTROLE[[#This Row],[Local - Encerramento]])</f>
        <v>-</v>
      </c>
      <c r="AM330" s="368" t="str">
        <f>IF(BS_CONTROLE[[#This Row],[Entre - Estações]]=0, "-", BS_CONTROLE[[#This Row],[Entre - Estações]])</f>
        <v>-</v>
      </c>
      <c r="AN330" s="368" t="str">
        <f>IF(BS_CONTROLE[[#This Row],[SB]]=0, "-", BS_CONTROLE[[#This Row],[SB]])</f>
        <v>-</v>
      </c>
      <c r="AO330" s="369" t="str">
        <f>IF(BS_CONTROLE[[#This Row],[SUB]]=0, "-", BS_CONTROLE[[#This Row],[SUB]])</f>
        <v>-</v>
      </c>
      <c r="AP330" s="370" t="str">
        <f>IF(BS_CONTROLE[[#This Row],[KM - Inicio]]=0, "-", BS_CONTROLE[[#This Row],[KM - Inicio]])</f>
        <v>-</v>
      </c>
      <c r="AQ330" s="37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75" t="str" cm="1">
        <f t="array" ref="BC330" xml:space="preserve"> _xlfn.XLOOKUP(
  1,
  ( BASE_MAPA!$E$2:$E$359 = #REF!) *
  ( BASE_MAPA!$F$2:$F$359 &lt;= #REF!) *
  ( BASE_MAPA!$G$2:$G$359  &gt;= #REF!),
  BASE_MAPA!$D$2:$D$359,
  "-",
  0
)</f>
        <v>-</v>
      </c>
      <c r="BD330" s="75" t="str" cm="1">
        <f t="array" ref="BD330" xml:space="preserve"> _xlfn.XLOOKUP(
  1,
  ( BASE_MAPA!$E$2:$E$359 = #REF!) *
  ( BASE_MAPA!$F$2:$F$359 &lt;= #REF!) *
  ( BASE_MAPA!$G$2:$G$359  &gt;= #REF!),
  BASE_MAPA!$K$2:$K$359,
  "-",
  0
)</f>
        <v>-</v>
      </c>
      <c r="BE330" s="11" t="str">
        <f>IFERROR(_xlfn.XLOOKUP(AO330, BASE_MAPA!$E$2:$E$359, BASE_MAPA!$J$2:$J$359), "ERRO")</f>
        <v>ERRO</v>
      </c>
      <c r="BF330" s="37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9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16" t="str" cm="1">
        <f t="array" ref="M331" xml:space="preserve"> _xlfn.XLOOKUP(
  1,
  ( BASE_MAPA!$E$2:$E$359 = #REF!) *
  ( BASE_MAPA!$F$2:$F$359 &lt;= #REF!) *
  ( BASE_MAPA!$G$2:$G$359  &gt;= #REF!),
  BASE_MAPA!$H$2:$H$359,
  "-",
  0
)</f>
        <v>-</v>
      </c>
      <c r="N331" s="16" t="str" cm="1">
        <f t="array" ref="N331" xml:space="preserve"> _xlfn.XLOOKUP(
  1,
  ( BASE_MAPA!$E$2:$E$359 = #REF!) *
  ( BASE_MAPA!$F$2:$F$359 &lt;= #REF!) *
  ( BASE_MAPA!$G$2:$G$359  &gt;= #REF!),
  BASE_MAPA!$I$2:$I$359,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75" t="str" cm="1">
        <f t="array" ref="S331" xml:space="preserve"> _xlfn.XLOOKUP(
  1,
  ( BASE_MAPA!$E$2:$E$359 = #REF!) *
  ( BASE_MAPA!$F$2:$F$359 &lt;= #REF!) *
  ( BASE_MAPA!$G$2:$G$359  &gt;= #REF!),
  BASE_MAPA!$D$2:$D$359,
  "-",
  0
)</f>
        <v>-</v>
      </c>
      <c r="T331" s="75" t="str" cm="1">
        <f t="array" ref="T331" xml:space="preserve"> _xlfn.XLOOKUP(
  1,
  ( BASE_MAPA!$E$2:$E$359 = #REF!) *
  ( BASE_MAPA!$F$2:$F$359 &lt;= #REF!) *
  ( BASE_MAPA!$G$2:$G$359  &gt;= #REF!),
  BASE_MAPA!$K$2:$K$359,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68" t="str">
        <f>IF(BS_CONTROLE[[#This Row],[Local - Partida]]=0, "-", BS_CONTROLE[[#This Row],[Local - Partida]])</f>
        <v>-</v>
      </c>
      <c r="AL331" s="368" t="str">
        <f>IF(BS_CONTROLE[[#This Row],[Local - Encerramento]]=0, "-", BS_CONTROLE[[#This Row],[Local - Encerramento]])</f>
        <v>-</v>
      </c>
      <c r="AM331" s="368" t="str">
        <f>IF(BS_CONTROLE[[#This Row],[Entre - Estações]]=0, "-", BS_CONTROLE[[#This Row],[Entre - Estações]])</f>
        <v>-</v>
      </c>
      <c r="AN331" s="368" t="str">
        <f>IF(BS_CONTROLE[[#This Row],[SB]]=0, "-", BS_CONTROLE[[#This Row],[SB]])</f>
        <v>-</v>
      </c>
      <c r="AO331" s="369" t="str">
        <f>IF(BS_CONTROLE[[#This Row],[SUB]]=0, "-", BS_CONTROLE[[#This Row],[SUB]])</f>
        <v>-</v>
      </c>
      <c r="AP331" s="370" t="str">
        <f>IF(BS_CONTROLE[[#This Row],[KM - Inicio]]=0, "-", BS_CONTROLE[[#This Row],[KM - Inicio]])</f>
        <v>-</v>
      </c>
      <c r="AQ331" s="37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75" t="str" cm="1">
        <f t="array" ref="BC331" xml:space="preserve"> _xlfn.XLOOKUP(
  1,
  ( BASE_MAPA!$E$2:$E$359 = #REF!) *
  ( BASE_MAPA!$F$2:$F$359 &lt;= #REF!) *
  ( BASE_MAPA!$G$2:$G$359  &gt;= #REF!),
  BASE_MAPA!$D$2:$D$359,
  "-",
  0
)</f>
        <v>-</v>
      </c>
      <c r="BD331" s="75" t="str" cm="1">
        <f t="array" ref="BD331" xml:space="preserve"> _xlfn.XLOOKUP(
  1,
  ( BASE_MAPA!$E$2:$E$359 = #REF!) *
  ( BASE_MAPA!$F$2:$F$359 &lt;= #REF!) *
  ( BASE_MAPA!$G$2:$G$359  &gt;= #REF!),
  BASE_MAPA!$K$2:$K$359,
  "-",
  0
)</f>
        <v>-</v>
      </c>
      <c r="BE331" s="11" t="str">
        <f>IFERROR(_xlfn.XLOOKUP(AO331, BASE_MAPA!$E$2:$E$359, BASE_MAPA!$J$2:$J$359), "ERRO")</f>
        <v>ERRO</v>
      </c>
      <c r="BF331" s="37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9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16" t="str" cm="1">
        <f t="array" ref="M332" xml:space="preserve"> _xlfn.XLOOKUP(
  1,
  ( BASE_MAPA!$E$2:$E$359 = #REF!) *
  ( BASE_MAPA!$F$2:$F$359 &lt;= #REF!) *
  ( BASE_MAPA!$G$2:$G$359  &gt;= #REF!),
  BASE_MAPA!$H$2:$H$359,
  "-",
  0
)</f>
        <v>-</v>
      </c>
      <c r="N332" s="16" t="str" cm="1">
        <f t="array" ref="N332" xml:space="preserve"> _xlfn.XLOOKUP(
  1,
  ( BASE_MAPA!$E$2:$E$359 = #REF!) *
  ( BASE_MAPA!$F$2:$F$359 &lt;= #REF!) *
  ( BASE_MAPA!$G$2:$G$359  &gt;= #REF!),
  BASE_MAPA!$I$2:$I$359,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75" t="str" cm="1">
        <f t="array" ref="S332" xml:space="preserve"> _xlfn.XLOOKUP(
  1,
  ( BASE_MAPA!$E$2:$E$359 = #REF!) *
  ( BASE_MAPA!$F$2:$F$359 &lt;= #REF!) *
  ( BASE_MAPA!$G$2:$G$359  &gt;= #REF!),
  BASE_MAPA!$D$2:$D$359,
  "-",
  0
)</f>
        <v>-</v>
      </c>
      <c r="T332" s="75" t="str" cm="1">
        <f t="array" ref="T332" xml:space="preserve"> _xlfn.XLOOKUP(
  1,
  ( BASE_MAPA!$E$2:$E$359 = #REF!) *
  ( BASE_MAPA!$F$2:$F$359 &lt;= #REF!) *
  ( BASE_MAPA!$G$2:$G$359  &gt;= #REF!),
  BASE_MAPA!$K$2:$K$359,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68" t="str">
        <f>IF(BS_CONTROLE[[#This Row],[Local - Partida]]=0, "-", BS_CONTROLE[[#This Row],[Local - Partida]])</f>
        <v>-</v>
      </c>
      <c r="AL332" s="368" t="str">
        <f>IF(BS_CONTROLE[[#This Row],[Local - Encerramento]]=0, "-", BS_CONTROLE[[#This Row],[Local - Encerramento]])</f>
        <v>-</v>
      </c>
      <c r="AM332" s="368" t="str">
        <f>IF(BS_CONTROLE[[#This Row],[Entre - Estações]]=0, "-", BS_CONTROLE[[#This Row],[Entre - Estações]])</f>
        <v>-</v>
      </c>
      <c r="AN332" s="368" t="str">
        <f>IF(BS_CONTROLE[[#This Row],[SB]]=0, "-", BS_CONTROLE[[#This Row],[SB]])</f>
        <v>-</v>
      </c>
      <c r="AO332" s="369" t="str">
        <f>IF(BS_CONTROLE[[#This Row],[SUB]]=0, "-", BS_CONTROLE[[#This Row],[SUB]])</f>
        <v>-</v>
      </c>
      <c r="AP332" s="370" t="str">
        <f>IF(BS_CONTROLE[[#This Row],[KM - Inicio]]=0, "-", BS_CONTROLE[[#This Row],[KM - Inicio]])</f>
        <v>-</v>
      </c>
      <c r="AQ332" s="37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75" t="str" cm="1">
        <f t="array" ref="BC332" xml:space="preserve"> _xlfn.XLOOKUP(
  1,
  ( BASE_MAPA!$E$2:$E$359 = #REF!) *
  ( BASE_MAPA!$F$2:$F$359 &lt;= #REF!) *
  ( BASE_MAPA!$G$2:$G$359  &gt;= #REF!),
  BASE_MAPA!$D$2:$D$359,
  "-",
  0
)</f>
        <v>-</v>
      </c>
      <c r="BD332" s="75" t="str" cm="1">
        <f t="array" ref="BD332" xml:space="preserve"> _xlfn.XLOOKUP(
  1,
  ( BASE_MAPA!$E$2:$E$359 = #REF!) *
  ( BASE_MAPA!$F$2:$F$359 &lt;= #REF!) *
  ( BASE_MAPA!$G$2:$G$359  &gt;= #REF!),
  BASE_MAPA!$K$2:$K$359,
  "-",
  0
)</f>
        <v>-</v>
      </c>
      <c r="BE332" s="11" t="str">
        <f>IFERROR(_xlfn.XLOOKUP(AO332, BASE_MAPA!$E$2:$E$359, BASE_MAPA!$J$2:$J$359), "ERRO")</f>
        <v>ERRO</v>
      </c>
      <c r="BF332" s="37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9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16" t="str" cm="1">
        <f t="array" ref="M333" xml:space="preserve"> _xlfn.XLOOKUP(
  1,
  ( BASE_MAPA!$E$2:$E$359 = #REF!) *
  ( BASE_MAPA!$F$2:$F$359 &lt;= #REF!) *
  ( BASE_MAPA!$G$2:$G$359  &gt;= #REF!),
  BASE_MAPA!$H$2:$H$359,
  "-",
  0
)</f>
        <v>-</v>
      </c>
      <c r="N333" s="16" t="str" cm="1">
        <f t="array" ref="N333" xml:space="preserve"> _xlfn.XLOOKUP(
  1,
  ( BASE_MAPA!$E$2:$E$359 = #REF!) *
  ( BASE_MAPA!$F$2:$F$359 &lt;= #REF!) *
  ( BASE_MAPA!$G$2:$G$359  &gt;= #REF!),
  BASE_MAPA!$I$2:$I$359,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75" t="str" cm="1">
        <f t="array" ref="S333" xml:space="preserve"> _xlfn.XLOOKUP(
  1,
  ( BASE_MAPA!$E$2:$E$359 = #REF!) *
  ( BASE_MAPA!$F$2:$F$359 &lt;= #REF!) *
  ( BASE_MAPA!$G$2:$G$359  &gt;= #REF!),
  BASE_MAPA!$D$2:$D$359,
  "-",
  0
)</f>
        <v>-</v>
      </c>
      <c r="T333" s="75" t="str" cm="1">
        <f t="array" ref="T333" xml:space="preserve"> _xlfn.XLOOKUP(
  1,
  ( BASE_MAPA!$E$2:$E$359 = #REF!) *
  ( BASE_MAPA!$F$2:$F$359 &lt;= #REF!) *
  ( BASE_MAPA!$G$2:$G$359  &gt;= #REF!),
  BASE_MAPA!$K$2:$K$359,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68" t="str">
        <f>IF(BS_CONTROLE[[#This Row],[Local - Partida]]=0, "-", BS_CONTROLE[[#This Row],[Local - Partida]])</f>
        <v>-</v>
      </c>
      <c r="AL333" s="368" t="str">
        <f>IF(BS_CONTROLE[[#This Row],[Local - Encerramento]]=0, "-", BS_CONTROLE[[#This Row],[Local - Encerramento]])</f>
        <v>-</v>
      </c>
      <c r="AM333" s="368" t="str">
        <f>IF(BS_CONTROLE[[#This Row],[Entre - Estações]]=0, "-", BS_CONTROLE[[#This Row],[Entre - Estações]])</f>
        <v>-</v>
      </c>
      <c r="AN333" s="368" t="str">
        <f>IF(BS_CONTROLE[[#This Row],[SB]]=0, "-", BS_CONTROLE[[#This Row],[SB]])</f>
        <v>-</v>
      </c>
      <c r="AO333" s="369" t="str">
        <f>IF(BS_CONTROLE[[#This Row],[SUB]]=0, "-", BS_CONTROLE[[#This Row],[SUB]])</f>
        <v>-</v>
      </c>
      <c r="AP333" s="370" t="str">
        <f>IF(BS_CONTROLE[[#This Row],[KM - Inicio]]=0, "-", BS_CONTROLE[[#This Row],[KM - Inicio]])</f>
        <v>-</v>
      </c>
      <c r="AQ333" s="37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75" t="str" cm="1">
        <f t="array" ref="BC333" xml:space="preserve"> _xlfn.XLOOKUP(
  1,
  ( BASE_MAPA!$E$2:$E$359 = #REF!) *
  ( BASE_MAPA!$F$2:$F$359 &lt;= #REF!) *
  ( BASE_MAPA!$G$2:$G$359  &gt;= #REF!),
  BASE_MAPA!$D$2:$D$359,
  "-",
  0
)</f>
        <v>-</v>
      </c>
      <c r="BD333" s="75" t="str" cm="1">
        <f t="array" ref="BD333" xml:space="preserve"> _xlfn.XLOOKUP(
  1,
  ( BASE_MAPA!$E$2:$E$359 = #REF!) *
  ( BASE_MAPA!$F$2:$F$359 &lt;= #REF!) *
  ( BASE_MAPA!$G$2:$G$359  &gt;= #REF!),
  BASE_MAPA!$K$2:$K$359,
  "-",
  0
)</f>
        <v>-</v>
      </c>
      <c r="BE333" s="11" t="str">
        <f>IFERROR(_xlfn.XLOOKUP(AO333, BASE_MAPA!$E$2:$E$359, BASE_MAPA!$J$2:$J$359), "ERRO")</f>
        <v>ERRO</v>
      </c>
      <c r="BF333" s="37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9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16" t="str" cm="1">
        <f t="array" ref="M334" xml:space="preserve"> _xlfn.XLOOKUP(
  1,
  ( BASE_MAPA!$E$2:$E$359 = #REF!) *
  ( BASE_MAPA!$F$2:$F$359 &lt;= #REF!) *
  ( BASE_MAPA!$G$2:$G$359  &gt;= #REF!),
  BASE_MAPA!$H$2:$H$359,
  "-",
  0
)</f>
        <v>-</v>
      </c>
      <c r="N334" s="16" t="str" cm="1">
        <f t="array" ref="N334" xml:space="preserve"> _xlfn.XLOOKUP(
  1,
  ( BASE_MAPA!$E$2:$E$359 = #REF!) *
  ( BASE_MAPA!$F$2:$F$359 &lt;= #REF!) *
  ( BASE_MAPA!$G$2:$G$359  &gt;= #REF!),
  BASE_MAPA!$I$2:$I$359,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75" t="str" cm="1">
        <f t="array" ref="S334" xml:space="preserve"> _xlfn.XLOOKUP(
  1,
  ( BASE_MAPA!$E$2:$E$359 = #REF!) *
  ( BASE_MAPA!$F$2:$F$359 &lt;= #REF!) *
  ( BASE_MAPA!$G$2:$G$359  &gt;= #REF!),
  BASE_MAPA!$D$2:$D$359,
  "-",
  0
)</f>
        <v>-</v>
      </c>
      <c r="T334" s="75" t="str" cm="1">
        <f t="array" ref="T334" xml:space="preserve"> _xlfn.XLOOKUP(
  1,
  ( BASE_MAPA!$E$2:$E$359 = #REF!) *
  ( BASE_MAPA!$F$2:$F$359 &lt;= #REF!) *
  ( BASE_MAPA!$G$2:$G$359  &gt;= #REF!),
  BASE_MAPA!$K$2:$K$359,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68" t="str">
        <f>IF(BS_CONTROLE[[#This Row],[Local - Partida]]=0, "-", BS_CONTROLE[[#This Row],[Local - Partida]])</f>
        <v>-</v>
      </c>
      <c r="AL334" s="368" t="str">
        <f>IF(BS_CONTROLE[[#This Row],[Local - Encerramento]]=0, "-", BS_CONTROLE[[#This Row],[Local - Encerramento]])</f>
        <v>-</v>
      </c>
      <c r="AM334" s="368" t="str">
        <f>IF(BS_CONTROLE[[#This Row],[Entre - Estações]]=0, "-", BS_CONTROLE[[#This Row],[Entre - Estações]])</f>
        <v>-</v>
      </c>
      <c r="AN334" s="368" t="str">
        <f>IF(BS_CONTROLE[[#This Row],[SB]]=0, "-", BS_CONTROLE[[#This Row],[SB]])</f>
        <v>-</v>
      </c>
      <c r="AO334" s="369" t="str">
        <f>IF(BS_CONTROLE[[#This Row],[SUB]]=0, "-", BS_CONTROLE[[#This Row],[SUB]])</f>
        <v>-</v>
      </c>
      <c r="AP334" s="370" t="str">
        <f>IF(BS_CONTROLE[[#This Row],[KM - Inicio]]=0, "-", BS_CONTROLE[[#This Row],[KM - Inicio]])</f>
        <v>-</v>
      </c>
      <c r="AQ334" s="37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75" t="str" cm="1">
        <f t="array" ref="BC334" xml:space="preserve"> _xlfn.XLOOKUP(
  1,
  ( BASE_MAPA!$E$2:$E$359 = #REF!) *
  ( BASE_MAPA!$F$2:$F$359 &lt;= #REF!) *
  ( BASE_MAPA!$G$2:$G$359  &gt;= #REF!),
  BASE_MAPA!$D$2:$D$359,
  "-",
  0
)</f>
        <v>-</v>
      </c>
      <c r="BD334" s="75" t="str" cm="1">
        <f t="array" ref="BD334" xml:space="preserve"> _xlfn.XLOOKUP(
  1,
  ( BASE_MAPA!$E$2:$E$359 = #REF!) *
  ( BASE_MAPA!$F$2:$F$359 &lt;= #REF!) *
  ( BASE_MAPA!$G$2:$G$359  &gt;= #REF!),
  BASE_MAPA!$K$2:$K$359,
  "-",
  0
)</f>
        <v>-</v>
      </c>
      <c r="BE334" s="11" t="str">
        <f>IFERROR(_xlfn.XLOOKUP(AO334, BASE_MAPA!$E$2:$E$359, BASE_MAPA!$J$2:$J$359), "ERRO")</f>
        <v>ERRO</v>
      </c>
      <c r="BF334" s="37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9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16" t="str" cm="1">
        <f t="array" ref="M335" xml:space="preserve"> _xlfn.XLOOKUP(
  1,
  ( BASE_MAPA!$E$2:$E$359 = #REF!) *
  ( BASE_MAPA!$F$2:$F$359 &lt;= #REF!) *
  ( BASE_MAPA!$G$2:$G$359  &gt;= #REF!),
  BASE_MAPA!$H$2:$H$359,
  "-",
  0
)</f>
        <v>-</v>
      </c>
      <c r="N335" s="16" t="str" cm="1">
        <f t="array" ref="N335" xml:space="preserve"> _xlfn.XLOOKUP(
  1,
  ( BASE_MAPA!$E$2:$E$359 = #REF!) *
  ( BASE_MAPA!$F$2:$F$359 &lt;= #REF!) *
  ( BASE_MAPA!$G$2:$G$359  &gt;= #REF!),
  BASE_MAPA!$I$2:$I$359,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75" t="str" cm="1">
        <f t="array" ref="S335" xml:space="preserve"> _xlfn.XLOOKUP(
  1,
  ( BASE_MAPA!$E$2:$E$359 = #REF!) *
  ( BASE_MAPA!$F$2:$F$359 &lt;= #REF!) *
  ( BASE_MAPA!$G$2:$G$359  &gt;= #REF!),
  BASE_MAPA!$D$2:$D$359,
  "-",
  0
)</f>
        <v>-</v>
      </c>
      <c r="T335" s="75" t="str" cm="1">
        <f t="array" ref="T335" xml:space="preserve"> _xlfn.XLOOKUP(
  1,
  ( BASE_MAPA!$E$2:$E$359 = #REF!) *
  ( BASE_MAPA!$F$2:$F$359 &lt;= #REF!) *
  ( BASE_MAPA!$G$2:$G$359  &gt;= #REF!),
  BASE_MAPA!$K$2:$K$359,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68" t="str">
        <f>IF(BS_CONTROLE[[#This Row],[Local - Partida]]=0, "-", BS_CONTROLE[[#This Row],[Local - Partida]])</f>
        <v>-</v>
      </c>
      <c r="AL335" s="368" t="str">
        <f>IF(BS_CONTROLE[[#This Row],[Local - Encerramento]]=0, "-", BS_CONTROLE[[#This Row],[Local - Encerramento]])</f>
        <v>-</v>
      </c>
      <c r="AM335" s="368" t="str">
        <f>IF(BS_CONTROLE[[#This Row],[Entre - Estações]]=0, "-", BS_CONTROLE[[#This Row],[Entre - Estações]])</f>
        <v>-</v>
      </c>
      <c r="AN335" s="368" t="str">
        <f>IF(BS_CONTROLE[[#This Row],[SB]]=0, "-", BS_CONTROLE[[#This Row],[SB]])</f>
        <v>-</v>
      </c>
      <c r="AO335" s="369" t="str">
        <f>IF(BS_CONTROLE[[#This Row],[SUB]]=0, "-", BS_CONTROLE[[#This Row],[SUB]])</f>
        <v>-</v>
      </c>
      <c r="AP335" s="370" t="str">
        <f>IF(BS_CONTROLE[[#This Row],[KM - Inicio]]=0, "-", BS_CONTROLE[[#This Row],[KM - Inicio]])</f>
        <v>-</v>
      </c>
      <c r="AQ335" s="37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75" t="str" cm="1">
        <f t="array" ref="BC335" xml:space="preserve"> _xlfn.XLOOKUP(
  1,
  ( BASE_MAPA!$E$2:$E$359 = #REF!) *
  ( BASE_MAPA!$F$2:$F$359 &lt;= #REF!) *
  ( BASE_MAPA!$G$2:$G$359  &gt;= #REF!),
  BASE_MAPA!$D$2:$D$359,
  "-",
  0
)</f>
        <v>-</v>
      </c>
      <c r="BD335" s="75" t="str" cm="1">
        <f t="array" ref="BD335" xml:space="preserve"> _xlfn.XLOOKUP(
  1,
  ( BASE_MAPA!$E$2:$E$359 = #REF!) *
  ( BASE_MAPA!$F$2:$F$359 &lt;= #REF!) *
  ( BASE_MAPA!$G$2:$G$359  &gt;= #REF!),
  BASE_MAPA!$K$2:$K$359,
  "-",
  0
)</f>
        <v>-</v>
      </c>
      <c r="BE335" s="11" t="str">
        <f>IFERROR(_xlfn.XLOOKUP(AO335, BASE_MAPA!$E$2:$E$359, BASE_MAPA!$J$2:$J$359), "ERRO")</f>
        <v>ERRO</v>
      </c>
      <c r="BF335" s="37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9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16" t="str" cm="1">
        <f t="array" ref="M336" xml:space="preserve"> _xlfn.XLOOKUP(
  1,
  ( BASE_MAPA!$E$2:$E$359 = #REF!) *
  ( BASE_MAPA!$F$2:$F$359 &lt;= #REF!) *
  ( BASE_MAPA!$G$2:$G$359  &gt;= #REF!),
  BASE_MAPA!$H$2:$H$359,
  "-",
  0
)</f>
        <v>-</v>
      </c>
      <c r="N336" s="16" t="str" cm="1">
        <f t="array" ref="N336" xml:space="preserve"> _xlfn.XLOOKUP(
  1,
  ( BASE_MAPA!$E$2:$E$359 = #REF!) *
  ( BASE_MAPA!$F$2:$F$359 &lt;= #REF!) *
  ( BASE_MAPA!$G$2:$G$359  &gt;= #REF!),
  BASE_MAPA!$I$2:$I$359,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75" t="str" cm="1">
        <f t="array" ref="S336" xml:space="preserve"> _xlfn.XLOOKUP(
  1,
  ( BASE_MAPA!$E$2:$E$359 = #REF!) *
  ( BASE_MAPA!$F$2:$F$359 &lt;= #REF!) *
  ( BASE_MAPA!$G$2:$G$359  &gt;= #REF!),
  BASE_MAPA!$D$2:$D$359,
  "-",
  0
)</f>
        <v>-</v>
      </c>
      <c r="T336" s="75" t="str" cm="1">
        <f t="array" ref="T336" xml:space="preserve"> _xlfn.XLOOKUP(
  1,
  ( BASE_MAPA!$E$2:$E$359 = #REF!) *
  ( BASE_MAPA!$F$2:$F$359 &lt;= #REF!) *
  ( BASE_MAPA!$G$2:$G$359  &gt;= #REF!),
  BASE_MAPA!$K$2:$K$359,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68" t="str">
        <f>IF(BS_CONTROLE[[#This Row],[Local - Partida]]=0, "-", BS_CONTROLE[[#This Row],[Local - Partida]])</f>
        <v>-</v>
      </c>
      <c r="AL336" s="368" t="str">
        <f>IF(BS_CONTROLE[[#This Row],[Local - Encerramento]]=0, "-", BS_CONTROLE[[#This Row],[Local - Encerramento]])</f>
        <v>-</v>
      </c>
      <c r="AM336" s="368" t="str">
        <f>IF(BS_CONTROLE[[#This Row],[Entre - Estações]]=0, "-", BS_CONTROLE[[#This Row],[Entre - Estações]])</f>
        <v>-</v>
      </c>
      <c r="AN336" s="368" t="str">
        <f>IF(BS_CONTROLE[[#This Row],[SB]]=0, "-", BS_CONTROLE[[#This Row],[SB]])</f>
        <v>-</v>
      </c>
      <c r="AO336" s="369" t="str">
        <f>IF(BS_CONTROLE[[#This Row],[SUB]]=0, "-", BS_CONTROLE[[#This Row],[SUB]])</f>
        <v>-</v>
      </c>
      <c r="AP336" s="370" t="str">
        <f>IF(BS_CONTROLE[[#This Row],[KM - Inicio]]=0, "-", BS_CONTROLE[[#This Row],[KM - Inicio]])</f>
        <v>-</v>
      </c>
      <c r="AQ336" s="37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75" t="str" cm="1">
        <f t="array" ref="BC336" xml:space="preserve"> _xlfn.XLOOKUP(
  1,
  ( BASE_MAPA!$E$2:$E$359 = #REF!) *
  ( BASE_MAPA!$F$2:$F$359 &lt;= #REF!) *
  ( BASE_MAPA!$G$2:$G$359  &gt;= #REF!),
  BASE_MAPA!$D$2:$D$359,
  "-",
  0
)</f>
        <v>-</v>
      </c>
      <c r="BD336" s="75" t="str" cm="1">
        <f t="array" ref="BD336" xml:space="preserve"> _xlfn.XLOOKUP(
  1,
  ( BASE_MAPA!$E$2:$E$359 = #REF!) *
  ( BASE_MAPA!$F$2:$F$359 &lt;= #REF!) *
  ( BASE_MAPA!$G$2:$G$359  &gt;= #REF!),
  BASE_MAPA!$K$2:$K$359,
  "-",
  0
)</f>
        <v>-</v>
      </c>
      <c r="BE336" s="11" t="str">
        <f>IFERROR(_xlfn.XLOOKUP(AO336, BASE_MAPA!$E$2:$E$359, BASE_MAPA!$J$2:$J$359), "ERRO")</f>
        <v>ERRO</v>
      </c>
      <c r="BF336" s="37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9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1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16" t="str" cm="1">
        <f t="array" ref="M337" xml:space="preserve"> _xlfn.XLOOKUP(
  1,
  ( BASE_MAPA!$E$2:$E$359 = #REF!) *
  ( BASE_MAPA!$F$2:$F$359 &lt;= #REF!) *
  ( BASE_MAPA!$G$2:$G$359  &gt;= #REF!),
  BASE_MAPA!$H$2:$H$359,
  "-",
  0
)</f>
        <v>-</v>
      </c>
      <c r="N337" s="16" t="str" cm="1">
        <f t="array" ref="N337" xml:space="preserve"> _xlfn.XLOOKUP(
  1,
  ( BASE_MAPA!$E$2:$E$359 = #REF!) *
  ( BASE_MAPA!$F$2:$F$359 &lt;= #REF!) *
  ( BASE_MAPA!$G$2:$G$359  &gt;= #REF!),
  BASE_MAPA!$I$2:$I$359,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75" t="str" cm="1">
        <f t="array" ref="S337" xml:space="preserve"> _xlfn.XLOOKUP(
  1,
  ( BASE_MAPA!$E$2:$E$359 = #REF!) *
  ( BASE_MAPA!$F$2:$F$359 &lt;= #REF!) *
  ( BASE_MAPA!$G$2:$G$359  &gt;= #REF!),
  BASE_MAPA!$D$2:$D$359,
  "-",
  0
)</f>
        <v>-</v>
      </c>
      <c r="T337" s="75" t="str" cm="1">
        <f t="array" ref="T337" xml:space="preserve"> _xlfn.XLOOKUP(
  1,
  ( BASE_MAPA!$E$2:$E$359 = #REF!) *
  ( BASE_MAPA!$F$2:$F$359 &lt;= #REF!) *
  ( BASE_MAPA!$G$2:$G$359  &gt;= #REF!),
  BASE_MAPA!$K$2:$K$359,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68" t="str">
        <f>IF(BS_CONTROLE[[#This Row],[Local - Partida]]=0, "-", BS_CONTROLE[[#This Row],[Local - Partida]])</f>
        <v>-</v>
      </c>
      <c r="AL337" s="368" t="str">
        <f>IF(BS_CONTROLE[[#This Row],[Local - Encerramento]]=0, "-", BS_CONTROLE[[#This Row],[Local - Encerramento]])</f>
        <v>-</v>
      </c>
      <c r="AM337" s="368" t="str">
        <f>IF(BS_CONTROLE[[#This Row],[Entre - Estações]]=0, "-", BS_CONTROLE[[#This Row],[Entre - Estações]])</f>
        <v>-</v>
      </c>
      <c r="AN337" s="368" t="str">
        <f>IF(BS_CONTROLE[[#This Row],[SB]]=0, "-", BS_CONTROLE[[#This Row],[SB]])</f>
        <v>-</v>
      </c>
      <c r="AO337" s="369" t="str">
        <f>IF(BS_CONTROLE[[#This Row],[SUB]]=0, "-", BS_CONTROLE[[#This Row],[SUB]])</f>
        <v>-</v>
      </c>
      <c r="AP337" s="370" t="str">
        <f>IF(BS_CONTROLE[[#This Row],[KM - Inicio]]=0, "-", BS_CONTROLE[[#This Row],[KM - Inicio]])</f>
        <v>-</v>
      </c>
      <c r="AQ337" s="37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75" t="str" cm="1">
        <f t="array" ref="BC337" xml:space="preserve"> _xlfn.XLOOKUP(
  1,
  ( BASE_MAPA!$E$2:$E$359 = #REF!) *
  ( BASE_MAPA!$F$2:$F$359 &lt;= #REF!) *
  ( BASE_MAPA!$G$2:$G$359  &gt;= #REF!),
  BASE_MAPA!$D$2:$D$359,
  "-",
  0
)</f>
        <v>-</v>
      </c>
      <c r="BD337" s="75" t="str" cm="1">
        <f t="array" ref="BD337" xml:space="preserve"> _xlfn.XLOOKUP(
  1,
  ( BASE_MAPA!$E$2:$E$359 = #REF!) *
  ( BASE_MAPA!$F$2:$F$359 &lt;= #REF!) *
  ( BASE_MAPA!$G$2:$G$359  &gt;= #REF!),
  BASE_MAPA!$K$2:$K$359,
  "-",
  0
)</f>
        <v>-</v>
      </c>
      <c r="BE337" s="11" t="str">
        <f>IFERROR(_xlfn.XLOOKUP(AO337, BASE_MAPA!$E$2:$E$359, BASE_MAPA!$J$2:$J$359), "ERRO")</f>
        <v>ERRO</v>
      </c>
      <c r="BF337" s="37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9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16" t="str" cm="1">
        <f t="array" ref="M338" xml:space="preserve"> _xlfn.XLOOKUP(
  1,
  ( BASE_MAPA!$E$2:$E$359 = #REF!) *
  ( BASE_MAPA!$F$2:$F$359 &lt;= #REF!) *
  ( BASE_MAPA!$G$2:$G$359  &gt;= #REF!),
  BASE_MAPA!$H$2:$H$359,
  "-",
  0
)</f>
        <v>-</v>
      </c>
      <c r="N338" s="16" t="str" cm="1">
        <f t="array" ref="N338" xml:space="preserve"> _xlfn.XLOOKUP(
  1,
  ( BASE_MAPA!$E$2:$E$359 = #REF!) *
  ( BASE_MAPA!$F$2:$F$359 &lt;= #REF!) *
  ( BASE_MAPA!$G$2:$G$359  &gt;= #REF!),
  BASE_MAPA!$I$2:$I$359,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75" t="str" cm="1">
        <f t="array" ref="S338" xml:space="preserve"> _xlfn.XLOOKUP(
  1,
  ( BASE_MAPA!$E$2:$E$359 = #REF!) *
  ( BASE_MAPA!$F$2:$F$359 &lt;= #REF!) *
  ( BASE_MAPA!$G$2:$G$359  &gt;= #REF!),
  BASE_MAPA!$D$2:$D$359,
  "-",
  0
)</f>
        <v>-</v>
      </c>
      <c r="T338" s="75" t="str" cm="1">
        <f t="array" ref="T338" xml:space="preserve"> _xlfn.XLOOKUP(
  1,
  ( BASE_MAPA!$E$2:$E$359 = #REF!) *
  ( BASE_MAPA!$F$2:$F$359 &lt;= #REF!) *
  ( BASE_MAPA!$G$2:$G$359  &gt;= #REF!),
  BASE_MAPA!$K$2:$K$359,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68" t="str">
        <f>IF(BS_CONTROLE[[#This Row],[Local - Partida]]=0, "-", BS_CONTROLE[[#This Row],[Local - Partida]])</f>
        <v>-</v>
      </c>
      <c r="AL338" s="368" t="str">
        <f>IF(BS_CONTROLE[[#This Row],[Local - Encerramento]]=0, "-", BS_CONTROLE[[#This Row],[Local - Encerramento]])</f>
        <v>-</v>
      </c>
      <c r="AM338" s="368" t="str">
        <f>IF(BS_CONTROLE[[#This Row],[Entre - Estações]]=0, "-", BS_CONTROLE[[#This Row],[Entre - Estações]])</f>
        <v>-</v>
      </c>
      <c r="AN338" s="368" t="str">
        <f>IF(BS_CONTROLE[[#This Row],[SB]]=0, "-", BS_CONTROLE[[#This Row],[SB]])</f>
        <v>-</v>
      </c>
      <c r="AO338" s="369" t="str">
        <f>IF(BS_CONTROLE[[#This Row],[SUB]]=0, "-", BS_CONTROLE[[#This Row],[SUB]])</f>
        <v>-</v>
      </c>
      <c r="AP338" s="370" t="str">
        <f>IF(BS_CONTROLE[[#This Row],[KM - Inicio]]=0, "-", BS_CONTROLE[[#This Row],[KM - Inicio]])</f>
        <v>-</v>
      </c>
      <c r="AQ338" s="37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75" t="str" cm="1">
        <f t="array" ref="BC338" xml:space="preserve"> _xlfn.XLOOKUP(
  1,
  ( BASE_MAPA!$E$2:$E$359 = #REF!) *
  ( BASE_MAPA!$F$2:$F$359 &lt;= #REF!) *
  ( BASE_MAPA!$G$2:$G$359  &gt;= #REF!),
  BASE_MAPA!$D$2:$D$359,
  "-",
  0
)</f>
        <v>-</v>
      </c>
      <c r="BD338" s="75" t="str" cm="1">
        <f t="array" ref="BD338" xml:space="preserve"> _xlfn.XLOOKUP(
  1,
  ( BASE_MAPA!$E$2:$E$359 = #REF!) *
  ( BASE_MAPA!$F$2:$F$359 &lt;= #REF!) *
  ( BASE_MAPA!$G$2:$G$359  &gt;= #REF!),
  BASE_MAPA!$K$2:$K$359,
  "-",
  0
)</f>
        <v>-</v>
      </c>
      <c r="BE338" s="11" t="str">
        <f>IFERROR(_xlfn.XLOOKUP(AO338, BASE_MAPA!$E$2:$E$359, BASE_MAPA!$J$2:$J$359), "ERRO")</f>
        <v>ERRO</v>
      </c>
      <c r="BF338" s="37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9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1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16" t="str" cm="1">
        <f t="array" ref="M339" xml:space="preserve"> _xlfn.XLOOKUP(
  1,
  ( BASE_MAPA!$E$2:$E$359 = #REF!) *
  ( BASE_MAPA!$F$2:$F$359 &lt;= #REF!) *
  ( BASE_MAPA!$G$2:$G$359  &gt;= #REF!),
  BASE_MAPA!$H$2:$H$359,
  "-",
  0
)</f>
        <v>-</v>
      </c>
      <c r="N339" s="16" t="str" cm="1">
        <f t="array" ref="N339" xml:space="preserve"> _xlfn.XLOOKUP(
  1,
  ( BASE_MAPA!$E$2:$E$359 = #REF!) *
  ( BASE_MAPA!$F$2:$F$359 &lt;= #REF!) *
  ( BASE_MAPA!$G$2:$G$359  &gt;= #REF!),
  BASE_MAPA!$I$2:$I$359,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75" t="str" cm="1">
        <f t="array" ref="S339" xml:space="preserve"> _xlfn.XLOOKUP(
  1,
  ( BASE_MAPA!$E$2:$E$359 = #REF!) *
  ( BASE_MAPA!$F$2:$F$359 &lt;= #REF!) *
  ( BASE_MAPA!$G$2:$G$359  &gt;= #REF!),
  BASE_MAPA!$D$2:$D$359,
  "-",
  0
)</f>
        <v>-</v>
      </c>
      <c r="T339" s="75" t="str" cm="1">
        <f t="array" ref="T339" xml:space="preserve"> _xlfn.XLOOKUP(
  1,
  ( BASE_MAPA!$E$2:$E$359 = #REF!) *
  ( BASE_MAPA!$F$2:$F$359 &lt;= #REF!) *
  ( BASE_MAPA!$G$2:$G$359  &gt;= #REF!),
  BASE_MAPA!$K$2:$K$359,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68" t="str">
        <f>IF(BS_CONTROLE[[#This Row],[Local - Partida]]=0, "-", BS_CONTROLE[[#This Row],[Local - Partida]])</f>
        <v>-</v>
      </c>
      <c r="AL339" s="368" t="str">
        <f>IF(BS_CONTROLE[[#This Row],[Local - Encerramento]]=0, "-", BS_CONTROLE[[#This Row],[Local - Encerramento]])</f>
        <v>-</v>
      </c>
      <c r="AM339" s="368" t="str">
        <f>IF(BS_CONTROLE[[#This Row],[Entre - Estações]]=0, "-", BS_CONTROLE[[#This Row],[Entre - Estações]])</f>
        <v>-</v>
      </c>
      <c r="AN339" s="368" t="str">
        <f>IF(BS_CONTROLE[[#This Row],[SB]]=0, "-", BS_CONTROLE[[#This Row],[SB]])</f>
        <v>-</v>
      </c>
      <c r="AO339" s="369" t="str">
        <f>IF(BS_CONTROLE[[#This Row],[SUB]]=0, "-", BS_CONTROLE[[#This Row],[SUB]])</f>
        <v>-</v>
      </c>
      <c r="AP339" s="370" t="str">
        <f>IF(BS_CONTROLE[[#This Row],[KM - Inicio]]=0, "-", BS_CONTROLE[[#This Row],[KM - Inicio]])</f>
        <v>-</v>
      </c>
      <c r="AQ339" s="37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75" t="str" cm="1">
        <f t="array" ref="BC339" xml:space="preserve"> _xlfn.XLOOKUP(
  1,
  ( BASE_MAPA!$E$2:$E$359 = #REF!) *
  ( BASE_MAPA!$F$2:$F$359 &lt;= #REF!) *
  ( BASE_MAPA!$G$2:$G$359  &gt;= #REF!),
  BASE_MAPA!$D$2:$D$359,
  "-",
  0
)</f>
        <v>-</v>
      </c>
      <c r="BD339" s="75" t="str" cm="1">
        <f t="array" ref="BD339" xml:space="preserve"> _xlfn.XLOOKUP(
  1,
  ( BASE_MAPA!$E$2:$E$359 = #REF!) *
  ( BASE_MAPA!$F$2:$F$359 &lt;= #REF!) *
  ( BASE_MAPA!$G$2:$G$359  &gt;= #REF!),
  BASE_MAPA!$K$2:$K$359,
  "-",
  0
)</f>
        <v>-</v>
      </c>
      <c r="BE339" s="11" t="str">
        <f>IFERROR(_xlfn.XLOOKUP(AO339, BASE_MAPA!$E$2:$E$359, BASE_MAPA!$J$2:$J$359), "ERRO")</f>
        <v>ERRO</v>
      </c>
      <c r="BF339" s="37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9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16" t="str" cm="1">
        <f t="array" ref="M340" xml:space="preserve"> _xlfn.XLOOKUP(
  1,
  ( BASE_MAPA!$E$2:$E$359 = #REF!) *
  ( BASE_MAPA!$F$2:$F$359 &lt;= #REF!) *
  ( BASE_MAPA!$G$2:$G$359  &gt;= #REF!),
  BASE_MAPA!$H$2:$H$359,
  "-",
  0
)</f>
        <v>-</v>
      </c>
      <c r="N340" s="16" t="str" cm="1">
        <f t="array" ref="N340" xml:space="preserve"> _xlfn.XLOOKUP(
  1,
  ( BASE_MAPA!$E$2:$E$359 = #REF!) *
  ( BASE_MAPA!$F$2:$F$359 &lt;= #REF!) *
  ( BASE_MAPA!$G$2:$G$359  &gt;= #REF!),
  BASE_MAPA!$I$2:$I$359,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75" t="str" cm="1">
        <f t="array" ref="S340" xml:space="preserve"> _xlfn.XLOOKUP(
  1,
  ( BASE_MAPA!$E$2:$E$359 = #REF!) *
  ( BASE_MAPA!$F$2:$F$359 &lt;= #REF!) *
  ( BASE_MAPA!$G$2:$G$359  &gt;= #REF!),
  BASE_MAPA!$D$2:$D$359,
  "-",
  0
)</f>
        <v>-</v>
      </c>
      <c r="T340" s="75" t="str" cm="1">
        <f t="array" ref="T340" xml:space="preserve"> _xlfn.XLOOKUP(
  1,
  ( BASE_MAPA!$E$2:$E$359 = #REF!) *
  ( BASE_MAPA!$F$2:$F$359 &lt;= #REF!) *
  ( BASE_MAPA!$G$2:$G$359  &gt;= #REF!),
  BASE_MAPA!$K$2:$K$359,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68" t="str">
        <f>IF(BS_CONTROLE[[#This Row],[Local - Partida]]=0, "-", BS_CONTROLE[[#This Row],[Local - Partida]])</f>
        <v>-</v>
      </c>
      <c r="AL340" s="368" t="str">
        <f>IF(BS_CONTROLE[[#This Row],[Local - Encerramento]]=0, "-", BS_CONTROLE[[#This Row],[Local - Encerramento]])</f>
        <v>-</v>
      </c>
      <c r="AM340" s="368" t="str">
        <f>IF(BS_CONTROLE[[#This Row],[Entre - Estações]]=0, "-", BS_CONTROLE[[#This Row],[Entre - Estações]])</f>
        <v>-</v>
      </c>
      <c r="AN340" s="368" t="str">
        <f>IF(BS_CONTROLE[[#This Row],[SB]]=0, "-", BS_CONTROLE[[#This Row],[SB]])</f>
        <v>-</v>
      </c>
      <c r="AO340" s="369" t="str">
        <f>IF(BS_CONTROLE[[#This Row],[SUB]]=0, "-", BS_CONTROLE[[#This Row],[SUB]])</f>
        <v>-</v>
      </c>
      <c r="AP340" s="370" t="str">
        <f>IF(BS_CONTROLE[[#This Row],[KM - Inicio]]=0, "-", BS_CONTROLE[[#This Row],[KM - Inicio]])</f>
        <v>-</v>
      </c>
      <c r="AQ340" s="37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75" t="str" cm="1">
        <f t="array" ref="BC340" xml:space="preserve"> _xlfn.XLOOKUP(
  1,
  ( BASE_MAPA!$E$2:$E$359 = #REF!) *
  ( BASE_MAPA!$F$2:$F$359 &lt;= #REF!) *
  ( BASE_MAPA!$G$2:$G$359  &gt;= #REF!),
  BASE_MAPA!$D$2:$D$359,
  "-",
  0
)</f>
        <v>-</v>
      </c>
      <c r="BD340" s="75" t="str" cm="1">
        <f t="array" ref="BD340" xml:space="preserve"> _xlfn.XLOOKUP(
  1,
  ( BASE_MAPA!$E$2:$E$359 = #REF!) *
  ( BASE_MAPA!$F$2:$F$359 &lt;= #REF!) *
  ( BASE_MAPA!$G$2:$G$359  &gt;= #REF!),
  BASE_MAPA!$K$2:$K$359,
  "-",
  0
)</f>
        <v>-</v>
      </c>
      <c r="BE340" s="11" t="str">
        <f>IFERROR(_xlfn.XLOOKUP(AO340, BASE_MAPA!$E$2:$E$359, BASE_MAPA!$J$2:$J$359), "ERRO")</f>
        <v>ERRO</v>
      </c>
      <c r="BF340" s="37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9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16" t="str" cm="1">
        <f t="array" ref="M341" xml:space="preserve"> _xlfn.XLOOKUP(
  1,
  ( BASE_MAPA!$E$2:$E$359 = #REF!) *
  ( BASE_MAPA!$F$2:$F$359 &lt;= #REF!) *
  ( BASE_MAPA!$G$2:$G$359  &gt;= #REF!),
  BASE_MAPA!$H$2:$H$359,
  "-",
  0
)</f>
        <v>-</v>
      </c>
      <c r="N341" s="16" t="str" cm="1">
        <f t="array" ref="N341" xml:space="preserve"> _xlfn.XLOOKUP(
  1,
  ( BASE_MAPA!$E$2:$E$359 = #REF!) *
  ( BASE_MAPA!$F$2:$F$359 &lt;= #REF!) *
  ( BASE_MAPA!$G$2:$G$359  &gt;= #REF!),
  BASE_MAPA!$I$2:$I$359,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75" t="str" cm="1">
        <f t="array" ref="S341" xml:space="preserve"> _xlfn.XLOOKUP(
  1,
  ( BASE_MAPA!$E$2:$E$359 = #REF!) *
  ( BASE_MAPA!$F$2:$F$359 &lt;= #REF!) *
  ( BASE_MAPA!$G$2:$G$359  &gt;= #REF!),
  BASE_MAPA!$D$2:$D$359,
  "-",
  0
)</f>
        <v>-</v>
      </c>
      <c r="T341" s="75" t="str" cm="1">
        <f t="array" ref="T341" xml:space="preserve"> _xlfn.XLOOKUP(
  1,
  ( BASE_MAPA!$E$2:$E$359 = #REF!) *
  ( BASE_MAPA!$F$2:$F$359 &lt;= #REF!) *
  ( BASE_MAPA!$G$2:$G$359  &gt;= #REF!),
  BASE_MAPA!$K$2:$K$359,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68" t="str">
        <f>IF(BS_CONTROLE[[#This Row],[Local - Partida]]=0, "-", BS_CONTROLE[[#This Row],[Local - Partida]])</f>
        <v>-</v>
      </c>
      <c r="AL341" s="368" t="str">
        <f>IF(BS_CONTROLE[[#This Row],[Local - Encerramento]]=0, "-", BS_CONTROLE[[#This Row],[Local - Encerramento]])</f>
        <v>-</v>
      </c>
      <c r="AM341" s="368" t="str">
        <f>IF(BS_CONTROLE[[#This Row],[Entre - Estações]]=0, "-", BS_CONTROLE[[#This Row],[Entre - Estações]])</f>
        <v>-</v>
      </c>
      <c r="AN341" s="368" t="str">
        <f>IF(BS_CONTROLE[[#This Row],[SB]]=0, "-", BS_CONTROLE[[#This Row],[SB]])</f>
        <v>-</v>
      </c>
      <c r="AO341" s="369" t="str">
        <f>IF(BS_CONTROLE[[#This Row],[SUB]]=0, "-", BS_CONTROLE[[#This Row],[SUB]])</f>
        <v>-</v>
      </c>
      <c r="AP341" s="370" t="str">
        <f>IF(BS_CONTROLE[[#This Row],[KM - Inicio]]=0, "-", BS_CONTROLE[[#This Row],[KM - Inicio]])</f>
        <v>-</v>
      </c>
      <c r="AQ341" s="37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75" t="str" cm="1">
        <f t="array" ref="BC341" xml:space="preserve"> _xlfn.XLOOKUP(
  1,
  ( BASE_MAPA!$E$2:$E$359 = #REF!) *
  ( BASE_MAPA!$F$2:$F$359 &lt;= #REF!) *
  ( BASE_MAPA!$G$2:$G$359  &gt;= #REF!),
  BASE_MAPA!$D$2:$D$359,
  "-",
  0
)</f>
        <v>-</v>
      </c>
      <c r="BD341" s="75" t="str" cm="1">
        <f t="array" ref="BD341" xml:space="preserve"> _xlfn.XLOOKUP(
  1,
  ( BASE_MAPA!$E$2:$E$359 = #REF!) *
  ( BASE_MAPA!$F$2:$F$359 &lt;= #REF!) *
  ( BASE_MAPA!$G$2:$G$359  &gt;= #REF!),
  BASE_MAPA!$K$2:$K$359,
  "-",
  0
)</f>
        <v>-</v>
      </c>
      <c r="BE341" s="11" t="str">
        <f>IFERROR(_xlfn.XLOOKUP(AO341, BASE_MAPA!$E$2:$E$359, BASE_MAPA!$J$2:$J$359), "ERRO")</f>
        <v>ERRO</v>
      </c>
      <c r="BF341" s="37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9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16" t="str" cm="1">
        <f t="array" ref="M342" xml:space="preserve"> _xlfn.XLOOKUP(
  1,
  ( BASE_MAPA!$E$2:$E$359 = #REF!) *
  ( BASE_MAPA!$F$2:$F$359 &lt;= #REF!) *
  ( BASE_MAPA!$G$2:$G$359  &gt;= #REF!),
  BASE_MAPA!$H$2:$H$359,
  "-",
  0
)</f>
        <v>-</v>
      </c>
      <c r="N342" s="16" t="str" cm="1">
        <f t="array" ref="N342" xml:space="preserve"> _xlfn.XLOOKUP(
  1,
  ( BASE_MAPA!$E$2:$E$359 = #REF!) *
  ( BASE_MAPA!$F$2:$F$359 &lt;= #REF!) *
  ( BASE_MAPA!$G$2:$G$359  &gt;= #REF!),
  BASE_MAPA!$I$2:$I$359,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75" t="str" cm="1">
        <f t="array" ref="S342" xml:space="preserve"> _xlfn.XLOOKUP(
  1,
  ( BASE_MAPA!$E$2:$E$359 = #REF!) *
  ( BASE_MAPA!$F$2:$F$359 &lt;= #REF!) *
  ( BASE_MAPA!$G$2:$G$359  &gt;= #REF!),
  BASE_MAPA!$D$2:$D$359,
  "-",
  0
)</f>
        <v>-</v>
      </c>
      <c r="T342" s="75" t="str" cm="1">
        <f t="array" ref="T342" xml:space="preserve"> _xlfn.XLOOKUP(
  1,
  ( BASE_MAPA!$E$2:$E$359 = #REF!) *
  ( BASE_MAPA!$F$2:$F$359 &lt;= #REF!) *
  ( BASE_MAPA!$G$2:$G$359  &gt;= #REF!),
  BASE_MAPA!$K$2:$K$359,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68" t="str">
        <f>IF(BS_CONTROLE[[#This Row],[Local - Partida]]=0, "-", BS_CONTROLE[[#This Row],[Local - Partida]])</f>
        <v>-</v>
      </c>
      <c r="AL342" s="368" t="str">
        <f>IF(BS_CONTROLE[[#This Row],[Local - Encerramento]]=0, "-", BS_CONTROLE[[#This Row],[Local - Encerramento]])</f>
        <v>-</v>
      </c>
      <c r="AM342" s="368" t="str">
        <f>IF(BS_CONTROLE[[#This Row],[Entre - Estações]]=0, "-", BS_CONTROLE[[#This Row],[Entre - Estações]])</f>
        <v>-</v>
      </c>
      <c r="AN342" s="368" t="str">
        <f>IF(BS_CONTROLE[[#This Row],[SB]]=0, "-", BS_CONTROLE[[#This Row],[SB]])</f>
        <v>-</v>
      </c>
      <c r="AO342" s="369" t="str">
        <f>IF(BS_CONTROLE[[#This Row],[SUB]]=0, "-", BS_CONTROLE[[#This Row],[SUB]])</f>
        <v>-</v>
      </c>
      <c r="AP342" s="370" t="str">
        <f>IF(BS_CONTROLE[[#This Row],[KM - Inicio]]=0, "-", BS_CONTROLE[[#This Row],[KM - Inicio]])</f>
        <v>-</v>
      </c>
      <c r="AQ342" s="37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75" t="str" cm="1">
        <f t="array" ref="BC342" xml:space="preserve"> _xlfn.XLOOKUP(
  1,
  ( BASE_MAPA!$E$2:$E$359 = #REF!) *
  ( BASE_MAPA!$F$2:$F$359 &lt;= #REF!) *
  ( BASE_MAPA!$G$2:$G$359  &gt;= #REF!),
  BASE_MAPA!$D$2:$D$359,
  "-",
  0
)</f>
        <v>-</v>
      </c>
      <c r="BD342" s="75" t="str" cm="1">
        <f t="array" ref="BD342" xml:space="preserve"> _xlfn.XLOOKUP(
  1,
  ( BASE_MAPA!$E$2:$E$359 = #REF!) *
  ( BASE_MAPA!$F$2:$F$359 &lt;= #REF!) *
  ( BASE_MAPA!$G$2:$G$359  &gt;= #REF!),
  BASE_MAPA!$K$2:$K$359,
  "-",
  0
)</f>
        <v>-</v>
      </c>
      <c r="BE342" s="11" t="str">
        <f>IFERROR(_xlfn.XLOOKUP(AO342, BASE_MAPA!$E$2:$E$359, BASE_MAPA!$J$2:$J$359), "ERRO")</f>
        <v>ERRO</v>
      </c>
      <c r="BF342" s="37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9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16" t="str" cm="1">
        <f t="array" ref="M343" xml:space="preserve"> _xlfn.XLOOKUP(
  1,
  ( BASE_MAPA!$E$2:$E$359 = #REF!) *
  ( BASE_MAPA!$F$2:$F$359 &lt;= #REF!) *
  ( BASE_MAPA!$G$2:$G$359  &gt;= #REF!),
  BASE_MAPA!$H$2:$H$359,
  "-",
  0
)</f>
        <v>-</v>
      </c>
      <c r="N343" s="16" t="str" cm="1">
        <f t="array" ref="N343" xml:space="preserve"> _xlfn.XLOOKUP(
  1,
  ( BASE_MAPA!$E$2:$E$359 = #REF!) *
  ( BASE_MAPA!$F$2:$F$359 &lt;= #REF!) *
  ( BASE_MAPA!$G$2:$G$359  &gt;= #REF!),
  BASE_MAPA!$I$2:$I$359,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75" t="str" cm="1">
        <f t="array" ref="S343" xml:space="preserve"> _xlfn.XLOOKUP(
  1,
  ( BASE_MAPA!$E$2:$E$359 = #REF!) *
  ( BASE_MAPA!$F$2:$F$359 &lt;= #REF!) *
  ( BASE_MAPA!$G$2:$G$359  &gt;= #REF!),
  BASE_MAPA!$D$2:$D$359,
  "-",
  0
)</f>
        <v>-</v>
      </c>
      <c r="T343" s="75" t="str" cm="1">
        <f t="array" ref="T343" xml:space="preserve"> _xlfn.XLOOKUP(
  1,
  ( BASE_MAPA!$E$2:$E$359 = #REF!) *
  ( BASE_MAPA!$F$2:$F$359 &lt;= #REF!) *
  ( BASE_MAPA!$G$2:$G$359  &gt;= #REF!),
  BASE_MAPA!$K$2:$K$359,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68" t="str">
        <f>IF(BS_CONTROLE[[#This Row],[Local - Partida]]=0, "-", BS_CONTROLE[[#This Row],[Local - Partida]])</f>
        <v>-</v>
      </c>
      <c r="AL343" s="368" t="str">
        <f>IF(BS_CONTROLE[[#This Row],[Local - Encerramento]]=0, "-", BS_CONTROLE[[#This Row],[Local - Encerramento]])</f>
        <v>-</v>
      </c>
      <c r="AM343" s="368" t="str">
        <f>IF(BS_CONTROLE[[#This Row],[Entre - Estações]]=0, "-", BS_CONTROLE[[#This Row],[Entre - Estações]])</f>
        <v>-</v>
      </c>
      <c r="AN343" s="368" t="str">
        <f>IF(BS_CONTROLE[[#This Row],[SB]]=0, "-", BS_CONTROLE[[#This Row],[SB]])</f>
        <v>-</v>
      </c>
      <c r="AO343" s="369" t="str">
        <f>IF(BS_CONTROLE[[#This Row],[SUB]]=0, "-", BS_CONTROLE[[#This Row],[SUB]])</f>
        <v>-</v>
      </c>
      <c r="AP343" s="370" t="str">
        <f>IF(BS_CONTROLE[[#This Row],[KM - Inicio]]=0, "-", BS_CONTROLE[[#This Row],[KM - Inicio]])</f>
        <v>-</v>
      </c>
      <c r="AQ343" s="37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75" t="str" cm="1">
        <f t="array" ref="BC343" xml:space="preserve"> _xlfn.XLOOKUP(
  1,
  ( BASE_MAPA!$E$2:$E$359 = #REF!) *
  ( BASE_MAPA!$F$2:$F$359 &lt;= #REF!) *
  ( BASE_MAPA!$G$2:$G$359  &gt;= #REF!),
  BASE_MAPA!$D$2:$D$359,
  "-",
  0
)</f>
        <v>-</v>
      </c>
      <c r="BD343" s="75" t="str" cm="1">
        <f t="array" ref="BD343" xml:space="preserve"> _xlfn.XLOOKUP(
  1,
  ( BASE_MAPA!$E$2:$E$359 = #REF!) *
  ( BASE_MAPA!$F$2:$F$359 &lt;= #REF!) *
  ( BASE_MAPA!$G$2:$G$359  &gt;= #REF!),
  BASE_MAPA!$K$2:$K$359,
  "-",
  0
)</f>
        <v>-</v>
      </c>
      <c r="BE343" s="11" t="str">
        <f>IFERROR(_xlfn.XLOOKUP(AO343, BASE_MAPA!$E$2:$E$359, BASE_MAPA!$J$2:$J$359), "ERRO")</f>
        <v>ERRO</v>
      </c>
      <c r="BF343" s="37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9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16" t="str" cm="1">
        <f t="array" ref="M344" xml:space="preserve"> _xlfn.XLOOKUP(
  1,
  ( BASE_MAPA!$E$2:$E$359 = #REF!) *
  ( BASE_MAPA!$F$2:$F$359 &lt;= #REF!) *
  ( BASE_MAPA!$G$2:$G$359  &gt;= #REF!),
  BASE_MAPA!$H$2:$H$359,
  "-",
  0
)</f>
        <v>-</v>
      </c>
      <c r="N344" s="16" t="str" cm="1">
        <f t="array" ref="N344" xml:space="preserve"> _xlfn.XLOOKUP(
  1,
  ( BASE_MAPA!$E$2:$E$359 = #REF!) *
  ( BASE_MAPA!$F$2:$F$359 &lt;= #REF!) *
  ( BASE_MAPA!$G$2:$G$359  &gt;= #REF!),
  BASE_MAPA!$I$2:$I$359,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75" t="str" cm="1">
        <f t="array" ref="S344" xml:space="preserve"> _xlfn.XLOOKUP(
  1,
  ( BASE_MAPA!$E$2:$E$359 = #REF!) *
  ( BASE_MAPA!$F$2:$F$359 &lt;= #REF!) *
  ( BASE_MAPA!$G$2:$G$359  &gt;= #REF!),
  BASE_MAPA!$D$2:$D$359,
  "-",
  0
)</f>
        <v>-</v>
      </c>
      <c r="T344" s="75" t="str" cm="1">
        <f t="array" ref="T344" xml:space="preserve"> _xlfn.XLOOKUP(
  1,
  ( BASE_MAPA!$E$2:$E$359 = #REF!) *
  ( BASE_MAPA!$F$2:$F$359 &lt;= #REF!) *
  ( BASE_MAPA!$G$2:$G$359  &gt;= #REF!),
  BASE_MAPA!$K$2:$K$359,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68" t="str">
        <f>IF(BS_CONTROLE[[#This Row],[Local - Partida]]=0, "-", BS_CONTROLE[[#This Row],[Local - Partida]])</f>
        <v>-</v>
      </c>
      <c r="AL344" s="368" t="str">
        <f>IF(BS_CONTROLE[[#This Row],[Local - Encerramento]]=0, "-", BS_CONTROLE[[#This Row],[Local - Encerramento]])</f>
        <v>-</v>
      </c>
      <c r="AM344" s="368" t="str">
        <f>IF(BS_CONTROLE[[#This Row],[Entre - Estações]]=0, "-", BS_CONTROLE[[#This Row],[Entre - Estações]])</f>
        <v>-</v>
      </c>
      <c r="AN344" s="368" t="str">
        <f>IF(BS_CONTROLE[[#This Row],[SB]]=0, "-", BS_CONTROLE[[#This Row],[SB]])</f>
        <v>-</v>
      </c>
      <c r="AO344" s="369" t="str">
        <f>IF(BS_CONTROLE[[#This Row],[SUB]]=0, "-", BS_CONTROLE[[#This Row],[SUB]])</f>
        <v>-</v>
      </c>
      <c r="AP344" s="370" t="str">
        <f>IF(BS_CONTROLE[[#This Row],[KM - Inicio]]=0, "-", BS_CONTROLE[[#This Row],[KM - Inicio]])</f>
        <v>-</v>
      </c>
      <c r="AQ344" s="37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75" t="str" cm="1">
        <f t="array" ref="BC344" xml:space="preserve"> _xlfn.XLOOKUP(
  1,
  ( BASE_MAPA!$E$2:$E$359 = #REF!) *
  ( BASE_MAPA!$F$2:$F$359 &lt;= #REF!) *
  ( BASE_MAPA!$G$2:$G$359  &gt;= #REF!),
  BASE_MAPA!$D$2:$D$359,
  "-",
  0
)</f>
        <v>-</v>
      </c>
      <c r="BD344" s="75" t="str" cm="1">
        <f t="array" ref="BD344" xml:space="preserve"> _xlfn.XLOOKUP(
  1,
  ( BASE_MAPA!$E$2:$E$359 = #REF!) *
  ( BASE_MAPA!$F$2:$F$359 &lt;= #REF!) *
  ( BASE_MAPA!$G$2:$G$359  &gt;= #REF!),
  BASE_MAPA!$K$2:$K$359,
  "-",
  0
)</f>
        <v>-</v>
      </c>
      <c r="BE344" s="11" t="str">
        <f>IFERROR(_xlfn.XLOOKUP(AO344, BASE_MAPA!$E$2:$E$359, BASE_MAPA!$J$2:$J$359), "ERRO")</f>
        <v>ERRO</v>
      </c>
      <c r="BF344" s="37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9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16" t="str" cm="1">
        <f t="array" ref="M345" xml:space="preserve"> _xlfn.XLOOKUP(
  1,
  ( BASE_MAPA!$E$2:$E$359 = #REF!) *
  ( BASE_MAPA!$F$2:$F$359 &lt;= #REF!) *
  ( BASE_MAPA!$G$2:$G$359  &gt;= #REF!),
  BASE_MAPA!$H$2:$H$359,
  "-",
  0
)</f>
        <v>-</v>
      </c>
      <c r="N345" s="16" t="str" cm="1">
        <f t="array" ref="N345" xml:space="preserve"> _xlfn.XLOOKUP(
  1,
  ( BASE_MAPA!$E$2:$E$359 = #REF!) *
  ( BASE_MAPA!$F$2:$F$359 &lt;= #REF!) *
  ( BASE_MAPA!$G$2:$G$359  &gt;= #REF!),
  BASE_MAPA!$I$2:$I$359,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75" t="str" cm="1">
        <f t="array" ref="S345" xml:space="preserve"> _xlfn.XLOOKUP(
  1,
  ( BASE_MAPA!$E$2:$E$359 = #REF!) *
  ( BASE_MAPA!$F$2:$F$359 &lt;= #REF!) *
  ( BASE_MAPA!$G$2:$G$359  &gt;= #REF!),
  BASE_MAPA!$D$2:$D$359,
  "-",
  0
)</f>
        <v>-</v>
      </c>
      <c r="T345" s="75" t="str" cm="1">
        <f t="array" ref="T345" xml:space="preserve"> _xlfn.XLOOKUP(
  1,
  ( BASE_MAPA!$E$2:$E$359 = #REF!) *
  ( BASE_MAPA!$F$2:$F$359 &lt;= #REF!) *
  ( BASE_MAPA!$G$2:$G$359  &gt;= #REF!),
  BASE_MAPA!$K$2:$K$359,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68" t="str">
        <f>IF(BS_CONTROLE[[#This Row],[Local - Partida]]=0, "-", BS_CONTROLE[[#This Row],[Local - Partida]])</f>
        <v>-</v>
      </c>
      <c r="AL345" s="368" t="str">
        <f>IF(BS_CONTROLE[[#This Row],[Local - Encerramento]]=0, "-", BS_CONTROLE[[#This Row],[Local - Encerramento]])</f>
        <v>-</v>
      </c>
      <c r="AM345" s="368" t="str">
        <f>IF(BS_CONTROLE[[#This Row],[Entre - Estações]]=0, "-", BS_CONTROLE[[#This Row],[Entre - Estações]])</f>
        <v>-</v>
      </c>
      <c r="AN345" s="368" t="str">
        <f>IF(BS_CONTROLE[[#This Row],[SB]]=0, "-", BS_CONTROLE[[#This Row],[SB]])</f>
        <v>-</v>
      </c>
      <c r="AO345" s="369" t="str">
        <f>IF(BS_CONTROLE[[#This Row],[SUB]]=0, "-", BS_CONTROLE[[#This Row],[SUB]])</f>
        <v>-</v>
      </c>
      <c r="AP345" s="370" t="str">
        <f>IF(BS_CONTROLE[[#This Row],[KM - Inicio]]=0, "-", BS_CONTROLE[[#This Row],[KM - Inicio]])</f>
        <v>-</v>
      </c>
      <c r="AQ345" s="37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75" t="str" cm="1">
        <f t="array" ref="BC345" xml:space="preserve"> _xlfn.XLOOKUP(
  1,
  ( BASE_MAPA!$E$2:$E$359 = #REF!) *
  ( BASE_MAPA!$F$2:$F$359 &lt;= #REF!) *
  ( BASE_MAPA!$G$2:$G$359  &gt;= #REF!),
  BASE_MAPA!$D$2:$D$359,
  "-",
  0
)</f>
        <v>-</v>
      </c>
      <c r="BD345" s="75" t="str" cm="1">
        <f t="array" ref="BD345" xml:space="preserve"> _xlfn.XLOOKUP(
  1,
  ( BASE_MAPA!$E$2:$E$359 = #REF!) *
  ( BASE_MAPA!$F$2:$F$359 &lt;= #REF!) *
  ( BASE_MAPA!$G$2:$G$359  &gt;= #REF!),
  BASE_MAPA!$K$2:$K$359,
  "-",
  0
)</f>
        <v>-</v>
      </c>
      <c r="BE345" s="11" t="str">
        <f>IFERROR(_xlfn.XLOOKUP(AO345, BASE_MAPA!$E$2:$E$359, BASE_MAPA!$J$2:$J$359), "ERRO")</f>
        <v>ERRO</v>
      </c>
      <c r="BF345" s="37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9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16" t="str" cm="1">
        <f t="array" ref="M346" xml:space="preserve"> _xlfn.XLOOKUP(
  1,
  ( BASE_MAPA!$E$2:$E$359 = #REF!) *
  ( BASE_MAPA!$F$2:$F$359 &lt;= #REF!) *
  ( BASE_MAPA!$G$2:$G$359  &gt;= #REF!),
  BASE_MAPA!$H$2:$H$359,
  "-",
  0
)</f>
        <v>-</v>
      </c>
      <c r="N346" s="16" t="str" cm="1">
        <f t="array" ref="N346" xml:space="preserve"> _xlfn.XLOOKUP(
  1,
  ( BASE_MAPA!$E$2:$E$359 = #REF!) *
  ( BASE_MAPA!$F$2:$F$359 &lt;= #REF!) *
  ( BASE_MAPA!$G$2:$G$359  &gt;= #REF!),
  BASE_MAPA!$I$2:$I$359,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75" t="str" cm="1">
        <f t="array" ref="S346" xml:space="preserve"> _xlfn.XLOOKUP(
  1,
  ( BASE_MAPA!$E$2:$E$359 = #REF!) *
  ( BASE_MAPA!$F$2:$F$359 &lt;= #REF!) *
  ( BASE_MAPA!$G$2:$G$359  &gt;= #REF!),
  BASE_MAPA!$D$2:$D$359,
  "-",
  0
)</f>
        <v>-</v>
      </c>
      <c r="T346" s="75" t="str" cm="1">
        <f t="array" ref="T346" xml:space="preserve"> _xlfn.XLOOKUP(
  1,
  ( BASE_MAPA!$E$2:$E$359 = #REF!) *
  ( BASE_MAPA!$F$2:$F$359 &lt;= #REF!) *
  ( BASE_MAPA!$G$2:$G$359  &gt;= #REF!),
  BASE_MAPA!$K$2:$K$359,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68" t="str">
        <f>IF(BS_CONTROLE[[#This Row],[Local - Partida]]=0, "-", BS_CONTROLE[[#This Row],[Local - Partida]])</f>
        <v>-</v>
      </c>
      <c r="AL346" s="368" t="str">
        <f>IF(BS_CONTROLE[[#This Row],[Local - Encerramento]]=0, "-", BS_CONTROLE[[#This Row],[Local - Encerramento]])</f>
        <v>-</v>
      </c>
      <c r="AM346" s="368" t="str">
        <f>IF(BS_CONTROLE[[#This Row],[Entre - Estações]]=0, "-", BS_CONTROLE[[#This Row],[Entre - Estações]])</f>
        <v>-</v>
      </c>
      <c r="AN346" s="368" t="str">
        <f>IF(BS_CONTROLE[[#This Row],[SB]]=0, "-", BS_CONTROLE[[#This Row],[SB]])</f>
        <v>-</v>
      </c>
      <c r="AO346" s="369" t="str">
        <f>IF(BS_CONTROLE[[#This Row],[SUB]]=0, "-", BS_CONTROLE[[#This Row],[SUB]])</f>
        <v>-</v>
      </c>
      <c r="AP346" s="370" t="str">
        <f>IF(BS_CONTROLE[[#This Row],[KM - Inicio]]=0, "-", BS_CONTROLE[[#This Row],[KM - Inicio]])</f>
        <v>-</v>
      </c>
      <c r="AQ346" s="37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75" t="str" cm="1">
        <f t="array" ref="BC346" xml:space="preserve"> _xlfn.XLOOKUP(
  1,
  ( BASE_MAPA!$E$2:$E$359 = #REF!) *
  ( BASE_MAPA!$F$2:$F$359 &lt;= #REF!) *
  ( BASE_MAPA!$G$2:$G$359  &gt;= #REF!),
  BASE_MAPA!$D$2:$D$359,
  "-",
  0
)</f>
        <v>-</v>
      </c>
      <c r="BD346" s="75" t="str" cm="1">
        <f t="array" ref="BD346" xml:space="preserve"> _xlfn.XLOOKUP(
  1,
  ( BASE_MAPA!$E$2:$E$359 = #REF!) *
  ( BASE_MAPA!$F$2:$F$359 &lt;= #REF!) *
  ( BASE_MAPA!$G$2:$G$359  &gt;= #REF!),
  BASE_MAPA!$K$2:$K$359,
  "-",
  0
)</f>
        <v>-</v>
      </c>
      <c r="BE346" s="11" t="str">
        <f>IFERROR(_xlfn.XLOOKUP(AO346, BASE_MAPA!$E$2:$E$359, BASE_MAPA!$J$2:$J$359), "ERRO")</f>
        <v>ERRO</v>
      </c>
      <c r="BF346" s="37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9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16" t="str" cm="1">
        <f t="array" ref="M347" xml:space="preserve"> _xlfn.XLOOKUP(
  1,
  ( BASE_MAPA!$E$2:$E$359 = #REF!) *
  ( BASE_MAPA!$F$2:$F$359 &lt;= #REF!) *
  ( BASE_MAPA!$G$2:$G$359  &gt;= #REF!),
  BASE_MAPA!$H$2:$H$359,
  "-",
  0
)</f>
        <v>-</v>
      </c>
      <c r="N347" s="16" t="str" cm="1">
        <f t="array" ref="N347" xml:space="preserve"> _xlfn.XLOOKUP(
  1,
  ( BASE_MAPA!$E$2:$E$359 = #REF!) *
  ( BASE_MAPA!$F$2:$F$359 &lt;= #REF!) *
  ( BASE_MAPA!$G$2:$G$359  &gt;= #REF!),
  BASE_MAPA!$I$2:$I$359,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75" t="str" cm="1">
        <f t="array" ref="S347" xml:space="preserve"> _xlfn.XLOOKUP(
  1,
  ( BASE_MAPA!$E$2:$E$359 = #REF!) *
  ( BASE_MAPA!$F$2:$F$359 &lt;= #REF!) *
  ( BASE_MAPA!$G$2:$G$359  &gt;= #REF!),
  BASE_MAPA!$D$2:$D$359,
  "-",
  0
)</f>
        <v>-</v>
      </c>
      <c r="T347" s="75" t="str" cm="1">
        <f t="array" ref="T347" xml:space="preserve"> _xlfn.XLOOKUP(
  1,
  ( BASE_MAPA!$E$2:$E$359 = #REF!) *
  ( BASE_MAPA!$F$2:$F$359 &lt;= #REF!) *
  ( BASE_MAPA!$G$2:$G$359  &gt;= #REF!),
  BASE_MAPA!$K$2:$K$359,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68" t="str">
        <f>IF(BS_CONTROLE[[#This Row],[Local - Partida]]=0, "-", BS_CONTROLE[[#This Row],[Local - Partida]])</f>
        <v>-</v>
      </c>
      <c r="AL347" s="368" t="str">
        <f>IF(BS_CONTROLE[[#This Row],[Local - Encerramento]]=0, "-", BS_CONTROLE[[#This Row],[Local - Encerramento]])</f>
        <v>-</v>
      </c>
      <c r="AM347" s="368" t="str">
        <f>IF(BS_CONTROLE[[#This Row],[Entre - Estações]]=0, "-", BS_CONTROLE[[#This Row],[Entre - Estações]])</f>
        <v>-</v>
      </c>
      <c r="AN347" s="368" t="str">
        <f>IF(BS_CONTROLE[[#This Row],[SB]]=0, "-", BS_CONTROLE[[#This Row],[SB]])</f>
        <v>-</v>
      </c>
      <c r="AO347" s="369" t="str">
        <f>IF(BS_CONTROLE[[#This Row],[SUB]]=0, "-", BS_CONTROLE[[#This Row],[SUB]])</f>
        <v>-</v>
      </c>
      <c r="AP347" s="370" t="str">
        <f>IF(BS_CONTROLE[[#This Row],[KM - Inicio]]=0, "-", BS_CONTROLE[[#This Row],[KM - Inicio]])</f>
        <v>-</v>
      </c>
      <c r="AQ347" s="37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75" t="str" cm="1">
        <f t="array" ref="BC347" xml:space="preserve"> _xlfn.XLOOKUP(
  1,
  ( BASE_MAPA!$E$2:$E$359 = #REF!) *
  ( BASE_MAPA!$F$2:$F$359 &lt;= #REF!) *
  ( BASE_MAPA!$G$2:$G$359  &gt;= #REF!),
  BASE_MAPA!$D$2:$D$359,
  "-",
  0
)</f>
        <v>-</v>
      </c>
      <c r="BD347" s="75" t="str" cm="1">
        <f t="array" ref="BD347" xml:space="preserve"> _xlfn.XLOOKUP(
  1,
  ( BASE_MAPA!$E$2:$E$359 = #REF!) *
  ( BASE_MAPA!$F$2:$F$359 &lt;= #REF!) *
  ( BASE_MAPA!$G$2:$G$359  &gt;= #REF!),
  BASE_MAPA!$K$2:$K$359,
  "-",
  0
)</f>
        <v>-</v>
      </c>
      <c r="BE347" s="11" t="str">
        <f>IFERROR(_xlfn.XLOOKUP(AO347, BASE_MAPA!$E$2:$E$359, BASE_MAPA!$J$2:$J$359), "ERRO")</f>
        <v>ERRO</v>
      </c>
      <c r="BF347" s="37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9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16" t="str" cm="1">
        <f t="array" ref="M348" xml:space="preserve"> _xlfn.XLOOKUP(
  1,
  ( BASE_MAPA!$E$2:$E$359 = #REF!) *
  ( BASE_MAPA!$F$2:$F$359 &lt;= #REF!) *
  ( BASE_MAPA!$G$2:$G$359  &gt;= #REF!),
  BASE_MAPA!$H$2:$H$359,
  "-",
  0
)</f>
        <v>-</v>
      </c>
      <c r="N348" s="16" t="str" cm="1">
        <f t="array" ref="N348" xml:space="preserve"> _xlfn.XLOOKUP(
  1,
  ( BASE_MAPA!$E$2:$E$359 = #REF!) *
  ( BASE_MAPA!$F$2:$F$359 &lt;= #REF!) *
  ( BASE_MAPA!$G$2:$G$359  &gt;= #REF!),
  BASE_MAPA!$I$2:$I$359,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75" t="str" cm="1">
        <f t="array" ref="S348" xml:space="preserve"> _xlfn.XLOOKUP(
  1,
  ( BASE_MAPA!$E$2:$E$359 = #REF!) *
  ( BASE_MAPA!$F$2:$F$359 &lt;= #REF!) *
  ( BASE_MAPA!$G$2:$G$359  &gt;= #REF!),
  BASE_MAPA!$D$2:$D$359,
  "-",
  0
)</f>
        <v>-</v>
      </c>
      <c r="T348" s="75" t="str" cm="1">
        <f t="array" ref="T348" xml:space="preserve"> _xlfn.XLOOKUP(
  1,
  ( BASE_MAPA!$E$2:$E$359 = #REF!) *
  ( BASE_MAPA!$F$2:$F$359 &lt;= #REF!) *
  ( BASE_MAPA!$G$2:$G$359  &gt;= #REF!),
  BASE_MAPA!$K$2:$K$359,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68" t="str">
        <f>IF(BS_CONTROLE[[#This Row],[Local - Partida]]=0, "-", BS_CONTROLE[[#This Row],[Local - Partida]])</f>
        <v>-</v>
      </c>
      <c r="AL348" s="368" t="str">
        <f>IF(BS_CONTROLE[[#This Row],[Local - Encerramento]]=0, "-", BS_CONTROLE[[#This Row],[Local - Encerramento]])</f>
        <v>-</v>
      </c>
      <c r="AM348" s="368" t="str">
        <f>IF(BS_CONTROLE[[#This Row],[Entre - Estações]]=0, "-", BS_CONTROLE[[#This Row],[Entre - Estações]])</f>
        <v>-</v>
      </c>
      <c r="AN348" s="368" t="str">
        <f>IF(BS_CONTROLE[[#This Row],[SB]]=0, "-", BS_CONTROLE[[#This Row],[SB]])</f>
        <v>-</v>
      </c>
      <c r="AO348" s="369" t="str">
        <f>IF(BS_CONTROLE[[#This Row],[SUB]]=0, "-", BS_CONTROLE[[#This Row],[SUB]])</f>
        <v>-</v>
      </c>
      <c r="AP348" s="370" t="str">
        <f>IF(BS_CONTROLE[[#This Row],[KM - Inicio]]=0, "-", BS_CONTROLE[[#This Row],[KM - Inicio]])</f>
        <v>-</v>
      </c>
      <c r="AQ348" s="37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75" t="str" cm="1">
        <f t="array" ref="BC348" xml:space="preserve"> _xlfn.XLOOKUP(
  1,
  ( BASE_MAPA!$E$2:$E$359 = #REF!) *
  ( BASE_MAPA!$F$2:$F$359 &lt;= #REF!) *
  ( BASE_MAPA!$G$2:$G$359  &gt;= #REF!),
  BASE_MAPA!$D$2:$D$359,
  "-",
  0
)</f>
        <v>-</v>
      </c>
      <c r="BD348" s="75" t="str" cm="1">
        <f t="array" ref="BD348" xml:space="preserve"> _xlfn.XLOOKUP(
  1,
  ( BASE_MAPA!$E$2:$E$359 = #REF!) *
  ( BASE_MAPA!$F$2:$F$359 &lt;= #REF!) *
  ( BASE_MAPA!$G$2:$G$359  &gt;= #REF!),
  BASE_MAPA!$K$2:$K$359,
  "-",
  0
)</f>
        <v>-</v>
      </c>
      <c r="BE348" s="11" t="str">
        <f>IFERROR(_xlfn.XLOOKUP(AO348, BASE_MAPA!$E$2:$E$359, BASE_MAPA!$J$2:$J$359), "ERRO")</f>
        <v>ERRO</v>
      </c>
      <c r="BF348" s="37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9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16" t="str" cm="1">
        <f t="array" ref="M349" xml:space="preserve"> _xlfn.XLOOKUP(
  1,
  ( BASE_MAPA!$E$2:$E$359 = #REF!) *
  ( BASE_MAPA!$F$2:$F$359 &lt;= #REF!) *
  ( BASE_MAPA!$G$2:$G$359  &gt;= #REF!),
  BASE_MAPA!$H$2:$H$359,
  "-",
  0
)</f>
        <v>-</v>
      </c>
      <c r="N349" s="16" t="str" cm="1">
        <f t="array" ref="N349" xml:space="preserve"> _xlfn.XLOOKUP(
  1,
  ( BASE_MAPA!$E$2:$E$359 = #REF!) *
  ( BASE_MAPA!$F$2:$F$359 &lt;= #REF!) *
  ( BASE_MAPA!$G$2:$G$359  &gt;= #REF!),
  BASE_MAPA!$I$2:$I$359,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75" t="str" cm="1">
        <f t="array" ref="S349" xml:space="preserve"> _xlfn.XLOOKUP(
  1,
  ( BASE_MAPA!$E$2:$E$359 = #REF!) *
  ( BASE_MAPA!$F$2:$F$359 &lt;= #REF!) *
  ( BASE_MAPA!$G$2:$G$359  &gt;= #REF!),
  BASE_MAPA!$D$2:$D$359,
  "-",
  0
)</f>
        <v>-</v>
      </c>
      <c r="T349" s="75" t="str" cm="1">
        <f t="array" ref="T349" xml:space="preserve"> _xlfn.XLOOKUP(
  1,
  ( BASE_MAPA!$E$2:$E$359 = #REF!) *
  ( BASE_MAPA!$F$2:$F$359 &lt;= #REF!) *
  ( BASE_MAPA!$G$2:$G$359  &gt;= #REF!),
  BASE_MAPA!$K$2:$K$359,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68" t="str">
        <f>IF(BS_CONTROLE[[#This Row],[Local - Partida]]=0, "-", BS_CONTROLE[[#This Row],[Local - Partida]])</f>
        <v>-</v>
      </c>
      <c r="AL349" s="368" t="str">
        <f>IF(BS_CONTROLE[[#This Row],[Local - Encerramento]]=0, "-", BS_CONTROLE[[#This Row],[Local - Encerramento]])</f>
        <v>-</v>
      </c>
      <c r="AM349" s="368" t="str">
        <f>IF(BS_CONTROLE[[#This Row],[Entre - Estações]]=0, "-", BS_CONTROLE[[#This Row],[Entre - Estações]])</f>
        <v>-</v>
      </c>
      <c r="AN349" s="368" t="str">
        <f>IF(BS_CONTROLE[[#This Row],[SB]]=0, "-", BS_CONTROLE[[#This Row],[SB]])</f>
        <v>-</v>
      </c>
      <c r="AO349" s="369" t="str">
        <f>IF(BS_CONTROLE[[#This Row],[SUB]]=0, "-", BS_CONTROLE[[#This Row],[SUB]])</f>
        <v>-</v>
      </c>
      <c r="AP349" s="370" t="str">
        <f>IF(BS_CONTROLE[[#This Row],[KM - Inicio]]=0, "-", BS_CONTROLE[[#This Row],[KM - Inicio]])</f>
        <v>-</v>
      </c>
      <c r="AQ349" s="37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75" t="str" cm="1">
        <f t="array" ref="BC349" xml:space="preserve"> _xlfn.XLOOKUP(
  1,
  ( BASE_MAPA!$E$2:$E$359 = #REF!) *
  ( BASE_MAPA!$F$2:$F$359 &lt;= #REF!) *
  ( BASE_MAPA!$G$2:$G$359  &gt;= #REF!),
  BASE_MAPA!$D$2:$D$359,
  "-",
  0
)</f>
        <v>-</v>
      </c>
      <c r="BD349" s="75" t="str" cm="1">
        <f t="array" ref="BD349" xml:space="preserve"> _xlfn.XLOOKUP(
  1,
  ( BASE_MAPA!$E$2:$E$359 = #REF!) *
  ( BASE_MAPA!$F$2:$F$359 &lt;= #REF!) *
  ( BASE_MAPA!$G$2:$G$359  &gt;= #REF!),
  BASE_MAPA!$K$2:$K$359,
  "-",
  0
)</f>
        <v>-</v>
      </c>
      <c r="BE349" s="11" t="str">
        <f>IFERROR(_xlfn.XLOOKUP(AO349, BASE_MAPA!$E$2:$E$359, BASE_MAPA!$J$2:$J$359), "ERRO")</f>
        <v>ERRO</v>
      </c>
      <c r="BF349" s="37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9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16" t="str" cm="1">
        <f t="array" ref="M350" xml:space="preserve"> _xlfn.XLOOKUP(
  1,
  ( BASE_MAPA!$E$2:$E$359 = #REF!) *
  ( BASE_MAPA!$F$2:$F$359 &lt;= #REF!) *
  ( BASE_MAPA!$G$2:$G$359  &gt;= #REF!),
  BASE_MAPA!$H$2:$H$359,
  "-",
  0
)</f>
        <v>-</v>
      </c>
      <c r="N350" s="16" t="str" cm="1">
        <f t="array" ref="N350" xml:space="preserve"> _xlfn.XLOOKUP(
  1,
  ( BASE_MAPA!$E$2:$E$359 = #REF!) *
  ( BASE_MAPA!$F$2:$F$359 &lt;= #REF!) *
  ( BASE_MAPA!$G$2:$G$359  &gt;= #REF!),
  BASE_MAPA!$I$2:$I$359,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75" t="str" cm="1">
        <f t="array" ref="S350" xml:space="preserve"> _xlfn.XLOOKUP(
  1,
  ( BASE_MAPA!$E$2:$E$359 = #REF!) *
  ( BASE_MAPA!$F$2:$F$359 &lt;= #REF!) *
  ( BASE_MAPA!$G$2:$G$359  &gt;= #REF!),
  BASE_MAPA!$D$2:$D$359,
  "-",
  0
)</f>
        <v>-</v>
      </c>
      <c r="T350" s="75" t="str" cm="1">
        <f t="array" ref="T350" xml:space="preserve"> _xlfn.XLOOKUP(
  1,
  ( BASE_MAPA!$E$2:$E$359 = #REF!) *
  ( BASE_MAPA!$F$2:$F$359 &lt;= #REF!) *
  ( BASE_MAPA!$G$2:$G$359  &gt;= #REF!),
  BASE_MAPA!$K$2:$K$359,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68" t="str">
        <f>IF(BS_CONTROLE[[#This Row],[Local - Partida]]=0, "-", BS_CONTROLE[[#This Row],[Local - Partida]])</f>
        <v>-</v>
      </c>
      <c r="AL350" s="368" t="str">
        <f>IF(BS_CONTROLE[[#This Row],[Local - Encerramento]]=0, "-", BS_CONTROLE[[#This Row],[Local - Encerramento]])</f>
        <v>-</v>
      </c>
      <c r="AM350" s="368" t="str">
        <f>IF(BS_CONTROLE[[#This Row],[Entre - Estações]]=0, "-", BS_CONTROLE[[#This Row],[Entre - Estações]])</f>
        <v>-</v>
      </c>
      <c r="AN350" s="368" t="str">
        <f>IF(BS_CONTROLE[[#This Row],[SB]]=0, "-", BS_CONTROLE[[#This Row],[SB]])</f>
        <v>-</v>
      </c>
      <c r="AO350" s="369" t="str">
        <f>IF(BS_CONTROLE[[#This Row],[SUB]]=0, "-", BS_CONTROLE[[#This Row],[SUB]])</f>
        <v>-</v>
      </c>
      <c r="AP350" s="370" t="str">
        <f>IF(BS_CONTROLE[[#This Row],[KM - Inicio]]=0, "-", BS_CONTROLE[[#This Row],[KM - Inicio]])</f>
        <v>-</v>
      </c>
      <c r="AQ350" s="37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75" t="str" cm="1">
        <f t="array" ref="BC350" xml:space="preserve"> _xlfn.XLOOKUP(
  1,
  ( BASE_MAPA!$E$2:$E$359 = #REF!) *
  ( BASE_MAPA!$F$2:$F$359 &lt;= #REF!) *
  ( BASE_MAPA!$G$2:$G$359  &gt;= #REF!),
  BASE_MAPA!$D$2:$D$359,
  "-",
  0
)</f>
        <v>-</v>
      </c>
      <c r="BD350" s="75" t="str" cm="1">
        <f t="array" ref="BD350" xml:space="preserve"> _xlfn.XLOOKUP(
  1,
  ( BASE_MAPA!$E$2:$E$359 = #REF!) *
  ( BASE_MAPA!$F$2:$F$359 &lt;= #REF!) *
  ( BASE_MAPA!$G$2:$G$359  &gt;= #REF!),
  BASE_MAPA!$K$2:$K$359,
  "-",
  0
)</f>
        <v>-</v>
      </c>
      <c r="BE350" s="11" t="str">
        <f>IFERROR(_xlfn.XLOOKUP(AO350, BASE_MAPA!$E$2:$E$359, BASE_MAPA!$J$2:$J$359), "ERRO")</f>
        <v>ERRO</v>
      </c>
      <c r="BF350" s="37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9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16" t="str" cm="1">
        <f t="array" ref="M351" xml:space="preserve"> _xlfn.XLOOKUP(
  1,
  ( BASE_MAPA!$E$2:$E$359 = #REF!) *
  ( BASE_MAPA!$F$2:$F$359 &lt;= #REF!) *
  ( BASE_MAPA!$G$2:$G$359  &gt;= #REF!),
  BASE_MAPA!$H$2:$H$359,
  "-",
  0
)</f>
        <v>-</v>
      </c>
      <c r="N351" s="16" t="str" cm="1">
        <f t="array" ref="N351" xml:space="preserve"> _xlfn.XLOOKUP(
  1,
  ( BASE_MAPA!$E$2:$E$359 = #REF!) *
  ( BASE_MAPA!$F$2:$F$359 &lt;= #REF!) *
  ( BASE_MAPA!$G$2:$G$359  &gt;= #REF!),
  BASE_MAPA!$I$2:$I$359,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75" t="str" cm="1">
        <f t="array" ref="S351" xml:space="preserve"> _xlfn.XLOOKUP(
  1,
  ( BASE_MAPA!$E$2:$E$359 = #REF!) *
  ( BASE_MAPA!$F$2:$F$359 &lt;= #REF!) *
  ( BASE_MAPA!$G$2:$G$359  &gt;= #REF!),
  BASE_MAPA!$D$2:$D$359,
  "-",
  0
)</f>
        <v>-</v>
      </c>
      <c r="T351" s="75" t="str" cm="1">
        <f t="array" ref="T351" xml:space="preserve"> _xlfn.XLOOKUP(
  1,
  ( BASE_MAPA!$E$2:$E$359 = #REF!) *
  ( BASE_MAPA!$F$2:$F$359 &lt;= #REF!) *
  ( BASE_MAPA!$G$2:$G$359  &gt;= #REF!),
  BASE_MAPA!$K$2:$K$359,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68" t="str">
        <f>IF(BS_CONTROLE[[#This Row],[Local - Partida]]=0, "-", BS_CONTROLE[[#This Row],[Local - Partida]])</f>
        <v>-</v>
      </c>
      <c r="AL351" s="368" t="str">
        <f>IF(BS_CONTROLE[[#This Row],[Local - Encerramento]]=0, "-", BS_CONTROLE[[#This Row],[Local - Encerramento]])</f>
        <v>-</v>
      </c>
      <c r="AM351" s="368" t="str">
        <f>IF(BS_CONTROLE[[#This Row],[Entre - Estações]]=0, "-", BS_CONTROLE[[#This Row],[Entre - Estações]])</f>
        <v>-</v>
      </c>
      <c r="AN351" s="368" t="str">
        <f>IF(BS_CONTROLE[[#This Row],[SB]]=0, "-", BS_CONTROLE[[#This Row],[SB]])</f>
        <v>-</v>
      </c>
      <c r="AO351" s="369" t="str">
        <f>IF(BS_CONTROLE[[#This Row],[SUB]]=0, "-", BS_CONTROLE[[#This Row],[SUB]])</f>
        <v>-</v>
      </c>
      <c r="AP351" s="370" t="str">
        <f>IF(BS_CONTROLE[[#This Row],[KM - Inicio]]=0, "-", BS_CONTROLE[[#This Row],[KM - Inicio]])</f>
        <v>-</v>
      </c>
      <c r="AQ351" s="37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75" t="str" cm="1">
        <f t="array" ref="BC351" xml:space="preserve"> _xlfn.XLOOKUP(
  1,
  ( BASE_MAPA!$E$2:$E$359 = #REF!) *
  ( BASE_MAPA!$F$2:$F$359 &lt;= #REF!) *
  ( BASE_MAPA!$G$2:$G$359  &gt;= #REF!),
  BASE_MAPA!$D$2:$D$359,
  "-",
  0
)</f>
        <v>-</v>
      </c>
      <c r="BD351" s="75" t="str" cm="1">
        <f t="array" ref="BD351" xml:space="preserve"> _xlfn.XLOOKUP(
  1,
  ( BASE_MAPA!$E$2:$E$359 = #REF!) *
  ( BASE_MAPA!$F$2:$F$359 &lt;= #REF!) *
  ( BASE_MAPA!$G$2:$G$359  &gt;= #REF!),
  BASE_MAPA!$K$2:$K$359,
  "-",
  0
)</f>
        <v>-</v>
      </c>
      <c r="BE351" s="11" t="str">
        <f>IFERROR(_xlfn.XLOOKUP(AO351, BASE_MAPA!$E$2:$E$359, BASE_MAPA!$J$2:$J$359), "ERRO")</f>
        <v>ERRO</v>
      </c>
      <c r="BF351" s="37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9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16" t="str" cm="1">
        <f t="array" ref="M352" xml:space="preserve"> _xlfn.XLOOKUP(
  1,
  ( BASE_MAPA!$E$2:$E$359 = #REF!) *
  ( BASE_MAPA!$F$2:$F$359 &lt;= #REF!) *
  ( BASE_MAPA!$G$2:$G$359  &gt;= #REF!),
  BASE_MAPA!$H$2:$H$359,
  "-",
  0
)</f>
        <v>-</v>
      </c>
      <c r="N352" s="16" t="str" cm="1">
        <f t="array" ref="N352" xml:space="preserve"> _xlfn.XLOOKUP(
  1,
  ( BASE_MAPA!$E$2:$E$359 = #REF!) *
  ( BASE_MAPA!$F$2:$F$359 &lt;= #REF!) *
  ( BASE_MAPA!$G$2:$G$359  &gt;= #REF!),
  BASE_MAPA!$I$2:$I$359,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75" t="str" cm="1">
        <f t="array" ref="S352" xml:space="preserve"> _xlfn.XLOOKUP(
  1,
  ( BASE_MAPA!$E$2:$E$359 = #REF!) *
  ( BASE_MAPA!$F$2:$F$359 &lt;= #REF!) *
  ( BASE_MAPA!$G$2:$G$359  &gt;= #REF!),
  BASE_MAPA!$D$2:$D$359,
  "-",
  0
)</f>
        <v>-</v>
      </c>
      <c r="T352" s="75" t="str" cm="1">
        <f t="array" ref="T352" xml:space="preserve"> _xlfn.XLOOKUP(
  1,
  ( BASE_MAPA!$E$2:$E$359 = #REF!) *
  ( BASE_MAPA!$F$2:$F$359 &lt;= #REF!) *
  ( BASE_MAPA!$G$2:$G$359  &gt;= #REF!),
  BASE_MAPA!$K$2:$K$359,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68" t="str">
        <f>IF(BS_CONTROLE[[#This Row],[Local - Partida]]=0, "-", BS_CONTROLE[[#This Row],[Local - Partida]])</f>
        <v>-</v>
      </c>
      <c r="AL352" s="368" t="str">
        <f>IF(BS_CONTROLE[[#This Row],[Local - Encerramento]]=0, "-", BS_CONTROLE[[#This Row],[Local - Encerramento]])</f>
        <v>-</v>
      </c>
      <c r="AM352" s="368" t="str">
        <f>IF(BS_CONTROLE[[#This Row],[Entre - Estações]]=0, "-", BS_CONTROLE[[#This Row],[Entre - Estações]])</f>
        <v>-</v>
      </c>
      <c r="AN352" s="368" t="str">
        <f>IF(BS_CONTROLE[[#This Row],[SB]]=0, "-", BS_CONTROLE[[#This Row],[SB]])</f>
        <v>-</v>
      </c>
      <c r="AO352" s="369" t="str">
        <f>IF(BS_CONTROLE[[#This Row],[SUB]]=0, "-", BS_CONTROLE[[#This Row],[SUB]])</f>
        <v>-</v>
      </c>
      <c r="AP352" s="370" t="str">
        <f>IF(BS_CONTROLE[[#This Row],[KM - Inicio]]=0, "-", BS_CONTROLE[[#This Row],[KM - Inicio]])</f>
        <v>-</v>
      </c>
      <c r="AQ352" s="37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75" t="str" cm="1">
        <f t="array" ref="BC352" xml:space="preserve"> _xlfn.XLOOKUP(
  1,
  ( BASE_MAPA!$E$2:$E$359 = #REF!) *
  ( BASE_MAPA!$F$2:$F$359 &lt;= #REF!) *
  ( BASE_MAPA!$G$2:$G$359  &gt;= #REF!),
  BASE_MAPA!$D$2:$D$359,
  "-",
  0
)</f>
        <v>-</v>
      </c>
      <c r="BD352" s="75" t="str" cm="1">
        <f t="array" ref="BD352" xml:space="preserve"> _xlfn.XLOOKUP(
  1,
  ( BASE_MAPA!$E$2:$E$359 = #REF!) *
  ( BASE_MAPA!$F$2:$F$359 &lt;= #REF!) *
  ( BASE_MAPA!$G$2:$G$359  &gt;= #REF!),
  BASE_MAPA!$K$2:$K$359,
  "-",
  0
)</f>
        <v>-</v>
      </c>
      <c r="BE352" s="11" t="str">
        <f>IFERROR(_xlfn.XLOOKUP(AO352, BASE_MAPA!$E$2:$E$359, BASE_MAPA!$J$2:$J$359), "ERRO")</f>
        <v>ERRO</v>
      </c>
      <c r="BF352" s="37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9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16" t="str" cm="1">
        <f t="array" ref="M353" xml:space="preserve"> _xlfn.XLOOKUP(
  1,
  ( BASE_MAPA!$E$2:$E$359 = #REF!) *
  ( BASE_MAPA!$F$2:$F$359 &lt;= #REF!) *
  ( BASE_MAPA!$G$2:$G$359  &gt;= #REF!),
  BASE_MAPA!$H$2:$H$359,
  "-",
  0
)</f>
        <v>-</v>
      </c>
      <c r="N353" s="16" t="str" cm="1">
        <f t="array" ref="N353" xml:space="preserve"> _xlfn.XLOOKUP(
  1,
  ( BASE_MAPA!$E$2:$E$359 = #REF!) *
  ( BASE_MAPA!$F$2:$F$359 &lt;= #REF!) *
  ( BASE_MAPA!$G$2:$G$359  &gt;= #REF!),
  BASE_MAPA!$I$2:$I$359,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75" t="str" cm="1">
        <f t="array" ref="S353" xml:space="preserve"> _xlfn.XLOOKUP(
  1,
  ( BASE_MAPA!$E$2:$E$359 = #REF!) *
  ( BASE_MAPA!$F$2:$F$359 &lt;= #REF!) *
  ( BASE_MAPA!$G$2:$G$359  &gt;= #REF!),
  BASE_MAPA!$D$2:$D$359,
  "-",
  0
)</f>
        <v>-</v>
      </c>
      <c r="T353" s="75" t="str" cm="1">
        <f t="array" ref="T353" xml:space="preserve"> _xlfn.XLOOKUP(
  1,
  ( BASE_MAPA!$E$2:$E$359 = #REF!) *
  ( BASE_MAPA!$F$2:$F$359 &lt;= #REF!) *
  ( BASE_MAPA!$G$2:$G$359  &gt;= #REF!),
  BASE_MAPA!$K$2:$K$359,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68" t="str">
        <f>IF(BS_CONTROLE[[#This Row],[Local - Partida]]=0, "-", BS_CONTROLE[[#This Row],[Local - Partida]])</f>
        <v>-</v>
      </c>
      <c r="AL353" s="368" t="str">
        <f>IF(BS_CONTROLE[[#This Row],[Local - Encerramento]]=0, "-", BS_CONTROLE[[#This Row],[Local - Encerramento]])</f>
        <v>-</v>
      </c>
      <c r="AM353" s="368" t="str">
        <f>IF(BS_CONTROLE[[#This Row],[Entre - Estações]]=0, "-", BS_CONTROLE[[#This Row],[Entre - Estações]])</f>
        <v>-</v>
      </c>
      <c r="AN353" s="368" t="str">
        <f>IF(BS_CONTROLE[[#This Row],[SB]]=0, "-", BS_CONTROLE[[#This Row],[SB]])</f>
        <v>-</v>
      </c>
      <c r="AO353" s="369" t="str">
        <f>IF(BS_CONTROLE[[#This Row],[SUB]]=0, "-", BS_CONTROLE[[#This Row],[SUB]])</f>
        <v>-</v>
      </c>
      <c r="AP353" s="370" t="str">
        <f>IF(BS_CONTROLE[[#This Row],[KM - Inicio]]=0, "-", BS_CONTROLE[[#This Row],[KM - Inicio]])</f>
        <v>-</v>
      </c>
      <c r="AQ353" s="37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75" t="str" cm="1">
        <f t="array" ref="BC353" xml:space="preserve"> _xlfn.XLOOKUP(
  1,
  ( BASE_MAPA!$E$2:$E$359 = #REF!) *
  ( BASE_MAPA!$F$2:$F$359 &lt;= #REF!) *
  ( BASE_MAPA!$G$2:$G$359  &gt;= #REF!),
  BASE_MAPA!$D$2:$D$359,
  "-",
  0
)</f>
        <v>-</v>
      </c>
      <c r="BD353" s="75" t="str" cm="1">
        <f t="array" ref="BD353" xml:space="preserve"> _xlfn.XLOOKUP(
  1,
  ( BASE_MAPA!$E$2:$E$359 = #REF!) *
  ( BASE_MAPA!$F$2:$F$359 &lt;= #REF!) *
  ( BASE_MAPA!$G$2:$G$359  &gt;= #REF!),
  BASE_MAPA!$K$2:$K$359,
  "-",
  0
)</f>
        <v>-</v>
      </c>
      <c r="BE353" s="11" t="str">
        <f>IFERROR(_xlfn.XLOOKUP(AO353, BASE_MAPA!$E$2:$E$359, BASE_MAPA!$J$2:$J$359), "ERRO")</f>
        <v>ERRO</v>
      </c>
      <c r="BF353" s="37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9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16" t="str" cm="1">
        <f t="array" ref="M354" xml:space="preserve"> _xlfn.XLOOKUP(
  1,
  ( BASE_MAPA!$E$2:$E$359 = #REF!) *
  ( BASE_MAPA!$F$2:$F$359 &lt;= #REF!) *
  ( BASE_MAPA!$G$2:$G$359  &gt;= #REF!),
  BASE_MAPA!$H$2:$H$359,
  "-",
  0
)</f>
        <v>-</v>
      </c>
      <c r="N354" s="16" t="str" cm="1">
        <f t="array" ref="N354" xml:space="preserve"> _xlfn.XLOOKUP(
  1,
  ( BASE_MAPA!$E$2:$E$359 = #REF!) *
  ( BASE_MAPA!$F$2:$F$359 &lt;= #REF!) *
  ( BASE_MAPA!$G$2:$G$359  &gt;= #REF!),
  BASE_MAPA!$I$2:$I$359,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75" t="str" cm="1">
        <f t="array" ref="S354" xml:space="preserve"> _xlfn.XLOOKUP(
  1,
  ( BASE_MAPA!$E$2:$E$359 = #REF!) *
  ( BASE_MAPA!$F$2:$F$359 &lt;= #REF!) *
  ( BASE_MAPA!$G$2:$G$359  &gt;= #REF!),
  BASE_MAPA!$D$2:$D$359,
  "-",
  0
)</f>
        <v>-</v>
      </c>
      <c r="T354" s="75" t="str" cm="1">
        <f t="array" ref="T354" xml:space="preserve"> _xlfn.XLOOKUP(
  1,
  ( BASE_MAPA!$E$2:$E$359 = #REF!) *
  ( BASE_MAPA!$F$2:$F$359 &lt;= #REF!) *
  ( BASE_MAPA!$G$2:$G$359  &gt;= #REF!),
  BASE_MAPA!$K$2:$K$359,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68" t="str">
        <f>IF(BS_CONTROLE[[#This Row],[Local - Partida]]=0, "-", BS_CONTROLE[[#This Row],[Local - Partida]])</f>
        <v>-</v>
      </c>
      <c r="AL354" s="368" t="str">
        <f>IF(BS_CONTROLE[[#This Row],[Local - Encerramento]]=0, "-", BS_CONTROLE[[#This Row],[Local - Encerramento]])</f>
        <v>-</v>
      </c>
      <c r="AM354" s="368" t="str">
        <f>IF(BS_CONTROLE[[#This Row],[Entre - Estações]]=0, "-", BS_CONTROLE[[#This Row],[Entre - Estações]])</f>
        <v>-</v>
      </c>
      <c r="AN354" s="368" t="str">
        <f>IF(BS_CONTROLE[[#This Row],[SB]]=0, "-", BS_CONTROLE[[#This Row],[SB]])</f>
        <v>-</v>
      </c>
      <c r="AO354" s="369" t="str">
        <f>IF(BS_CONTROLE[[#This Row],[SUB]]=0, "-", BS_CONTROLE[[#This Row],[SUB]])</f>
        <v>-</v>
      </c>
      <c r="AP354" s="370" t="str">
        <f>IF(BS_CONTROLE[[#This Row],[KM - Inicio]]=0, "-", BS_CONTROLE[[#This Row],[KM - Inicio]])</f>
        <v>-</v>
      </c>
      <c r="AQ354" s="37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75" t="str" cm="1">
        <f t="array" ref="BC354" xml:space="preserve"> _xlfn.XLOOKUP(
  1,
  ( BASE_MAPA!$E$2:$E$359 = #REF!) *
  ( BASE_MAPA!$F$2:$F$359 &lt;= #REF!) *
  ( BASE_MAPA!$G$2:$G$359  &gt;= #REF!),
  BASE_MAPA!$D$2:$D$359,
  "-",
  0
)</f>
        <v>-</v>
      </c>
      <c r="BD354" s="75" t="str" cm="1">
        <f t="array" ref="BD354" xml:space="preserve"> _xlfn.XLOOKUP(
  1,
  ( BASE_MAPA!$E$2:$E$359 = #REF!) *
  ( BASE_MAPA!$F$2:$F$359 &lt;= #REF!) *
  ( BASE_MAPA!$G$2:$G$359  &gt;= #REF!),
  BASE_MAPA!$K$2:$K$359,
  "-",
  0
)</f>
        <v>-</v>
      </c>
      <c r="BE354" s="11" t="str">
        <f>IFERROR(_xlfn.XLOOKUP(AO354, BASE_MAPA!$E$2:$E$359, BASE_MAPA!$J$2:$J$359), "ERRO")</f>
        <v>ERRO</v>
      </c>
      <c r="BF354" s="37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9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16" t="str" cm="1">
        <f t="array" ref="M355" xml:space="preserve"> _xlfn.XLOOKUP(
  1,
  ( BASE_MAPA!$E$2:$E$359 = #REF!) *
  ( BASE_MAPA!$F$2:$F$359 &lt;= #REF!) *
  ( BASE_MAPA!$G$2:$G$359  &gt;= #REF!),
  BASE_MAPA!$H$2:$H$359,
  "-",
  0
)</f>
        <v>-</v>
      </c>
      <c r="N355" s="16" t="str" cm="1">
        <f t="array" ref="N355" xml:space="preserve"> _xlfn.XLOOKUP(
  1,
  ( BASE_MAPA!$E$2:$E$359 = #REF!) *
  ( BASE_MAPA!$F$2:$F$359 &lt;= #REF!) *
  ( BASE_MAPA!$G$2:$G$359  &gt;= #REF!),
  BASE_MAPA!$I$2:$I$359,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75" t="str" cm="1">
        <f t="array" ref="S355" xml:space="preserve"> _xlfn.XLOOKUP(
  1,
  ( BASE_MAPA!$E$2:$E$359 = #REF!) *
  ( BASE_MAPA!$F$2:$F$359 &lt;= #REF!) *
  ( BASE_MAPA!$G$2:$G$359  &gt;= #REF!),
  BASE_MAPA!$D$2:$D$359,
  "-",
  0
)</f>
        <v>-</v>
      </c>
      <c r="T355" s="75" t="str" cm="1">
        <f t="array" ref="T355" xml:space="preserve"> _xlfn.XLOOKUP(
  1,
  ( BASE_MAPA!$E$2:$E$359 = #REF!) *
  ( BASE_MAPA!$F$2:$F$359 &lt;= #REF!) *
  ( BASE_MAPA!$G$2:$G$359  &gt;= #REF!),
  BASE_MAPA!$K$2:$K$359,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68" t="str">
        <f>IF(BS_CONTROLE[[#This Row],[Local - Partida]]=0, "-", BS_CONTROLE[[#This Row],[Local - Partida]])</f>
        <v>-</v>
      </c>
      <c r="AL355" s="368" t="str">
        <f>IF(BS_CONTROLE[[#This Row],[Local - Encerramento]]=0, "-", BS_CONTROLE[[#This Row],[Local - Encerramento]])</f>
        <v>-</v>
      </c>
      <c r="AM355" s="368" t="str">
        <f>IF(BS_CONTROLE[[#This Row],[Entre - Estações]]=0, "-", BS_CONTROLE[[#This Row],[Entre - Estações]])</f>
        <v>-</v>
      </c>
      <c r="AN355" s="368" t="str">
        <f>IF(BS_CONTROLE[[#This Row],[SB]]=0, "-", BS_CONTROLE[[#This Row],[SB]])</f>
        <v>-</v>
      </c>
      <c r="AO355" s="369" t="str">
        <f>IF(BS_CONTROLE[[#This Row],[SUB]]=0, "-", BS_CONTROLE[[#This Row],[SUB]])</f>
        <v>-</v>
      </c>
      <c r="AP355" s="370" t="str">
        <f>IF(BS_CONTROLE[[#This Row],[KM - Inicio]]=0, "-", BS_CONTROLE[[#This Row],[KM - Inicio]])</f>
        <v>-</v>
      </c>
      <c r="AQ355" s="37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75" t="str" cm="1">
        <f t="array" ref="BC355" xml:space="preserve"> _xlfn.XLOOKUP(
  1,
  ( BASE_MAPA!$E$2:$E$359 = #REF!) *
  ( BASE_MAPA!$F$2:$F$359 &lt;= #REF!) *
  ( BASE_MAPA!$G$2:$G$359  &gt;= #REF!),
  BASE_MAPA!$D$2:$D$359,
  "-",
  0
)</f>
        <v>-</v>
      </c>
      <c r="BD355" s="75" t="str" cm="1">
        <f t="array" ref="BD355" xml:space="preserve"> _xlfn.XLOOKUP(
  1,
  ( BASE_MAPA!$E$2:$E$359 = #REF!) *
  ( BASE_MAPA!$F$2:$F$359 &lt;= #REF!) *
  ( BASE_MAPA!$G$2:$G$359  &gt;= #REF!),
  BASE_MAPA!$K$2:$K$359,
  "-",
  0
)</f>
        <v>-</v>
      </c>
      <c r="BE355" s="11" t="str">
        <f>IFERROR(_xlfn.XLOOKUP(AO355, BASE_MAPA!$E$2:$E$359, BASE_MAPA!$J$2:$J$359), "ERRO")</f>
        <v>ERRO</v>
      </c>
      <c r="BF355" s="37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9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16" t="str" cm="1">
        <f t="array" ref="M356" xml:space="preserve"> _xlfn.XLOOKUP(
  1,
  ( BASE_MAPA!$E$2:$E$359 = #REF!) *
  ( BASE_MAPA!$F$2:$F$359 &lt;= #REF!) *
  ( BASE_MAPA!$G$2:$G$359  &gt;= #REF!),
  BASE_MAPA!$H$2:$H$359,
  "-",
  0
)</f>
        <v>-</v>
      </c>
      <c r="N356" s="16" t="str" cm="1">
        <f t="array" ref="N356" xml:space="preserve"> _xlfn.XLOOKUP(
  1,
  ( BASE_MAPA!$E$2:$E$359 = #REF!) *
  ( BASE_MAPA!$F$2:$F$359 &lt;= #REF!) *
  ( BASE_MAPA!$G$2:$G$359  &gt;= #REF!),
  BASE_MAPA!$I$2:$I$359,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75" t="str" cm="1">
        <f t="array" ref="S356" xml:space="preserve"> _xlfn.XLOOKUP(
  1,
  ( BASE_MAPA!$E$2:$E$359 = #REF!) *
  ( BASE_MAPA!$F$2:$F$359 &lt;= #REF!) *
  ( BASE_MAPA!$G$2:$G$359  &gt;= #REF!),
  BASE_MAPA!$D$2:$D$359,
  "-",
  0
)</f>
        <v>-</v>
      </c>
      <c r="T356" s="75" t="str" cm="1">
        <f t="array" ref="T356" xml:space="preserve"> _xlfn.XLOOKUP(
  1,
  ( BASE_MAPA!$E$2:$E$359 = #REF!) *
  ( BASE_MAPA!$F$2:$F$359 &lt;= #REF!) *
  ( BASE_MAPA!$G$2:$G$359  &gt;= #REF!),
  BASE_MAPA!$K$2:$K$359,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68" t="str">
        <f>IF(BS_CONTROLE[[#This Row],[Local - Partida]]=0, "-", BS_CONTROLE[[#This Row],[Local - Partida]])</f>
        <v>-</v>
      </c>
      <c r="AL356" s="368" t="str">
        <f>IF(BS_CONTROLE[[#This Row],[Local - Encerramento]]=0, "-", BS_CONTROLE[[#This Row],[Local - Encerramento]])</f>
        <v>-</v>
      </c>
      <c r="AM356" s="368" t="str">
        <f>IF(BS_CONTROLE[[#This Row],[Entre - Estações]]=0, "-", BS_CONTROLE[[#This Row],[Entre - Estações]])</f>
        <v>-</v>
      </c>
      <c r="AN356" s="368" t="str">
        <f>IF(BS_CONTROLE[[#This Row],[SB]]=0, "-", BS_CONTROLE[[#This Row],[SB]])</f>
        <v>-</v>
      </c>
      <c r="AO356" s="369" t="str">
        <f>IF(BS_CONTROLE[[#This Row],[SUB]]=0, "-", BS_CONTROLE[[#This Row],[SUB]])</f>
        <v>-</v>
      </c>
      <c r="AP356" s="370" t="str">
        <f>IF(BS_CONTROLE[[#This Row],[KM - Inicio]]=0, "-", BS_CONTROLE[[#This Row],[KM - Inicio]])</f>
        <v>-</v>
      </c>
      <c r="AQ356" s="37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75" t="str" cm="1">
        <f t="array" ref="BC356" xml:space="preserve"> _xlfn.XLOOKUP(
  1,
  ( BASE_MAPA!$E$2:$E$359 = #REF!) *
  ( BASE_MAPA!$F$2:$F$359 &lt;= #REF!) *
  ( BASE_MAPA!$G$2:$G$359  &gt;= #REF!),
  BASE_MAPA!$D$2:$D$359,
  "-",
  0
)</f>
        <v>-</v>
      </c>
      <c r="BD356" s="75" t="str" cm="1">
        <f t="array" ref="BD356" xml:space="preserve"> _xlfn.XLOOKUP(
  1,
  ( BASE_MAPA!$E$2:$E$359 = #REF!) *
  ( BASE_MAPA!$F$2:$F$359 &lt;= #REF!) *
  ( BASE_MAPA!$G$2:$G$359  &gt;= #REF!),
  BASE_MAPA!$K$2:$K$359,
  "-",
  0
)</f>
        <v>-</v>
      </c>
      <c r="BE356" s="11" t="str">
        <f>IFERROR(_xlfn.XLOOKUP(AO356, BASE_MAPA!$E$2:$E$359, BASE_MAPA!$J$2:$J$359), "ERRO")</f>
        <v>ERRO</v>
      </c>
      <c r="BF356" s="37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9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16" t="str" cm="1">
        <f t="array" ref="M357" xml:space="preserve"> _xlfn.XLOOKUP(
  1,
  ( BASE_MAPA!$E$2:$E$359 = #REF!) *
  ( BASE_MAPA!$F$2:$F$359 &lt;= #REF!) *
  ( BASE_MAPA!$G$2:$G$359  &gt;= #REF!),
  BASE_MAPA!$H$2:$H$359,
  "-",
  0
)</f>
        <v>-</v>
      </c>
      <c r="N357" s="16" t="str" cm="1">
        <f t="array" ref="N357" xml:space="preserve"> _xlfn.XLOOKUP(
  1,
  ( BASE_MAPA!$E$2:$E$359 = #REF!) *
  ( BASE_MAPA!$F$2:$F$359 &lt;= #REF!) *
  ( BASE_MAPA!$G$2:$G$359  &gt;= #REF!),
  BASE_MAPA!$I$2:$I$359,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75" t="str" cm="1">
        <f t="array" ref="S357" xml:space="preserve"> _xlfn.XLOOKUP(
  1,
  ( BASE_MAPA!$E$2:$E$359 = #REF!) *
  ( BASE_MAPA!$F$2:$F$359 &lt;= #REF!) *
  ( BASE_MAPA!$G$2:$G$359  &gt;= #REF!),
  BASE_MAPA!$D$2:$D$359,
  "-",
  0
)</f>
        <v>-</v>
      </c>
      <c r="T357" s="75" t="str" cm="1">
        <f t="array" ref="T357" xml:space="preserve"> _xlfn.XLOOKUP(
  1,
  ( BASE_MAPA!$E$2:$E$359 = #REF!) *
  ( BASE_MAPA!$F$2:$F$359 &lt;= #REF!) *
  ( BASE_MAPA!$G$2:$G$359  &gt;= #REF!),
  BASE_MAPA!$K$2:$K$359,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68" t="str">
        <f>IF(BS_CONTROLE[[#This Row],[Local - Partida]]=0, "-", BS_CONTROLE[[#This Row],[Local - Partida]])</f>
        <v>-</v>
      </c>
      <c r="AL357" s="368" t="str">
        <f>IF(BS_CONTROLE[[#This Row],[Local - Encerramento]]=0, "-", BS_CONTROLE[[#This Row],[Local - Encerramento]])</f>
        <v>-</v>
      </c>
      <c r="AM357" s="368" t="str">
        <f>IF(BS_CONTROLE[[#This Row],[Entre - Estações]]=0, "-", BS_CONTROLE[[#This Row],[Entre - Estações]])</f>
        <v>-</v>
      </c>
      <c r="AN357" s="368" t="str">
        <f>IF(BS_CONTROLE[[#This Row],[SB]]=0, "-", BS_CONTROLE[[#This Row],[SB]])</f>
        <v>-</v>
      </c>
      <c r="AO357" s="369" t="str">
        <f>IF(BS_CONTROLE[[#This Row],[SUB]]=0, "-", BS_CONTROLE[[#This Row],[SUB]])</f>
        <v>-</v>
      </c>
      <c r="AP357" s="370" t="str">
        <f>IF(BS_CONTROLE[[#This Row],[KM - Inicio]]=0, "-", BS_CONTROLE[[#This Row],[KM - Inicio]])</f>
        <v>-</v>
      </c>
      <c r="AQ357" s="37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75" t="str" cm="1">
        <f t="array" ref="BC357" xml:space="preserve"> _xlfn.XLOOKUP(
  1,
  ( BASE_MAPA!$E$2:$E$359 = #REF!) *
  ( BASE_MAPA!$F$2:$F$359 &lt;= #REF!) *
  ( BASE_MAPA!$G$2:$G$359  &gt;= #REF!),
  BASE_MAPA!$D$2:$D$359,
  "-",
  0
)</f>
        <v>-</v>
      </c>
      <c r="BD357" s="75" t="str" cm="1">
        <f t="array" ref="BD357" xml:space="preserve"> _xlfn.XLOOKUP(
  1,
  ( BASE_MAPA!$E$2:$E$359 = #REF!) *
  ( BASE_MAPA!$F$2:$F$359 &lt;= #REF!) *
  ( BASE_MAPA!$G$2:$G$359  &gt;= #REF!),
  BASE_MAPA!$K$2:$K$359,
  "-",
  0
)</f>
        <v>-</v>
      </c>
      <c r="BE357" s="11" t="str">
        <f>IFERROR(_xlfn.XLOOKUP(AO357, BASE_MAPA!$E$2:$E$359, BASE_MAPA!$J$2:$J$359), "ERRO")</f>
        <v>ERRO</v>
      </c>
      <c r="BF357" s="37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9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16" t="str" cm="1">
        <f t="array" ref="M358" xml:space="preserve"> _xlfn.XLOOKUP(
  1,
  ( BASE_MAPA!$E$2:$E$359 = #REF!) *
  ( BASE_MAPA!$F$2:$F$359 &lt;= #REF!) *
  ( BASE_MAPA!$G$2:$G$359  &gt;= #REF!),
  BASE_MAPA!$H$2:$H$359,
  "-",
  0
)</f>
        <v>-</v>
      </c>
      <c r="N358" s="16" t="str" cm="1">
        <f t="array" ref="N358" xml:space="preserve"> _xlfn.XLOOKUP(
  1,
  ( BASE_MAPA!$E$2:$E$359 = #REF!) *
  ( BASE_MAPA!$F$2:$F$359 &lt;= #REF!) *
  ( BASE_MAPA!$G$2:$G$359  &gt;= #REF!),
  BASE_MAPA!$I$2:$I$359,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75" t="str" cm="1">
        <f t="array" ref="S358" xml:space="preserve"> _xlfn.XLOOKUP(
  1,
  ( BASE_MAPA!$E$2:$E$359 = #REF!) *
  ( BASE_MAPA!$F$2:$F$359 &lt;= #REF!) *
  ( BASE_MAPA!$G$2:$G$359  &gt;= #REF!),
  BASE_MAPA!$D$2:$D$359,
  "-",
  0
)</f>
        <v>-</v>
      </c>
      <c r="T358" s="75" t="str" cm="1">
        <f t="array" ref="T358" xml:space="preserve"> _xlfn.XLOOKUP(
  1,
  ( BASE_MAPA!$E$2:$E$359 = #REF!) *
  ( BASE_MAPA!$F$2:$F$359 &lt;= #REF!) *
  ( BASE_MAPA!$G$2:$G$359  &gt;= #REF!),
  BASE_MAPA!$K$2:$K$359,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68" t="str">
        <f>IF(BS_CONTROLE[[#This Row],[Local - Partida]]=0, "-", BS_CONTROLE[[#This Row],[Local - Partida]])</f>
        <v>-</v>
      </c>
      <c r="AL358" s="368" t="str">
        <f>IF(BS_CONTROLE[[#This Row],[Local - Encerramento]]=0, "-", BS_CONTROLE[[#This Row],[Local - Encerramento]])</f>
        <v>-</v>
      </c>
      <c r="AM358" s="368" t="str">
        <f>IF(BS_CONTROLE[[#This Row],[Entre - Estações]]=0, "-", BS_CONTROLE[[#This Row],[Entre - Estações]])</f>
        <v>-</v>
      </c>
      <c r="AN358" s="368" t="str">
        <f>IF(BS_CONTROLE[[#This Row],[SB]]=0, "-", BS_CONTROLE[[#This Row],[SB]])</f>
        <v>-</v>
      </c>
      <c r="AO358" s="369" t="str">
        <f>IF(BS_CONTROLE[[#This Row],[SUB]]=0, "-", BS_CONTROLE[[#This Row],[SUB]])</f>
        <v>-</v>
      </c>
      <c r="AP358" s="370" t="str">
        <f>IF(BS_CONTROLE[[#This Row],[KM - Inicio]]=0, "-", BS_CONTROLE[[#This Row],[KM - Inicio]])</f>
        <v>-</v>
      </c>
      <c r="AQ358" s="37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75" t="str" cm="1">
        <f t="array" ref="BC358" xml:space="preserve"> _xlfn.XLOOKUP(
  1,
  ( BASE_MAPA!$E$2:$E$359 = #REF!) *
  ( BASE_MAPA!$F$2:$F$359 &lt;= #REF!) *
  ( BASE_MAPA!$G$2:$G$359  &gt;= #REF!),
  BASE_MAPA!$D$2:$D$359,
  "-",
  0
)</f>
        <v>-</v>
      </c>
      <c r="BD358" s="75" t="str" cm="1">
        <f t="array" ref="BD358" xml:space="preserve"> _xlfn.XLOOKUP(
  1,
  ( BASE_MAPA!$E$2:$E$359 = #REF!) *
  ( BASE_MAPA!$F$2:$F$359 &lt;= #REF!) *
  ( BASE_MAPA!$G$2:$G$359  &gt;= #REF!),
  BASE_MAPA!$K$2:$K$359,
  "-",
  0
)</f>
        <v>-</v>
      </c>
      <c r="BE358" s="11" t="str">
        <f>IFERROR(_xlfn.XLOOKUP(AO358, BASE_MAPA!$E$2:$E$359, BASE_MAPA!$J$2:$J$359), "ERRO")</f>
        <v>ERRO</v>
      </c>
      <c r="BF358" s="37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9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16" t="str" cm="1">
        <f t="array" ref="M359" xml:space="preserve"> _xlfn.XLOOKUP(
  1,
  ( BASE_MAPA!$E$2:$E$359 = #REF!) *
  ( BASE_MAPA!$F$2:$F$359 &lt;= #REF!) *
  ( BASE_MAPA!$G$2:$G$359  &gt;= #REF!),
  BASE_MAPA!$H$2:$H$359,
  "-",
  0
)</f>
        <v>-</v>
      </c>
      <c r="N359" s="16" t="str" cm="1">
        <f t="array" ref="N359" xml:space="preserve"> _xlfn.XLOOKUP(
  1,
  ( BASE_MAPA!$E$2:$E$359 = #REF!) *
  ( BASE_MAPA!$F$2:$F$359 &lt;= #REF!) *
  ( BASE_MAPA!$G$2:$G$359  &gt;= #REF!),
  BASE_MAPA!$I$2:$I$359,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75" t="str" cm="1">
        <f t="array" ref="S359" xml:space="preserve"> _xlfn.XLOOKUP(
  1,
  ( BASE_MAPA!$E$2:$E$359 = #REF!) *
  ( BASE_MAPA!$F$2:$F$359 &lt;= #REF!) *
  ( BASE_MAPA!$G$2:$G$359  &gt;= #REF!),
  BASE_MAPA!$D$2:$D$359,
  "-",
  0
)</f>
        <v>-</v>
      </c>
      <c r="T359" s="75" t="str" cm="1">
        <f t="array" ref="T359" xml:space="preserve"> _xlfn.XLOOKUP(
  1,
  ( BASE_MAPA!$E$2:$E$359 = #REF!) *
  ( BASE_MAPA!$F$2:$F$359 &lt;= #REF!) *
  ( BASE_MAPA!$G$2:$G$359  &gt;= #REF!),
  BASE_MAPA!$K$2:$K$359,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68" t="str">
        <f>IF(BS_CONTROLE[[#This Row],[Local - Partida]]=0, "-", BS_CONTROLE[[#This Row],[Local - Partida]])</f>
        <v>-</v>
      </c>
      <c r="AL359" s="368" t="str">
        <f>IF(BS_CONTROLE[[#This Row],[Local - Encerramento]]=0, "-", BS_CONTROLE[[#This Row],[Local - Encerramento]])</f>
        <v>-</v>
      </c>
      <c r="AM359" s="368" t="str">
        <f>IF(BS_CONTROLE[[#This Row],[Entre - Estações]]=0, "-", BS_CONTROLE[[#This Row],[Entre - Estações]])</f>
        <v>-</v>
      </c>
      <c r="AN359" s="368" t="str">
        <f>IF(BS_CONTROLE[[#This Row],[SB]]=0, "-", BS_CONTROLE[[#This Row],[SB]])</f>
        <v>-</v>
      </c>
      <c r="AO359" s="369" t="str">
        <f>IF(BS_CONTROLE[[#This Row],[SUB]]=0, "-", BS_CONTROLE[[#This Row],[SUB]])</f>
        <v>-</v>
      </c>
      <c r="AP359" s="370" t="str">
        <f>IF(BS_CONTROLE[[#This Row],[KM - Inicio]]=0, "-", BS_CONTROLE[[#This Row],[KM - Inicio]])</f>
        <v>-</v>
      </c>
      <c r="AQ359" s="37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75" t="str" cm="1">
        <f t="array" ref="BC359" xml:space="preserve"> _xlfn.XLOOKUP(
  1,
  ( BASE_MAPA!$E$2:$E$359 = #REF!) *
  ( BASE_MAPA!$F$2:$F$359 &lt;= #REF!) *
  ( BASE_MAPA!$G$2:$G$359  &gt;= #REF!),
  BASE_MAPA!$D$2:$D$359,
  "-",
  0
)</f>
        <v>-</v>
      </c>
      <c r="BD359" s="75" t="str" cm="1">
        <f t="array" ref="BD359" xml:space="preserve"> _xlfn.XLOOKUP(
  1,
  ( BASE_MAPA!$E$2:$E$359 = #REF!) *
  ( BASE_MAPA!$F$2:$F$359 &lt;= #REF!) *
  ( BASE_MAPA!$G$2:$G$359  &gt;= #REF!),
  BASE_MAPA!$K$2:$K$359,
  "-",
  0
)</f>
        <v>-</v>
      </c>
      <c r="BE359" s="11" t="str">
        <f>IFERROR(_xlfn.XLOOKUP(AO359, BASE_MAPA!$E$2:$E$359, BASE_MAPA!$J$2:$J$359), "ERRO")</f>
        <v>ERRO</v>
      </c>
      <c r="BF359" s="37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9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16" t="str" cm="1">
        <f t="array" ref="M360" xml:space="preserve"> _xlfn.XLOOKUP(
  1,
  ( BASE_MAPA!$E$2:$E$359 = #REF!) *
  ( BASE_MAPA!$F$2:$F$359 &lt;= #REF!) *
  ( BASE_MAPA!$G$2:$G$359  &gt;= #REF!),
  BASE_MAPA!$H$2:$H$359,
  "-",
  0
)</f>
        <v>-</v>
      </c>
      <c r="N360" s="16" t="str" cm="1">
        <f t="array" ref="N360" xml:space="preserve"> _xlfn.XLOOKUP(
  1,
  ( BASE_MAPA!$E$2:$E$359 = #REF!) *
  ( BASE_MAPA!$F$2:$F$359 &lt;= #REF!) *
  ( BASE_MAPA!$G$2:$G$359  &gt;= #REF!),
  BASE_MAPA!$I$2:$I$359,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75" t="str" cm="1">
        <f t="array" ref="S360" xml:space="preserve"> _xlfn.XLOOKUP(
  1,
  ( BASE_MAPA!$E$2:$E$359 = #REF!) *
  ( BASE_MAPA!$F$2:$F$359 &lt;= #REF!) *
  ( BASE_MAPA!$G$2:$G$359  &gt;= #REF!),
  BASE_MAPA!$D$2:$D$359,
  "-",
  0
)</f>
        <v>-</v>
      </c>
      <c r="T360" s="75" t="str" cm="1">
        <f t="array" ref="T360" xml:space="preserve"> _xlfn.XLOOKUP(
  1,
  ( BASE_MAPA!$E$2:$E$359 = #REF!) *
  ( BASE_MAPA!$F$2:$F$359 &lt;= #REF!) *
  ( BASE_MAPA!$G$2:$G$359  &gt;= #REF!),
  BASE_MAPA!$K$2:$K$359,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68" t="str">
        <f>IF(BS_CONTROLE[[#This Row],[Local - Partida]]=0, "-", BS_CONTROLE[[#This Row],[Local - Partida]])</f>
        <v>-</v>
      </c>
      <c r="AL360" s="368" t="str">
        <f>IF(BS_CONTROLE[[#This Row],[Local - Encerramento]]=0, "-", BS_CONTROLE[[#This Row],[Local - Encerramento]])</f>
        <v>-</v>
      </c>
      <c r="AM360" s="368" t="str">
        <f>IF(BS_CONTROLE[[#This Row],[Entre - Estações]]=0, "-", BS_CONTROLE[[#This Row],[Entre - Estações]])</f>
        <v>-</v>
      </c>
      <c r="AN360" s="368" t="str">
        <f>IF(BS_CONTROLE[[#This Row],[SB]]=0, "-", BS_CONTROLE[[#This Row],[SB]])</f>
        <v>-</v>
      </c>
      <c r="AO360" s="369" t="str">
        <f>IF(BS_CONTROLE[[#This Row],[SUB]]=0, "-", BS_CONTROLE[[#This Row],[SUB]])</f>
        <v>-</v>
      </c>
      <c r="AP360" s="370" t="str">
        <f>IF(BS_CONTROLE[[#This Row],[KM - Inicio]]=0, "-", BS_CONTROLE[[#This Row],[KM - Inicio]])</f>
        <v>-</v>
      </c>
      <c r="AQ360" s="37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75" t="str" cm="1">
        <f t="array" ref="BC360" xml:space="preserve"> _xlfn.XLOOKUP(
  1,
  ( BASE_MAPA!$E$2:$E$359 = #REF!) *
  ( BASE_MAPA!$F$2:$F$359 &lt;= #REF!) *
  ( BASE_MAPA!$G$2:$G$359  &gt;= #REF!),
  BASE_MAPA!$D$2:$D$359,
  "-",
  0
)</f>
        <v>-</v>
      </c>
      <c r="BD360" s="75" t="str" cm="1">
        <f t="array" ref="BD360" xml:space="preserve"> _xlfn.XLOOKUP(
  1,
  ( BASE_MAPA!$E$2:$E$359 = #REF!) *
  ( BASE_MAPA!$F$2:$F$359 &lt;= #REF!) *
  ( BASE_MAPA!$G$2:$G$359  &gt;= #REF!),
  BASE_MAPA!$K$2:$K$359,
  "-",
  0
)</f>
        <v>-</v>
      </c>
      <c r="BE360" s="11" t="str">
        <f>IFERROR(_xlfn.XLOOKUP(AO360, BASE_MAPA!$E$2:$E$359, BASE_MAPA!$J$2:$J$359), "ERRO")</f>
        <v>ERRO</v>
      </c>
      <c r="BF360" s="37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9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16" t="str" cm="1">
        <f t="array" ref="M361" xml:space="preserve"> _xlfn.XLOOKUP(
  1,
  ( BASE_MAPA!$E$2:$E$359 = #REF!) *
  ( BASE_MAPA!$F$2:$F$359 &lt;= #REF!) *
  ( BASE_MAPA!$G$2:$G$359  &gt;= #REF!),
  BASE_MAPA!$H$2:$H$359,
  "-",
  0
)</f>
        <v>-</v>
      </c>
      <c r="N361" s="16" t="str" cm="1">
        <f t="array" ref="N361" xml:space="preserve"> _xlfn.XLOOKUP(
  1,
  ( BASE_MAPA!$E$2:$E$359 = #REF!) *
  ( BASE_MAPA!$F$2:$F$359 &lt;= #REF!) *
  ( BASE_MAPA!$G$2:$G$359  &gt;= #REF!),
  BASE_MAPA!$I$2:$I$359,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75" t="str" cm="1">
        <f t="array" ref="S361" xml:space="preserve"> _xlfn.XLOOKUP(
  1,
  ( BASE_MAPA!$E$2:$E$359 = #REF!) *
  ( BASE_MAPA!$F$2:$F$359 &lt;= #REF!) *
  ( BASE_MAPA!$G$2:$G$359  &gt;= #REF!),
  BASE_MAPA!$D$2:$D$359,
  "-",
  0
)</f>
        <v>-</v>
      </c>
      <c r="T361" s="75" t="str" cm="1">
        <f t="array" ref="T361" xml:space="preserve"> _xlfn.XLOOKUP(
  1,
  ( BASE_MAPA!$E$2:$E$359 = #REF!) *
  ( BASE_MAPA!$F$2:$F$359 &lt;= #REF!) *
  ( BASE_MAPA!$G$2:$G$359  &gt;= #REF!),
  BASE_MAPA!$K$2:$K$359,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68" t="str">
        <f>IF(BS_CONTROLE[[#This Row],[Local - Partida]]=0, "-", BS_CONTROLE[[#This Row],[Local - Partida]])</f>
        <v>-</v>
      </c>
      <c r="AL361" s="368" t="str">
        <f>IF(BS_CONTROLE[[#This Row],[Local - Encerramento]]=0, "-", BS_CONTROLE[[#This Row],[Local - Encerramento]])</f>
        <v>-</v>
      </c>
      <c r="AM361" s="368" t="str">
        <f>IF(BS_CONTROLE[[#This Row],[Entre - Estações]]=0, "-", BS_CONTROLE[[#This Row],[Entre - Estações]])</f>
        <v>-</v>
      </c>
      <c r="AN361" s="368" t="str">
        <f>IF(BS_CONTROLE[[#This Row],[SB]]=0, "-", BS_CONTROLE[[#This Row],[SB]])</f>
        <v>-</v>
      </c>
      <c r="AO361" s="369" t="str">
        <f>IF(BS_CONTROLE[[#This Row],[SUB]]=0, "-", BS_CONTROLE[[#This Row],[SUB]])</f>
        <v>-</v>
      </c>
      <c r="AP361" s="370" t="str">
        <f>IF(BS_CONTROLE[[#This Row],[KM - Inicio]]=0, "-", BS_CONTROLE[[#This Row],[KM - Inicio]])</f>
        <v>-</v>
      </c>
      <c r="AQ361" s="37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75" t="str" cm="1">
        <f t="array" ref="BC361" xml:space="preserve"> _xlfn.XLOOKUP(
  1,
  ( BASE_MAPA!$E$2:$E$359 = #REF!) *
  ( BASE_MAPA!$F$2:$F$359 &lt;= #REF!) *
  ( BASE_MAPA!$G$2:$G$359  &gt;= #REF!),
  BASE_MAPA!$D$2:$D$359,
  "-",
  0
)</f>
        <v>-</v>
      </c>
      <c r="BD361" s="75" t="str" cm="1">
        <f t="array" ref="BD361" xml:space="preserve"> _xlfn.XLOOKUP(
  1,
  ( BASE_MAPA!$E$2:$E$359 = #REF!) *
  ( BASE_MAPA!$F$2:$F$359 &lt;= #REF!) *
  ( BASE_MAPA!$G$2:$G$359  &gt;= #REF!),
  BASE_MAPA!$K$2:$K$359,
  "-",
  0
)</f>
        <v>-</v>
      </c>
      <c r="BE361" s="11" t="str">
        <f>IFERROR(_xlfn.XLOOKUP(AO361, BASE_MAPA!$E$2:$E$359, BASE_MAPA!$J$2:$J$359), "ERRO")</f>
        <v>ERRO</v>
      </c>
      <c r="BF361" s="37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9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16" t="str" cm="1">
        <f t="array" ref="M362" xml:space="preserve"> _xlfn.XLOOKUP(
  1,
  ( BASE_MAPA!$E$2:$E$359 = #REF!) *
  ( BASE_MAPA!$F$2:$F$359 &lt;= #REF!) *
  ( BASE_MAPA!$G$2:$G$359  &gt;= #REF!),
  BASE_MAPA!$H$2:$H$359,
  "-",
  0
)</f>
        <v>-</v>
      </c>
      <c r="N362" s="16" t="str" cm="1">
        <f t="array" ref="N362" xml:space="preserve"> _xlfn.XLOOKUP(
  1,
  ( BASE_MAPA!$E$2:$E$359 = #REF!) *
  ( BASE_MAPA!$F$2:$F$359 &lt;= #REF!) *
  ( BASE_MAPA!$G$2:$G$359  &gt;= #REF!),
  BASE_MAPA!$I$2:$I$359,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75" t="str" cm="1">
        <f t="array" ref="S362" xml:space="preserve"> _xlfn.XLOOKUP(
  1,
  ( BASE_MAPA!$E$2:$E$359 = #REF!) *
  ( BASE_MAPA!$F$2:$F$359 &lt;= #REF!) *
  ( BASE_MAPA!$G$2:$G$359  &gt;= #REF!),
  BASE_MAPA!$D$2:$D$359,
  "-",
  0
)</f>
        <v>-</v>
      </c>
      <c r="T362" s="75" t="str" cm="1">
        <f t="array" ref="T362" xml:space="preserve"> _xlfn.XLOOKUP(
  1,
  ( BASE_MAPA!$E$2:$E$359 = #REF!) *
  ( BASE_MAPA!$F$2:$F$359 &lt;= #REF!) *
  ( BASE_MAPA!$G$2:$G$359  &gt;= #REF!),
  BASE_MAPA!$K$2:$K$359,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68" t="str">
        <f>IF(BS_CONTROLE[[#This Row],[Local - Partida]]=0, "-", BS_CONTROLE[[#This Row],[Local - Partida]])</f>
        <v>-</v>
      </c>
      <c r="AL362" s="368" t="str">
        <f>IF(BS_CONTROLE[[#This Row],[Local - Encerramento]]=0, "-", BS_CONTROLE[[#This Row],[Local - Encerramento]])</f>
        <v>-</v>
      </c>
      <c r="AM362" s="368" t="str">
        <f>IF(BS_CONTROLE[[#This Row],[Entre - Estações]]=0, "-", BS_CONTROLE[[#This Row],[Entre - Estações]])</f>
        <v>-</v>
      </c>
      <c r="AN362" s="368" t="str">
        <f>IF(BS_CONTROLE[[#This Row],[SB]]=0, "-", BS_CONTROLE[[#This Row],[SB]])</f>
        <v>-</v>
      </c>
      <c r="AO362" s="369" t="str">
        <f>IF(BS_CONTROLE[[#This Row],[SUB]]=0, "-", BS_CONTROLE[[#This Row],[SUB]])</f>
        <v>-</v>
      </c>
      <c r="AP362" s="370" t="str">
        <f>IF(BS_CONTROLE[[#This Row],[KM - Inicio]]=0, "-", BS_CONTROLE[[#This Row],[KM - Inicio]])</f>
        <v>-</v>
      </c>
      <c r="AQ362" s="37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75" t="str" cm="1">
        <f t="array" ref="BC362" xml:space="preserve"> _xlfn.XLOOKUP(
  1,
  ( BASE_MAPA!$E$2:$E$359 = #REF!) *
  ( BASE_MAPA!$F$2:$F$359 &lt;= #REF!) *
  ( BASE_MAPA!$G$2:$G$359  &gt;= #REF!),
  BASE_MAPA!$D$2:$D$359,
  "-",
  0
)</f>
        <v>-</v>
      </c>
      <c r="BD362" s="75" t="str" cm="1">
        <f t="array" ref="BD362" xml:space="preserve"> _xlfn.XLOOKUP(
  1,
  ( BASE_MAPA!$E$2:$E$359 = #REF!) *
  ( BASE_MAPA!$F$2:$F$359 &lt;= #REF!) *
  ( BASE_MAPA!$G$2:$G$359  &gt;= #REF!),
  BASE_MAPA!$K$2:$K$359,
  "-",
  0
)</f>
        <v>-</v>
      </c>
      <c r="BE362" s="11" t="str">
        <f>IFERROR(_xlfn.XLOOKUP(AO362, BASE_MAPA!$E$2:$E$359, BASE_MAPA!$J$2:$J$359), "ERRO")</f>
        <v>ERRO</v>
      </c>
      <c r="BF362" s="37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9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16" t="str" cm="1">
        <f t="array" ref="M363" xml:space="preserve"> _xlfn.XLOOKUP(
  1,
  ( BASE_MAPA!$E$2:$E$359 = #REF!) *
  ( BASE_MAPA!$F$2:$F$359 &lt;= #REF!) *
  ( BASE_MAPA!$G$2:$G$359  &gt;= #REF!),
  BASE_MAPA!$H$2:$H$359,
  "-",
  0
)</f>
        <v>-</v>
      </c>
      <c r="N363" s="16" t="str" cm="1">
        <f t="array" ref="N363" xml:space="preserve"> _xlfn.XLOOKUP(
  1,
  ( BASE_MAPA!$E$2:$E$359 = #REF!) *
  ( BASE_MAPA!$F$2:$F$359 &lt;= #REF!) *
  ( BASE_MAPA!$G$2:$G$359  &gt;= #REF!),
  BASE_MAPA!$I$2:$I$359,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75" t="str" cm="1">
        <f t="array" ref="S363" xml:space="preserve"> _xlfn.XLOOKUP(
  1,
  ( BASE_MAPA!$E$2:$E$359 = #REF!) *
  ( BASE_MAPA!$F$2:$F$359 &lt;= #REF!) *
  ( BASE_MAPA!$G$2:$G$359  &gt;= #REF!),
  BASE_MAPA!$D$2:$D$359,
  "-",
  0
)</f>
        <v>-</v>
      </c>
      <c r="T363" s="75" t="str" cm="1">
        <f t="array" ref="T363" xml:space="preserve"> _xlfn.XLOOKUP(
  1,
  ( BASE_MAPA!$E$2:$E$359 = #REF!) *
  ( BASE_MAPA!$F$2:$F$359 &lt;= #REF!) *
  ( BASE_MAPA!$G$2:$G$359  &gt;= #REF!),
  BASE_MAPA!$K$2:$K$359,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68" t="str">
        <f>IF(BS_CONTROLE[[#This Row],[Local - Partida]]=0, "-", BS_CONTROLE[[#This Row],[Local - Partida]])</f>
        <v>-</v>
      </c>
      <c r="AL363" s="368" t="str">
        <f>IF(BS_CONTROLE[[#This Row],[Local - Encerramento]]=0, "-", BS_CONTROLE[[#This Row],[Local - Encerramento]])</f>
        <v>-</v>
      </c>
      <c r="AM363" s="368" t="str">
        <f>IF(BS_CONTROLE[[#This Row],[Entre - Estações]]=0, "-", BS_CONTROLE[[#This Row],[Entre - Estações]])</f>
        <v>-</v>
      </c>
      <c r="AN363" s="368" t="str">
        <f>IF(BS_CONTROLE[[#This Row],[SB]]=0, "-", BS_CONTROLE[[#This Row],[SB]])</f>
        <v>-</v>
      </c>
      <c r="AO363" s="369" t="str">
        <f>IF(BS_CONTROLE[[#This Row],[SUB]]=0, "-", BS_CONTROLE[[#This Row],[SUB]])</f>
        <v>-</v>
      </c>
      <c r="AP363" s="370" t="str">
        <f>IF(BS_CONTROLE[[#This Row],[KM - Inicio]]=0, "-", BS_CONTROLE[[#This Row],[KM - Inicio]])</f>
        <v>-</v>
      </c>
      <c r="AQ363" s="37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75" t="str" cm="1">
        <f t="array" ref="BC363" xml:space="preserve"> _xlfn.XLOOKUP(
  1,
  ( BASE_MAPA!$E$2:$E$359 = #REF!) *
  ( BASE_MAPA!$F$2:$F$359 &lt;= #REF!) *
  ( BASE_MAPA!$G$2:$G$359  &gt;= #REF!),
  BASE_MAPA!$D$2:$D$359,
  "-",
  0
)</f>
        <v>-</v>
      </c>
      <c r="BD363" s="75" t="str" cm="1">
        <f t="array" ref="BD363" xml:space="preserve"> _xlfn.XLOOKUP(
  1,
  ( BASE_MAPA!$E$2:$E$359 = #REF!) *
  ( BASE_MAPA!$F$2:$F$359 &lt;= #REF!) *
  ( BASE_MAPA!$G$2:$G$359  &gt;= #REF!),
  BASE_MAPA!$K$2:$K$359,
  "-",
  0
)</f>
        <v>-</v>
      </c>
      <c r="BE363" s="11" t="str">
        <f>IFERROR(_xlfn.XLOOKUP(AO363, BASE_MAPA!$E$2:$E$359, BASE_MAPA!$J$2:$J$359), "ERRO")</f>
        <v>ERRO</v>
      </c>
      <c r="BF363" s="37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9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16" t="str" cm="1">
        <f t="array" ref="M364" xml:space="preserve"> _xlfn.XLOOKUP(
  1,
  ( BASE_MAPA!$E$2:$E$359 = #REF!) *
  ( BASE_MAPA!$F$2:$F$359 &lt;= #REF!) *
  ( BASE_MAPA!$G$2:$G$359  &gt;= #REF!),
  BASE_MAPA!$H$2:$H$359,
  "-",
  0
)</f>
        <v>-</v>
      </c>
      <c r="N364" s="16" t="str" cm="1">
        <f t="array" ref="N364" xml:space="preserve"> _xlfn.XLOOKUP(
  1,
  ( BASE_MAPA!$E$2:$E$359 = #REF!) *
  ( BASE_MAPA!$F$2:$F$359 &lt;= #REF!) *
  ( BASE_MAPA!$G$2:$G$359  &gt;= #REF!),
  BASE_MAPA!$I$2:$I$359,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75" t="str" cm="1">
        <f t="array" ref="S364" xml:space="preserve"> _xlfn.XLOOKUP(
  1,
  ( BASE_MAPA!$E$2:$E$359 = #REF!) *
  ( BASE_MAPA!$F$2:$F$359 &lt;= #REF!) *
  ( BASE_MAPA!$G$2:$G$359  &gt;= #REF!),
  BASE_MAPA!$D$2:$D$359,
  "-",
  0
)</f>
        <v>-</v>
      </c>
      <c r="T364" s="75" t="str" cm="1">
        <f t="array" ref="T364" xml:space="preserve"> _xlfn.XLOOKUP(
  1,
  ( BASE_MAPA!$E$2:$E$359 = #REF!) *
  ( BASE_MAPA!$F$2:$F$359 &lt;= #REF!) *
  ( BASE_MAPA!$G$2:$G$359  &gt;= #REF!),
  BASE_MAPA!$K$2:$K$359,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68" t="str">
        <f>IF(BS_CONTROLE[[#This Row],[Local - Partida]]=0, "-", BS_CONTROLE[[#This Row],[Local - Partida]])</f>
        <v>-</v>
      </c>
      <c r="AL364" s="368" t="str">
        <f>IF(BS_CONTROLE[[#This Row],[Local - Encerramento]]=0, "-", BS_CONTROLE[[#This Row],[Local - Encerramento]])</f>
        <v>-</v>
      </c>
      <c r="AM364" s="368" t="str">
        <f>IF(BS_CONTROLE[[#This Row],[Entre - Estações]]=0, "-", BS_CONTROLE[[#This Row],[Entre - Estações]])</f>
        <v>-</v>
      </c>
      <c r="AN364" s="368" t="str">
        <f>IF(BS_CONTROLE[[#This Row],[SB]]=0, "-", BS_CONTROLE[[#This Row],[SB]])</f>
        <v>-</v>
      </c>
      <c r="AO364" s="369" t="str">
        <f>IF(BS_CONTROLE[[#This Row],[SUB]]=0, "-", BS_CONTROLE[[#This Row],[SUB]])</f>
        <v>-</v>
      </c>
      <c r="AP364" s="370" t="str">
        <f>IF(BS_CONTROLE[[#This Row],[KM - Inicio]]=0, "-", BS_CONTROLE[[#This Row],[KM - Inicio]])</f>
        <v>-</v>
      </c>
      <c r="AQ364" s="37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75" t="str" cm="1">
        <f t="array" ref="BC364" xml:space="preserve"> _xlfn.XLOOKUP(
  1,
  ( BASE_MAPA!$E$2:$E$359 = #REF!) *
  ( BASE_MAPA!$F$2:$F$359 &lt;= #REF!) *
  ( BASE_MAPA!$G$2:$G$359  &gt;= #REF!),
  BASE_MAPA!$D$2:$D$359,
  "-",
  0
)</f>
        <v>-</v>
      </c>
      <c r="BD364" s="75" t="str" cm="1">
        <f t="array" ref="BD364" xml:space="preserve"> _xlfn.XLOOKUP(
  1,
  ( BASE_MAPA!$E$2:$E$359 = #REF!) *
  ( BASE_MAPA!$F$2:$F$359 &lt;= #REF!) *
  ( BASE_MAPA!$G$2:$G$359  &gt;= #REF!),
  BASE_MAPA!$K$2:$K$359,
  "-",
  0
)</f>
        <v>-</v>
      </c>
      <c r="BE364" s="11" t="str">
        <f>IFERROR(_xlfn.XLOOKUP(AO364, BASE_MAPA!$E$2:$E$359, BASE_MAPA!$J$2:$J$359), "ERRO")</f>
        <v>ERRO</v>
      </c>
      <c r="BF364" s="37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9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1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16" t="str" cm="1">
        <f t="array" ref="M365" xml:space="preserve"> _xlfn.XLOOKUP(
  1,
  ( BASE_MAPA!$E$2:$E$359 = #REF!) *
  ( BASE_MAPA!$F$2:$F$359 &lt;= #REF!) *
  ( BASE_MAPA!$G$2:$G$359  &gt;= #REF!),
  BASE_MAPA!$H$2:$H$359,
  "-",
  0
)</f>
        <v>-</v>
      </c>
      <c r="N365" s="16" t="str" cm="1">
        <f t="array" ref="N365" xml:space="preserve"> _xlfn.XLOOKUP(
  1,
  ( BASE_MAPA!$E$2:$E$359 = #REF!) *
  ( BASE_MAPA!$F$2:$F$359 &lt;= #REF!) *
  ( BASE_MAPA!$G$2:$G$359  &gt;= #REF!),
  BASE_MAPA!$I$2:$I$359,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75" t="str" cm="1">
        <f t="array" ref="S365" xml:space="preserve"> _xlfn.XLOOKUP(
  1,
  ( BASE_MAPA!$E$2:$E$359 = #REF!) *
  ( BASE_MAPA!$F$2:$F$359 &lt;= #REF!) *
  ( BASE_MAPA!$G$2:$G$359  &gt;= #REF!),
  BASE_MAPA!$D$2:$D$359,
  "-",
  0
)</f>
        <v>-</v>
      </c>
      <c r="T365" s="75" t="str" cm="1">
        <f t="array" ref="T365" xml:space="preserve"> _xlfn.XLOOKUP(
  1,
  ( BASE_MAPA!$E$2:$E$359 = #REF!) *
  ( BASE_MAPA!$F$2:$F$359 &lt;= #REF!) *
  ( BASE_MAPA!$G$2:$G$359  &gt;= #REF!),
  BASE_MAPA!$K$2:$K$359,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68" t="str">
        <f>IF(BS_CONTROLE[[#This Row],[Local - Partida]]=0, "-", BS_CONTROLE[[#This Row],[Local - Partida]])</f>
        <v>-</v>
      </c>
      <c r="AL365" s="368" t="str">
        <f>IF(BS_CONTROLE[[#This Row],[Local - Encerramento]]=0, "-", BS_CONTROLE[[#This Row],[Local - Encerramento]])</f>
        <v>-</v>
      </c>
      <c r="AM365" s="368" t="str">
        <f>IF(BS_CONTROLE[[#This Row],[Entre - Estações]]=0, "-", BS_CONTROLE[[#This Row],[Entre - Estações]])</f>
        <v>-</v>
      </c>
      <c r="AN365" s="368" t="str">
        <f>IF(BS_CONTROLE[[#This Row],[SB]]=0, "-", BS_CONTROLE[[#This Row],[SB]])</f>
        <v>-</v>
      </c>
      <c r="AO365" s="369" t="str">
        <f>IF(BS_CONTROLE[[#This Row],[SUB]]=0, "-", BS_CONTROLE[[#This Row],[SUB]])</f>
        <v>-</v>
      </c>
      <c r="AP365" s="370" t="str">
        <f>IF(BS_CONTROLE[[#This Row],[KM - Inicio]]=0, "-", BS_CONTROLE[[#This Row],[KM - Inicio]])</f>
        <v>-</v>
      </c>
      <c r="AQ365" s="37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75" t="str" cm="1">
        <f t="array" ref="BC365" xml:space="preserve"> _xlfn.XLOOKUP(
  1,
  ( BASE_MAPA!$E$2:$E$359 = #REF!) *
  ( BASE_MAPA!$F$2:$F$359 &lt;= #REF!) *
  ( BASE_MAPA!$G$2:$G$359  &gt;= #REF!),
  BASE_MAPA!$D$2:$D$359,
  "-",
  0
)</f>
        <v>-</v>
      </c>
      <c r="BD365" s="75" t="str" cm="1">
        <f t="array" ref="BD365" xml:space="preserve"> _xlfn.XLOOKUP(
  1,
  ( BASE_MAPA!$E$2:$E$359 = #REF!) *
  ( BASE_MAPA!$F$2:$F$359 &lt;= #REF!) *
  ( BASE_MAPA!$G$2:$G$359  &gt;= #REF!),
  BASE_MAPA!$K$2:$K$359,
  "-",
  0
)</f>
        <v>-</v>
      </c>
      <c r="BE365" s="11" t="str">
        <f>IFERROR(_xlfn.XLOOKUP(AO365, BASE_MAPA!$E$2:$E$359, BASE_MAPA!$J$2:$J$359), "ERRO")</f>
        <v>ERRO</v>
      </c>
      <c r="BF365" s="37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9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16" t="str" cm="1">
        <f t="array" ref="M366" xml:space="preserve"> _xlfn.XLOOKUP(
  1,
  ( BASE_MAPA!$E$2:$E$359 = #REF!) *
  ( BASE_MAPA!$F$2:$F$359 &lt;= #REF!) *
  ( BASE_MAPA!$G$2:$G$359  &gt;= #REF!),
  BASE_MAPA!$H$2:$H$359,
  "-",
  0
)</f>
        <v>-</v>
      </c>
      <c r="N366" s="16" t="str" cm="1">
        <f t="array" ref="N366" xml:space="preserve"> _xlfn.XLOOKUP(
  1,
  ( BASE_MAPA!$E$2:$E$359 = #REF!) *
  ( BASE_MAPA!$F$2:$F$359 &lt;= #REF!) *
  ( BASE_MAPA!$G$2:$G$359  &gt;= #REF!),
  BASE_MAPA!$I$2:$I$359,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75" t="str" cm="1">
        <f t="array" ref="S366" xml:space="preserve"> _xlfn.XLOOKUP(
  1,
  ( BASE_MAPA!$E$2:$E$359 = #REF!) *
  ( BASE_MAPA!$F$2:$F$359 &lt;= #REF!) *
  ( BASE_MAPA!$G$2:$G$359  &gt;= #REF!),
  BASE_MAPA!$D$2:$D$359,
  "-",
  0
)</f>
        <v>-</v>
      </c>
      <c r="T366" s="75" t="str" cm="1">
        <f t="array" ref="T366" xml:space="preserve"> _xlfn.XLOOKUP(
  1,
  ( BASE_MAPA!$E$2:$E$359 = #REF!) *
  ( BASE_MAPA!$F$2:$F$359 &lt;= #REF!) *
  ( BASE_MAPA!$G$2:$G$359  &gt;= #REF!),
  BASE_MAPA!$K$2:$K$359,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68" t="str">
        <f>IF(BS_CONTROLE[[#This Row],[Local - Partida]]=0, "-", BS_CONTROLE[[#This Row],[Local - Partida]])</f>
        <v>-</v>
      </c>
      <c r="AL366" s="368" t="str">
        <f>IF(BS_CONTROLE[[#This Row],[Local - Encerramento]]=0, "-", BS_CONTROLE[[#This Row],[Local - Encerramento]])</f>
        <v>-</v>
      </c>
      <c r="AM366" s="368" t="str">
        <f>IF(BS_CONTROLE[[#This Row],[Entre - Estações]]=0, "-", BS_CONTROLE[[#This Row],[Entre - Estações]])</f>
        <v>-</v>
      </c>
      <c r="AN366" s="368" t="str">
        <f>IF(BS_CONTROLE[[#This Row],[SB]]=0, "-", BS_CONTROLE[[#This Row],[SB]])</f>
        <v>-</v>
      </c>
      <c r="AO366" s="369" t="str">
        <f>IF(BS_CONTROLE[[#This Row],[SUB]]=0, "-", BS_CONTROLE[[#This Row],[SUB]])</f>
        <v>-</v>
      </c>
      <c r="AP366" s="370" t="str">
        <f>IF(BS_CONTROLE[[#This Row],[KM - Inicio]]=0, "-", BS_CONTROLE[[#This Row],[KM - Inicio]])</f>
        <v>-</v>
      </c>
      <c r="AQ366" s="37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75" t="str" cm="1">
        <f t="array" ref="BC366" xml:space="preserve"> _xlfn.XLOOKUP(
  1,
  ( BASE_MAPA!$E$2:$E$359 = #REF!) *
  ( BASE_MAPA!$F$2:$F$359 &lt;= #REF!) *
  ( BASE_MAPA!$G$2:$G$359  &gt;= #REF!),
  BASE_MAPA!$D$2:$D$359,
  "-",
  0
)</f>
        <v>-</v>
      </c>
      <c r="BD366" s="75" t="str" cm="1">
        <f t="array" ref="BD366" xml:space="preserve"> _xlfn.XLOOKUP(
  1,
  ( BASE_MAPA!$E$2:$E$359 = #REF!) *
  ( BASE_MAPA!$F$2:$F$359 &lt;= #REF!) *
  ( BASE_MAPA!$G$2:$G$359  &gt;= #REF!),
  BASE_MAPA!$K$2:$K$359,
  "-",
  0
)</f>
        <v>-</v>
      </c>
      <c r="BE366" s="11" t="str">
        <f>IFERROR(_xlfn.XLOOKUP(AO366, BASE_MAPA!$E$2:$E$359, BASE_MAPA!$J$2:$J$359), "ERRO")</f>
        <v>ERRO</v>
      </c>
      <c r="BF366" s="37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9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1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16" t="str" cm="1">
        <f t="array" ref="M367" xml:space="preserve"> _xlfn.XLOOKUP(
  1,
  ( BASE_MAPA!$E$2:$E$359 = #REF!) *
  ( BASE_MAPA!$F$2:$F$359 &lt;= #REF!) *
  ( BASE_MAPA!$G$2:$G$359  &gt;= #REF!),
  BASE_MAPA!$H$2:$H$359,
  "-",
  0
)</f>
        <v>-</v>
      </c>
      <c r="N367" s="16" t="str" cm="1">
        <f t="array" ref="N367" xml:space="preserve"> _xlfn.XLOOKUP(
  1,
  ( BASE_MAPA!$E$2:$E$359 = #REF!) *
  ( BASE_MAPA!$F$2:$F$359 &lt;= #REF!) *
  ( BASE_MAPA!$G$2:$G$359  &gt;= #REF!),
  BASE_MAPA!$I$2:$I$359,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75" t="str" cm="1">
        <f t="array" ref="S367" xml:space="preserve"> _xlfn.XLOOKUP(
  1,
  ( BASE_MAPA!$E$2:$E$359 = #REF!) *
  ( BASE_MAPA!$F$2:$F$359 &lt;= #REF!) *
  ( BASE_MAPA!$G$2:$G$359  &gt;= #REF!),
  BASE_MAPA!$D$2:$D$359,
  "-",
  0
)</f>
        <v>-</v>
      </c>
      <c r="T367" s="75" t="str" cm="1">
        <f t="array" ref="T367" xml:space="preserve"> _xlfn.XLOOKUP(
  1,
  ( BASE_MAPA!$E$2:$E$359 = #REF!) *
  ( BASE_MAPA!$F$2:$F$359 &lt;= #REF!) *
  ( BASE_MAPA!$G$2:$G$359  &gt;= #REF!),
  BASE_MAPA!$K$2:$K$359,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68" t="str">
        <f>IF(BS_CONTROLE[[#This Row],[Local - Partida]]=0, "-", BS_CONTROLE[[#This Row],[Local - Partida]])</f>
        <v>-</v>
      </c>
      <c r="AL367" s="368" t="str">
        <f>IF(BS_CONTROLE[[#This Row],[Local - Encerramento]]=0, "-", BS_CONTROLE[[#This Row],[Local - Encerramento]])</f>
        <v>-</v>
      </c>
      <c r="AM367" s="368" t="str">
        <f>IF(BS_CONTROLE[[#This Row],[Entre - Estações]]=0, "-", BS_CONTROLE[[#This Row],[Entre - Estações]])</f>
        <v>-</v>
      </c>
      <c r="AN367" s="368" t="str">
        <f>IF(BS_CONTROLE[[#This Row],[SB]]=0, "-", BS_CONTROLE[[#This Row],[SB]])</f>
        <v>-</v>
      </c>
      <c r="AO367" s="369" t="str">
        <f>IF(BS_CONTROLE[[#This Row],[SUB]]=0, "-", BS_CONTROLE[[#This Row],[SUB]])</f>
        <v>-</v>
      </c>
      <c r="AP367" s="370" t="str">
        <f>IF(BS_CONTROLE[[#This Row],[KM - Inicio]]=0, "-", BS_CONTROLE[[#This Row],[KM - Inicio]])</f>
        <v>-</v>
      </c>
      <c r="AQ367" s="37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75" t="str" cm="1">
        <f t="array" ref="BC367" xml:space="preserve"> _xlfn.XLOOKUP(
  1,
  ( BASE_MAPA!$E$2:$E$359 = #REF!) *
  ( BASE_MAPA!$F$2:$F$359 &lt;= #REF!) *
  ( BASE_MAPA!$G$2:$G$359  &gt;= #REF!),
  BASE_MAPA!$D$2:$D$359,
  "-",
  0
)</f>
        <v>-</v>
      </c>
      <c r="BD367" s="75" t="str" cm="1">
        <f t="array" ref="BD367" xml:space="preserve"> _xlfn.XLOOKUP(
  1,
  ( BASE_MAPA!$E$2:$E$359 = #REF!) *
  ( BASE_MAPA!$F$2:$F$359 &lt;= #REF!) *
  ( BASE_MAPA!$G$2:$G$359  &gt;= #REF!),
  BASE_MAPA!$K$2:$K$359,
  "-",
  0
)</f>
        <v>-</v>
      </c>
      <c r="BE367" s="11" t="str">
        <f>IFERROR(_xlfn.XLOOKUP(AO367, BASE_MAPA!$E$2:$E$359, BASE_MAPA!$J$2:$J$359), "ERRO")</f>
        <v>ERRO</v>
      </c>
      <c r="BF367" s="37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9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16" t="str" cm="1">
        <f t="array" ref="M368" xml:space="preserve"> _xlfn.XLOOKUP(
  1,
  ( BASE_MAPA!$E$2:$E$359 = #REF!) *
  ( BASE_MAPA!$F$2:$F$359 &lt;= #REF!) *
  ( BASE_MAPA!$G$2:$G$359  &gt;= #REF!),
  BASE_MAPA!$H$2:$H$359,
  "-",
  0
)</f>
        <v>-</v>
      </c>
      <c r="N368" s="16" t="str" cm="1">
        <f t="array" ref="N368" xml:space="preserve"> _xlfn.XLOOKUP(
  1,
  ( BASE_MAPA!$E$2:$E$359 = #REF!) *
  ( BASE_MAPA!$F$2:$F$359 &lt;= #REF!) *
  ( BASE_MAPA!$G$2:$G$359  &gt;= #REF!),
  BASE_MAPA!$I$2:$I$359,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75" t="str" cm="1">
        <f t="array" ref="S368" xml:space="preserve"> _xlfn.XLOOKUP(
  1,
  ( BASE_MAPA!$E$2:$E$359 = #REF!) *
  ( BASE_MAPA!$F$2:$F$359 &lt;= #REF!) *
  ( BASE_MAPA!$G$2:$G$359  &gt;= #REF!),
  BASE_MAPA!$D$2:$D$359,
  "-",
  0
)</f>
        <v>-</v>
      </c>
      <c r="T368" s="75" t="str" cm="1">
        <f t="array" ref="T368" xml:space="preserve"> _xlfn.XLOOKUP(
  1,
  ( BASE_MAPA!$E$2:$E$359 = #REF!) *
  ( BASE_MAPA!$F$2:$F$359 &lt;= #REF!) *
  ( BASE_MAPA!$G$2:$G$359  &gt;= #REF!),
  BASE_MAPA!$K$2:$K$359,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68" t="str">
        <f>IF(BS_CONTROLE[[#This Row],[Local - Partida]]=0, "-", BS_CONTROLE[[#This Row],[Local - Partida]])</f>
        <v>-</v>
      </c>
      <c r="AL368" s="368" t="str">
        <f>IF(BS_CONTROLE[[#This Row],[Local - Encerramento]]=0, "-", BS_CONTROLE[[#This Row],[Local - Encerramento]])</f>
        <v>-</v>
      </c>
      <c r="AM368" s="368" t="str">
        <f>IF(BS_CONTROLE[[#This Row],[Entre - Estações]]=0, "-", BS_CONTROLE[[#This Row],[Entre - Estações]])</f>
        <v>-</v>
      </c>
      <c r="AN368" s="368" t="str">
        <f>IF(BS_CONTROLE[[#This Row],[SB]]=0, "-", BS_CONTROLE[[#This Row],[SB]])</f>
        <v>-</v>
      </c>
      <c r="AO368" s="369" t="str">
        <f>IF(BS_CONTROLE[[#This Row],[SUB]]=0, "-", BS_CONTROLE[[#This Row],[SUB]])</f>
        <v>-</v>
      </c>
      <c r="AP368" s="370" t="str">
        <f>IF(BS_CONTROLE[[#This Row],[KM - Inicio]]=0, "-", BS_CONTROLE[[#This Row],[KM - Inicio]])</f>
        <v>-</v>
      </c>
      <c r="AQ368" s="37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75" t="str" cm="1">
        <f t="array" ref="BC368" xml:space="preserve"> _xlfn.XLOOKUP(
  1,
  ( BASE_MAPA!$E$2:$E$359 = #REF!) *
  ( BASE_MAPA!$F$2:$F$359 &lt;= #REF!) *
  ( BASE_MAPA!$G$2:$G$359  &gt;= #REF!),
  BASE_MAPA!$D$2:$D$359,
  "-",
  0
)</f>
        <v>-</v>
      </c>
      <c r="BD368" s="75" t="str" cm="1">
        <f t="array" ref="BD368" xml:space="preserve"> _xlfn.XLOOKUP(
  1,
  ( BASE_MAPA!$E$2:$E$359 = #REF!) *
  ( BASE_MAPA!$F$2:$F$359 &lt;= #REF!) *
  ( BASE_MAPA!$G$2:$G$359  &gt;= #REF!),
  BASE_MAPA!$K$2:$K$359,
  "-",
  0
)</f>
        <v>-</v>
      </c>
      <c r="BE368" s="11" t="str">
        <f>IFERROR(_xlfn.XLOOKUP(AO368, BASE_MAPA!$E$2:$E$359, BASE_MAPA!$J$2:$J$359), "ERRO")</f>
        <v>ERRO</v>
      </c>
      <c r="BF368" s="37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9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16" t="str" cm="1">
        <f t="array" ref="M369" xml:space="preserve"> _xlfn.XLOOKUP(
  1,
  ( BASE_MAPA!$E$2:$E$359 = #REF!) *
  ( BASE_MAPA!$F$2:$F$359 &lt;= #REF!) *
  ( BASE_MAPA!$G$2:$G$359  &gt;= #REF!),
  BASE_MAPA!$H$2:$H$359,
  "-",
  0
)</f>
        <v>-</v>
      </c>
      <c r="N369" s="16" t="str" cm="1">
        <f t="array" ref="N369" xml:space="preserve"> _xlfn.XLOOKUP(
  1,
  ( BASE_MAPA!$E$2:$E$359 = #REF!) *
  ( BASE_MAPA!$F$2:$F$359 &lt;= #REF!) *
  ( BASE_MAPA!$G$2:$G$359  &gt;= #REF!),
  BASE_MAPA!$I$2:$I$359,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75" t="str" cm="1">
        <f t="array" ref="S369" xml:space="preserve"> _xlfn.XLOOKUP(
  1,
  ( BASE_MAPA!$E$2:$E$359 = #REF!) *
  ( BASE_MAPA!$F$2:$F$359 &lt;= #REF!) *
  ( BASE_MAPA!$G$2:$G$359  &gt;= #REF!),
  BASE_MAPA!$D$2:$D$359,
  "-",
  0
)</f>
        <v>-</v>
      </c>
      <c r="T369" s="75" t="str" cm="1">
        <f t="array" ref="T369" xml:space="preserve"> _xlfn.XLOOKUP(
  1,
  ( BASE_MAPA!$E$2:$E$359 = #REF!) *
  ( BASE_MAPA!$F$2:$F$359 &lt;= #REF!) *
  ( BASE_MAPA!$G$2:$G$359  &gt;= #REF!),
  BASE_MAPA!$K$2:$K$359,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68" t="str">
        <f>IF(BS_CONTROLE[[#This Row],[Local - Partida]]=0, "-", BS_CONTROLE[[#This Row],[Local - Partida]])</f>
        <v>-</v>
      </c>
      <c r="AL369" s="368" t="str">
        <f>IF(BS_CONTROLE[[#This Row],[Local - Encerramento]]=0, "-", BS_CONTROLE[[#This Row],[Local - Encerramento]])</f>
        <v>-</v>
      </c>
      <c r="AM369" s="368" t="str">
        <f>IF(BS_CONTROLE[[#This Row],[Entre - Estações]]=0, "-", BS_CONTROLE[[#This Row],[Entre - Estações]])</f>
        <v>-</v>
      </c>
      <c r="AN369" s="368" t="str">
        <f>IF(BS_CONTROLE[[#This Row],[SB]]=0, "-", BS_CONTROLE[[#This Row],[SB]])</f>
        <v>-</v>
      </c>
      <c r="AO369" s="369" t="str">
        <f>IF(BS_CONTROLE[[#This Row],[SUB]]=0, "-", BS_CONTROLE[[#This Row],[SUB]])</f>
        <v>-</v>
      </c>
      <c r="AP369" s="370" t="str">
        <f>IF(BS_CONTROLE[[#This Row],[KM - Inicio]]=0, "-", BS_CONTROLE[[#This Row],[KM - Inicio]])</f>
        <v>-</v>
      </c>
      <c r="AQ369" s="37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75" t="str" cm="1">
        <f t="array" ref="BC369" xml:space="preserve"> _xlfn.XLOOKUP(
  1,
  ( BASE_MAPA!$E$2:$E$359 = #REF!) *
  ( BASE_MAPA!$F$2:$F$359 &lt;= #REF!) *
  ( BASE_MAPA!$G$2:$G$359  &gt;= #REF!),
  BASE_MAPA!$D$2:$D$359,
  "-",
  0
)</f>
        <v>-</v>
      </c>
      <c r="BD369" s="75" t="str" cm="1">
        <f t="array" ref="BD369" xml:space="preserve"> _xlfn.XLOOKUP(
  1,
  ( BASE_MAPA!$E$2:$E$359 = #REF!) *
  ( BASE_MAPA!$F$2:$F$359 &lt;= #REF!) *
  ( BASE_MAPA!$G$2:$G$359  &gt;= #REF!),
  BASE_MAPA!$K$2:$K$359,
  "-",
  0
)</f>
        <v>-</v>
      </c>
      <c r="BE369" s="11" t="str">
        <f>IFERROR(_xlfn.XLOOKUP(AO369, BASE_MAPA!$E$2:$E$359, BASE_MAPA!$J$2:$J$359), "ERRO")</f>
        <v>ERRO</v>
      </c>
      <c r="BF369" s="37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9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16" t="str" cm="1">
        <f t="array" ref="M370" xml:space="preserve"> _xlfn.XLOOKUP(
  1,
  ( BASE_MAPA!$E$2:$E$359 = #REF!) *
  ( BASE_MAPA!$F$2:$F$359 &lt;= #REF!) *
  ( BASE_MAPA!$G$2:$G$359  &gt;= #REF!),
  BASE_MAPA!$H$2:$H$359,
  "-",
  0
)</f>
        <v>-</v>
      </c>
      <c r="N370" s="16" t="str" cm="1">
        <f t="array" ref="N370" xml:space="preserve"> _xlfn.XLOOKUP(
  1,
  ( BASE_MAPA!$E$2:$E$359 = #REF!) *
  ( BASE_MAPA!$F$2:$F$359 &lt;= #REF!) *
  ( BASE_MAPA!$G$2:$G$359  &gt;= #REF!),
  BASE_MAPA!$I$2:$I$359,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75" t="str" cm="1">
        <f t="array" ref="S370" xml:space="preserve"> _xlfn.XLOOKUP(
  1,
  ( BASE_MAPA!$E$2:$E$359 = #REF!) *
  ( BASE_MAPA!$F$2:$F$359 &lt;= #REF!) *
  ( BASE_MAPA!$G$2:$G$359  &gt;= #REF!),
  BASE_MAPA!$D$2:$D$359,
  "-",
  0
)</f>
        <v>-</v>
      </c>
      <c r="T370" s="75" t="str" cm="1">
        <f t="array" ref="T370" xml:space="preserve"> _xlfn.XLOOKUP(
  1,
  ( BASE_MAPA!$E$2:$E$359 = #REF!) *
  ( BASE_MAPA!$F$2:$F$359 &lt;= #REF!) *
  ( BASE_MAPA!$G$2:$G$359  &gt;= #REF!),
  BASE_MAPA!$K$2:$K$359,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68" t="str">
        <f>IF(BS_CONTROLE[[#This Row],[Local - Partida]]=0, "-", BS_CONTROLE[[#This Row],[Local - Partida]])</f>
        <v>-</v>
      </c>
      <c r="AL370" s="368" t="str">
        <f>IF(BS_CONTROLE[[#This Row],[Local - Encerramento]]=0, "-", BS_CONTROLE[[#This Row],[Local - Encerramento]])</f>
        <v>-</v>
      </c>
      <c r="AM370" s="368" t="str">
        <f>IF(BS_CONTROLE[[#This Row],[Entre - Estações]]=0, "-", BS_CONTROLE[[#This Row],[Entre - Estações]])</f>
        <v>-</v>
      </c>
      <c r="AN370" s="368" t="str">
        <f>IF(BS_CONTROLE[[#This Row],[SB]]=0, "-", BS_CONTROLE[[#This Row],[SB]])</f>
        <v>-</v>
      </c>
      <c r="AO370" s="369" t="str">
        <f>IF(BS_CONTROLE[[#This Row],[SUB]]=0, "-", BS_CONTROLE[[#This Row],[SUB]])</f>
        <v>-</v>
      </c>
      <c r="AP370" s="370" t="str">
        <f>IF(BS_CONTROLE[[#This Row],[KM - Inicio]]=0, "-", BS_CONTROLE[[#This Row],[KM - Inicio]])</f>
        <v>-</v>
      </c>
      <c r="AQ370" s="37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75" t="str" cm="1">
        <f t="array" ref="BC370" xml:space="preserve"> _xlfn.XLOOKUP(
  1,
  ( BASE_MAPA!$E$2:$E$359 = #REF!) *
  ( BASE_MAPA!$F$2:$F$359 &lt;= #REF!) *
  ( BASE_MAPA!$G$2:$G$359  &gt;= #REF!),
  BASE_MAPA!$D$2:$D$359,
  "-",
  0
)</f>
        <v>-</v>
      </c>
      <c r="BD370" s="75" t="str" cm="1">
        <f t="array" ref="BD370" xml:space="preserve"> _xlfn.XLOOKUP(
  1,
  ( BASE_MAPA!$E$2:$E$359 = #REF!) *
  ( BASE_MAPA!$F$2:$F$359 &lt;= #REF!) *
  ( BASE_MAPA!$G$2:$G$359  &gt;= #REF!),
  BASE_MAPA!$K$2:$K$359,
  "-",
  0
)</f>
        <v>-</v>
      </c>
      <c r="BE370" s="11" t="str">
        <f>IFERROR(_xlfn.XLOOKUP(AO370, BASE_MAPA!$E$2:$E$359, BASE_MAPA!$J$2:$J$359), "ERRO")</f>
        <v>ERRO</v>
      </c>
      <c r="BF370" s="37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9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16" t="str" cm="1">
        <f t="array" ref="M371" xml:space="preserve"> _xlfn.XLOOKUP(
  1,
  ( BASE_MAPA!$E$2:$E$359 = #REF!) *
  ( BASE_MAPA!$F$2:$F$359 &lt;= #REF!) *
  ( BASE_MAPA!$G$2:$G$359  &gt;= #REF!),
  BASE_MAPA!$H$2:$H$359,
  "-",
  0
)</f>
        <v>-</v>
      </c>
      <c r="N371" s="16" t="str" cm="1">
        <f t="array" ref="N371" xml:space="preserve"> _xlfn.XLOOKUP(
  1,
  ( BASE_MAPA!$E$2:$E$359 = #REF!) *
  ( BASE_MAPA!$F$2:$F$359 &lt;= #REF!) *
  ( BASE_MAPA!$G$2:$G$359  &gt;= #REF!),
  BASE_MAPA!$I$2:$I$359,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75" t="str" cm="1">
        <f t="array" ref="S371" xml:space="preserve"> _xlfn.XLOOKUP(
  1,
  ( BASE_MAPA!$E$2:$E$359 = #REF!) *
  ( BASE_MAPA!$F$2:$F$359 &lt;= #REF!) *
  ( BASE_MAPA!$G$2:$G$359  &gt;= #REF!),
  BASE_MAPA!$D$2:$D$359,
  "-",
  0
)</f>
        <v>-</v>
      </c>
      <c r="T371" s="75" t="str" cm="1">
        <f t="array" ref="T371" xml:space="preserve"> _xlfn.XLOOKUP(
  1,
  ( BASE_MAPA!$E$2:$E$359 = #REF!) *
  ( BASE_MAPA!$F$2:$F$359 &lt;= #REF!) *
  ( BASE_MAPA!$G$2:$G$359  &gt;= #REF!),
  BASE_MAPA!$K$2:$K$359,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68" t="str">
        <f>IF(BS_CONTROLE[[#This Row],[Local - Partida]]=0, "-", BS_CONTROLE[[#This Row],[Local - Partida]])</f>
        <v>-</v>
      </c>
      <c r="AL371" s="368" t="str">
        <f>IF(BS_CONTROLE[[#This Row],[Local - Encerramento]]=0, "-", BS_CONTROLE[[#This Row],[Local - Encerramento]])</f>
        <v>-</v>
      </c>
      <c r="AM371" s="368" t="str">
        <f>IF(BS_CONTROLE[[#This Row],[Entre - Estações]]=0, "-", BS_CONTROLE[[#This Row],[Entre - Estações]])</f>
        <v>-</v>
      </c>
      <c r="AN371" s="368" t="str">
        <f>IF(BS_CONTROLE[[#This Row],[SB]]=0, "-", BS_CONTROLE[[#This Row],[SB]])</f>
        <v>-</v>
      </c>
      <c r="AO371" s="369" t="str">
        <f>IF(BS_CONTROLE[[#This Row],[SUB]]=0, "-", BS_CONTROLE[[#This Row],[SUB]])</f>
        <v>-</v>
      </c>
      <c r="AP371" s="370" t="str">
        <f>IF(BS_CONTROLE[[#This Row],[KM - Inicio]]=0, "-", BS_CONTROLE[[#This Row],[KM - Inicio]])</f>
        <v>-</v>
      </c>
      <c r="AQ371" s="37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75" t="str" cm="1">
        <f t="array" ref="BC371" xml:space="preserve"> _xlfn.XLOOKUP(
  1,
  ( BASE_MAPA!$E$2:$E$359 = #REF!) *
  ( BASE_MAPA!$F$2:$F$359 &lt;= #REF!) *
  ( BASE_MAPA!$G$2:$G$359  &gt;= #REF!),
  BASE_MAPA!$D$2:$D$359,
  "-",
  0
)</f>
        <v>-</v>
      </c>
      <c r="BD371" s="75" t="str" cm="1">
        <f t="array" ref="BD371" xml:space="preserve"> _xlfn.XLOOKUP(
  1,
  ( BASE_MAPA!$E$2:$E$359 = #REF!) *
  ( BASE_MAPA!$F$2:$F$359 &lt;= #REF!) *
  ( BASE_MAPA!$G$2:$G$359  &gt;= #REF!),
  BASE_MAPA!$K$2:$K$359,
  "-",
  0
)</f>
        <v>-</v>
      </c>
      <c r="BE371" s="11" t="str">
        <f>IFERROR(_xlfn.XLOOKUP(AO371, BASE_MAPA!$E$2:$E$359, BASE_MAPA!$J$2:$J$359), "ERRO")</f>
        <v>ERRO</v>
      </c>
      <c r="BF371" s="37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9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16" t="str" cm="1">
        <f t="array" ref="M372" xml:space="preserve"> _xlfn.XLOOKUP(
  1,
  ( BASE_MAPA!$E$2:$E$359 = #REF!) *
  ( BASE_MAPA!$F$2:$F$359 &lt;= #REF!) *
  ( BASE_MAPA!$G$2:$G$359  &gt;= #REF!),
  BASE_MAPA!$H$2:$H$359,
  "-",
  0
)</f>
        <v>-</v>
      </c>
      <c r="N372" s="16" t="str" cm="1">
        <f t="array" ref="N372" xml:space="preserve"> _xlfn.XLOOKUP(
  1,
  ( BASE_MAPA!$E$2:$E$359 = #REF!) *
  ( BASE_MAPA!$F$2:$F$359 &lt;= #REF!) *
  ( BASE_MAPA!$G$2:$G$359  &gt;= #REF!),
  BASE_MAPA!$I$2:$I$359,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75" t="str" cm="1">
        <f t="array" ref="S372" xml:space="preserve"> _xlfn.XLOOKUP(
  1,
  ( BASE_MAPA!$E$2:$E$359 = #REF!) *
  ( BASE_MAPA!$F$2:$F$359 &lt;= #REF!) *
  ( BASE_MAPA!$G$2:$G$359  &gt;= #REF!),
  BASE_MAPA!$D$2:$D$359,
  "-",
  0
)</f>
        <v>-</v>
      </c>
      <c r="T372" s="75" t="str" cm="1">
        <f t="array" ref="T372" xml:space="preserve"> _xlfn.XLOOKUP(
  1,
  ( BASE_MAPA!$E$2:$E$359 = #REF!) *
  ( BASE_MAPA!$F$2:$F$359 &lt;= #REF!) *
  ( BASE_MAPA!$G$2:$G$359  &gt;= #REF!),
  BASE_MAPA!$K$2:$K$359,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68" t="str">
        <f>IF(BS_CONTROLE[[#This Row],[Local - Partida]]=0, "-", BS_CONTROLE[[#This Row],[Local - Partida]])</f>
        <v>-</v>
      </c>
      <c r="AL372" s="368" t="str">
        <f>IF(BS_CONTROLE[[#This Row],[Local - Encerramento]]=0, "-", BS_CONTROLE[[#This Row],[Local - Encerramento]])</f>
        <v>-</v>
      </c>
      <c r="AM372" s="368" t="str">
        <f>IF(BS_CONTROLE[[#This Row],[Entre - Estações]]=0, "-", BS_CONTROLE[[#This Row],[Entre - Estações]])</f>
        <v>-</v>
      </c>
      <c r="AN372" s="368" t="str">
        <f>IF(BS_CONTROLE[[#This Row],[SB]]=0, "-", BS_CONTROLE[[#This Row],[SB]])</f>
        <v>-</v>
      </c>
      <c r="AO372" s="369" t="str">
        <f>IF(BS_CONTROLE[[#This Row],[SUB]]=0, "-", BS_CONTROLE[[#This Row],[SUB]])</f>
        <v>-</v>
      </c>
      <c r="AP372" s="370" t="str">
        <f>IF(BS_CONTROLE[[#This Row],[KM - Inicio]]=0, "-", BS_CONTROLE[[#This Row],[KM - Inicio]])</f>
        <v>-</v>
      </c>
      <c r="AQ372" s="37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75" t="str" cm="1">
        <f t="array" ref="BC372" xml:space="preserve"> _xlfn.XLOOKUP(
  1,
  ( BASE_MAPA!$E$2:$E$359 = #REF!) *
  ( BASE_MAPA!$F$2:$F$359 &lt;= #REF!) *
  ( BASE_MAPA!$G$2:$G$359  &gt;= #REF!),
  BASE_MAPA!$D$2:$D$359,
  "-",
  0
)</f>
        <v>-</v>
      </c>
      <c r="BD372" s="75" t="str" cm="1">
        <f t="array" ref="BD372" xml:space="preserve"> _xlfn.XLOOKUP(
  1,
  ( BASE_MAPA!$E$2:$E$359 = #REF!) *
  ( BASE_MAPA!$F$2:$F$359 &lt;= #REF!) *
  ( BASE_MAPA!$G$2:$G$359  &gt;= #REF!),
  BASE_MAPA!$K$2:$K$359,
  "-",
  0
)</f>
        <v>-</v>
      </c>
      <c r="BE372" s="11" t="str">
        <f>IFERROR(_xlfn.XLOOKUP(AO372, BASE_MAPA!$E$2:$E$359, BASE_MAPA!$J$2:$J$359), "ERRO")</f>
        <v>ERRO</v>
      </c>
      <c r="BF372" s="37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9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16" t="str" cm="1">
        <f t="array" ref="M373" xml:space="preserve"> _xlfn.XLOOKUP(
  1,
  ( BASE_MAPA!$E$2:$E$359 = #REF!) *
  ( BASE_MAPA!$F$2:$F$359 &lt;= #REF!) *
  ( BASE_MAPA!$G$2:$G$359  &gt;= #REF!),
  BASE_MAPA!$H$2:$H$359,
  "-",
  0
)</f>
        <v>-</v>
      </c>
      <c r="N373" s="16" t="str" cm="1">
        <f t="array" ref="N373" xml:space="preserve"> _xlfn.XLOOKUP(
  1,
  ( BASE_MAPA!$E$2:$E$359 = #REF!) *
  ( BASE_MAPA!$F$2:$F$359 &lt;= #REF!) *
  ( BASE_MAPA!$G$2:$G$359  &gt;= #REF!),
  BASE_MAPA!$I$2:$I$359,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75" t="str" cm="1">
        <f t="array" ref="S373" xml:space="preserve"> _xlfn.XLOOKUP(
  1,
  ( BASE_MAPA!$E$2:$E$359 = #REF!) *
  ( BASE_MAPA!$F$2:$F$359 &lt;= #REF!) *
  ( BASE_MAPA!$G$2:$G$359  &gt;= #REF!),
  BASE_MAPA!$D$2:$D$359,
  "-",
  0
)</f>
        <v>-</v>
      </c>
      <c r="T373" s="75" t="str" cm="1">
        <f t="array" ref="T373" xml:space="preserve"> _xlfn.XLOOKUP(
  1,
  ( BASE_MAPA!$E$2:$E$359 = #REF!) *
  ( BASE_MAPA!$F$2:$F$359 &lt;= #REF!) *
  ( BASE_MAPA!$G$2:$G$359  &gt;= #REF!),
  BASE_MAPA!$K$2:$K$359,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68" t="str">
        <f>IF(BS_CONTROLE[[#This Row],[Local - Partida]]=0, "-", BS_CONTROLE[[#This Row],[Local - Partida]])</f>
        <v>-</v>
      </c>
      <c r="AL373" s="368" t="str">
        <f>IF(BS_CONTROLE[[#This Row],[Local - Encerramento]]=0, "-", BS_CONTROLE[[#This Row],[Local - Encerramento]])</f>
        <v>-</v>
      </c>
      <c r="AM373" s="368" t="str">
        <f>IF(BS_CONTROLE[[#This Row],[Entre - Estações]]=0, "-", BS_CONTROLE[[#This Row],[Entre - Estações]])</f>
        <v>-</v>
      </c>
      <c r="AN373" s="368" t="str">
        <f>IF(BS_CONTROLE[[#This Row],[SB]]=0, "-", BS_CONTROLE[[#This Row],[SB]])</f>
        <v>-</v>
      </c>
      <c r="AO373" s="369" t="str">
        <f>IF(BS_CONTROLE[[#This Row],[SUB]]=0, "-", BS_CONTROLE[[#This Row],[SUB]])</f>
        <v>-</v>
      </c>
      <c r="AP373" s="370" t="str">
        <f>IF(BS_CONTROLE[[#This Row],[KM - Inicio]]=0, "-", BS_CONTROLE[[#This Row],[KM - Inicio]])</f>
        <v>-</v>
      </c>
      <c r="AQ373" s="37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75" t="str" cm="1">
        <f t="array" ref="BC373" xml:space="preserve"> _xlfn.XLOOKUP(
  1,
  ( BASE_MAPA!$E$2:$E$359 = #REF!) *
  ( BASE_MAPA!$F$2:$F$359 &lt;= #REF!) *
  ( BASE_MAPA!$G$2:$G$359  &gt;= #REF!),
  BASE_MAPA!$D$2:$D$359,
  "-",
  0
)</f>
        <v>-</v>
      </c>
      <c r="BD373" s="75" t="str" cm="1">
        <f t="array" ref="BD373" xml:space="preserve"> _xlfn.XLOOKUP(
  1,
  ( BASE_MAPA!$E$2:$E$359 = #REF!) *
  ( BASE_MAPA!$F$2:$F$359 &lt;= #REF!) *
  ( BASE_MAPA!$G$2:$G$359  &gt;= #REF!),
  BASE_MAPA!$K$2:$K$359,
  "-",
  0
)</f>
        <v>-</v>
      </c>
      <c r="BE373" s="11" t="str">
        <f>IFERROR(_xlfn.XLOOKUP(AO373, BASE_MAPA!$E$2:$E$359, BASE_MAPA!$J$2:$J$359), "ERRO")</f>
        <v>ERRO</v>
      </c>
      <c r="BF373" s="37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9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16" t="str" cm="1">
        <f t="array" ref="M374" xml:space="preserve"> _xlfn.XLOOKUP(
  1,
  ( BASE_MAPA!$E$2:$E$359 = #REF!) *
  ( BASE_MAPA!$F$2:$F$359 &lt;= #REF!) *
  ( BASE_MAPA!$G$2:$G$359  &gt;= #REF!),
  BASE_MAPA!$H$2:$H$359,
  "-",
  0
)</f>
        <v>-</v>
      </c>
      <c r="N374" s="16" t="str" cm="1">
        <f t="array" ref="N374" xml:space="preserve"> _xlfn.XLOOKUP(
  1,
  ( BASE_MAPA!$E$2:$E$359 = #REF!) *
  ( BASE_MAPA!$F$2:$F$359 &lt;= #REF!) *
  ( BASE_MAPA!$G$2:$G$359  &gt;= #REF!),
  BASE_MAPA!$I$2:$I$359,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75" t="str" cm="1">
        <f t="array" ref="S374" xml:space="preserve"> _xlfn.XLOOKUP(
  1,
  ( BASE_MAPA!$E$2:$E$359 = #REF!) *
  ( BASE_MAPA!$F$2:$F$359 &lt;= #REF!) *
  ( BASE_MAPA!$G$2:$G$359  &gt;= #REF!),
  BASE_MAPA!$D$2:$D$359,
  "-",
  0
)</f>
        <v>-</v>
      </c>
      <c r="T374" s="75" t="str" cm="1">
        <f t="array" ref="T374" xml:space="preserve"> _xlfn.XLOOKUP(
  1,
  ( BASE_MAPA!$E$2:$E$359 = #REF!) *
  ( BASE_MAPA!$F$2:$F$359 &lt;= #REF!) *
  ( BASE_MAPA!$G$2:$G$359  &gt;= #REF!),
  BASE_MAPA!$K$2:$K$359,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68" t="str">
        <f>IF(BS_CONTROLE[[#This Row],[Local - Partida]]=0, "-", BS_CONTROLE[[#This Row],[Local - Partida]])</f>
        <v>-</v>
      </c>
      <c r="AL374" s="368" t="str">
        <f>IF(BS_CONTROLE[[#This Row],[Local - Encerramento]]=0, "-", BS_CONTROLE[[#This Row],[Local - Encerramento]])</f>
        <v>-</v>
      </c>
      <c r="AM374" s="368" t="str">
        <f>IF(BS_CONTROLE[[#This Row],[Entre - Estações]]=0, "-", BS_CONTROLE[[#This Row],[Entre - Estações]])</f>
        <v>-</v>
      </c>
      <c r="AN374" s="368" t="str">
        <f>IF(BS_CONTROLE[[#This Row],[SB]]=0, "-", BS_CONTROLE[[#This Row],[SB]])</f>
        <v>-</v>
      </c>
      <c r="AO374" s="369" t="str">
        <f>IF(BS_CONTROLE[[#This Row],[SUB]]=0, "-", BS_CONTROLE[[#This Row],[SUB]])</f>
        <v>-</v>
      </c>
      <c r="AP374" s="370" t="str">
        <f>IF(BS_CONTROLE[[#This Row],[KM - Inicio]]=0, "-", BS_CONTROLE[[#This Row],[KM - Inicio]])</f>
        <v>-</v>
      </c>
      <c r="AQ374" s="37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75" t="str" cm="1">
        <f t="array" ref="BC374" xml:space="preserve"> _xlfn.XLOOKUP(
  1,
  ( BASE_MAPA!$E$2:$E$359 = #REF!) *
  ( BASE_MAPA!$F$2:$F$359 &lt;= #REF!) *
  ( BASE_MAPA!$G$2:$G$359  &gt;= #REF!),
  BASE_MAPA!$D$2:$D$359,
  "-",
  0
)</f>
        <v>-</v>
      </c>
      <c r="BD374" s="75" t="str" cm="1">
        <f t="array" ref="BD374" xml:space="preserve"> _xlfn.XLOOKUP(
  1,
  ( BASE_MAPA!$E$2:$E$359 = #REF!) *
  ( BASE_MAPA!$F$2:$F$359 &lt;= #REF!) *
  ( BASE_MAPA!$G$2:$G$359  &gt;= #REF!),
  BASE_MAPA!$K$2:$K$359,
  "-",
  0
)</f>
        <v>-</v>
      </c>
      <c r="BE374" s="11" t="str">
        <f>IFERROR(_xlfn.XLOOKUP(AO374, BASE_MAPA!$E$2:$E$359, BASE_MAPA!$J$2:$J$359), "ERRO")</f>
        <v>ERRO</v>
      </c>
      <c r="BF374" s="37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9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16" t="str" cm="1">
        <f t="array" ref="M375" xml:space="preserve"> _xlfn.XLOOKUP(
  1,
  ( BASE_MAPA!$E$2:$E$359 = #REF!) *
  ( BASE_MAPA!$F$2:$F$359 &lt;= #REF!) *
  ( BASE_MAPA!$G$2:$G$359  &gt;= #REF!),
  BASE_MAPA!$H$2:$H$359,
  "-",
  0
)</f>
        <v>-</v>
      </c>
      <c r="N375" s="16" t="str" cm="1">
        <f t="array" ref="N375" xml:space="preserve"> _xlfn.XLOOKUP(
  1,
  ( BASE_MAPA!$E$2:$E$359 = #REF!) *
  ( BASE_MAPA!$F$2:$F$359 &lt;= #REF!) *
  ( BASE_MAPA!$G$2:$G$359  &gt;= #REF!),
  BASE_MAPA!$I$2:$I$359,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75" t="str" cm="1">
        <f t="array" ref="S375" xml:space="preserve"> _xlfn.XLOOKUP(
  1,
  ( BASE_MAPA!$E$2:$E$359 = #REF!) *
  ( BASE_MAPA!$F$2:$F$359 &lt;= #REF!) *
  ( BASE_MAPA!$G$2:$G$359  &gt;= #REF!),
  BASE_MAPA!$D$2:$D$359,
  "-",
  0
)</f>
        <v>-</v>
      </c>
      <c r="T375" s="75" t="str" cm="1">
        <f t="array" ref="T375" xml:space="preserve"> _xlfn.XLOOKUP(
  1,
  ( BASE_MAPA!$E$2:$E$359 = #REF!) *
  ( BASE_MAPA!$F$2:$F$359 &lt;= #REF!) *
  ( BASE_MAPA!$G$2:$G$359  &gt;= #REF!),
  BASE_MAPA!$K$2:$K$359,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68" t="str">
        <f>IF(BS_CONTROLE[[#This Row],[Local - Partida]]=0, "-", BS_CONTROLE[[#This Row],[Local - Partida]])</f>
        <v>-</v>
      </c>
      <c r="AL375" s="368" t="str">
        <f>IF(BS_CONTROLE[[#This Row],[Local - Encerramento]]=0, "-", BS_CONTROLE[[#This Row],[Local - Encerramento]])</f>
        <v>-</v>
      </c>
      <c r="AM375" s="368" t="str">
        <f>IF(BS_CONTROLE[[#This Row],[Entre - Estações]]=0, "-", BS_CONTROLE[[#This Row],[Entre - Estações]])</f>
        <v>-</v>
      </c>
      <c r="AN375" s="368" t="str">
        <f>IF(BS_CONTROLE[[#This Row],[SB]]=0, "-", BS_CONTROLE[[#This Row],[SB]])</f>
        <v>-</v>
      </c>
      <c r="AO375" s="369" t="str">
        <f>IF(BS_CONTROLE[[#This Row],[SUB]]=0, "-", BS_CONTROLE[[#This Row],[SUB]])</f>
        <v>-</v>
      </c>
      <c r="AP375" s="370" t="str">
        <f>IF(BS_CONTROLE[[#This Row],[KM - Inicio]]=0, "-", BS_CONTROLE[[#This Row],[KM - Inicio]])</f>
        <v>-</v>
      </c>
      <c r="AQ375" s="37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75" t="str" cm="1">
        <f t="array" ref="BC375" xml:space="preserve"> _xlfn.XLOOKUP(
  1,
  ( BASE_MAPA!$E$2:$E$359 = #REF!) *
  ( BASE_MAPA!$F$2:$F$359 &lt;= #REF!) *
  ( BASE_MAPA!$G$2:$G$359  &gt;= #REF!),
  BASE_MAPA!$D$2:$D$359,
  "-",
  0
)</f>
        <v>-</v>
      </c>
      <c r="BD375" s="75" t="str" cm="1">
        <f t="array" ref="BD375" xml:space="preserve"> _xlfn.XLOOKUP(
  1,
  ( BASE_MAPA!$E$2:$E$359 = #REF!) *
  ( BASE_MAPA!$F$2:$F$359 &lt;= #REF!) *
  ( BASE_MAPA!$G$2:$G$359  &gt;= #REF!),
  BASE_MAPA!$K$2:$K$359,
  "-",
  0
)</f>
        <v>-</v>
      </c>
      <c r="BE375" s="11" t="str">
        <f>IFERROR(_xlfn.XLOOKUP(AO375, BASE_MAPA!$E$2:$E$359, BASE_MAPA!$J$2:$J$359), "ERRO")</f>
        <v>ERRO</v>
      </c>
      <c r="BF375" s="37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9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16" t="str" cm="1">
        <f t="array" ref="M376" xml:space="preserve"> _xlfn.XLOOKUP(
  1,
  ( BASE_MAPA!$E$2:$E$359 = #REF!) *
  ( BASE_MAPA!$F$2:$F$359 &lt;= #REF!) *
  ( BASE_MAPA!$G$2:$G$359  &gt;= #REF!),
  BASE_MAPA!$H$2:$H$359,
  "-",
  0
)</f>
        <v>-</v>
      </c>
      <c r="N376" s="16" t="str" cm="1">
        <f t="array" ref="N376" xml:space="preserve"> _xlfn.XLOOKUP(
  1,
  ( BASE_MAPA!$E$2:$E$359 = #REF!) *
  ( BASE_MAPA!$F$2:$F$359 &lt;= #REF!) *
  ( BASE_MAPA!$G$2:$G$359  &gt;= #REF!),
  BASE_MAPA!$I$2:$I$359,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75" t="str" cm="1">
        <f t="array" ref="S376" xml:space="preserve"> _xlfn.XLOOKUP(
  1,
  ( BASE_MAPA!$E$2:$E$359 = #REF!) *
  ( BASE_MAPA!$F$2:$F$359 &lt;= #REF!) *
  ( BASE_MAPA!$G$2:$G$359  &gt;= #REF!),
  BASE_MAPA!$D$2:$D$359,
  "-",
  0
)</f>
        <v>-</v>
      </c>
      <c r="T376" s="75" t="str" cm="1">
        <f t="array" ref="T376" xml:space="preserve"> _xlfn.XLOOKUP(
  1,
  ( BASE_MAPA!$E$2:$E$359 = #REF!) *
  ( BASE_MAPA!$F$2:$F$359 &lt;= #REF!) *
  ( BASE_MAPA!$G$2:$G$359  &gt;= #REF!),
  BASE_MAPA!$K$2:$K$359,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68" t="str">
        <f>IF(BS_CONTROLE[[#This Row],[Local - Partida]]=0, "-", BS_CONTROLE[[#This Row],[Local - Partida]])</f>
        <v>-</v>
      </c>
      <c r="AL376" s="368" t="str">
        <f>IF(BS_CONTROLE[[#This Row],[Local - Encerramento]]=0, "-", BS_CONTROLE[[#This Row],[Local - Encerramento]])</f>
        <v>-</v>
      </c>
      <c r="AM376" s="368" t="str">
        <f>IF(BS_CONTROLE[[#This Row],[Entre - Estações]]=0, "-", BS_CONTROLE[[#This Row],[Entre - Estações]])</f>
        <v>-</v>
      </c>
      <c r="AN376" s="368" t="str">
        <f>IF(BS_CONTROLE[[#This Row],[SB]]=0, "-", BS_CONTROLE[[#This Row],[SB]])</f>
        <v>-</v>
      </c>
      <c r="AO376" s="369" t="str">
        <f>IF(BS_CONTROLE[[#This Row],[SUB]]=0, "-", BS_CONTROLE[[#This Row],[SUB]])</f>
        <v>-</v>
      </c>
      <c r="AP376" s="370" t="str">
        <f>IF(BS_CONTROLE[[#This Row],[KM - Inicio]]=0, "-", BS_CONTROLE[[#This Row],[KM - Inicio]])</f>
        <v>-</v>
      </c>
      <c r="AQ376" s="37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75" t="str" cm="1">
        <f t="array" ref="BC376" xml:space="preserve"> _xlfn.XLOOKUP(
  1,
  ( BASE_MAPA!$E$2:$E$359 = #REF!) *
  ( BASE_MAPA!$F$2:$F$359 &lt;= #REF!) *
  ( BASE_MAPA!$G$2:$G$359  &gt;= #REF!),
  BASE_MAPA!$D$2:$D$359,
  "-",
  0
)</f>
        <v>-</v>
      </c>
      <c r="BD376" s="75" t="str" cm="1">
        <f t="array" ref="BD376" xml:space="preserve"> _xlfn.XLOOKUP(
  1,
  ( BASE_MAPA!$E$2:$E$359 = #REF!) *
  ( BASE_MAPA!$F$2:$F$359 &lt;= #REF!) *
  ( BASE_MAPA!$G$2:$G$359  &gt;= #REF!),
  BASE_MAPA!$K$2:$K$359,
  "-",
  0
)</f>
        <v>-</v>
      </c>
      <c r="BE376" s="11" t="str">
        <f>IFERROR(_xlfn.XLOOKUP(AO376, BASE_MAPA!$E$2:$E$359, BASE_MAPA!$J$2:$J$359), "ERRO")</f>
        <v>ERRO</v>
      </c>
      <c r="BF376" s="37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9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16" t="str" cm="1">
        <f t="array" ref="M377" xml:space="preserve"> _xlfn.XLOOKUP(
  1,
  ( BASE_MAPA!$E$2:$E$359 = #REF!) *
  ( BASE_MAPA!$F$2:$F$359 &lt;= #REF!) *
  ( BASE_MAPA!$G$2:$G$359  &gt;= #REF!),
  BASE_MAPA!$H$2:$H$359,
  "-",
  0
)</f>
        <v>-</v>
      </c>
      <c r="N377" s="16" t="str" cm="1">
        <f t="array" ref="N377" xml:space="preserve"> _xlfn.XLOOKUP(
  1,
  ( BASE_MAPA!$E$2:$E$359 = #REF!) *
  ( BASE_MAPA!$F$2:$F$359 &lt;= #REF!) *
  ( BASE_MAPA!$G$2:$G$359  &gt;= #REF!),
  BASE_MAPA!$I$2:$I$359,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75" t="str" cm="1">
        <f t="array" ref="S377" xml:space="preserve"> _xlfn.XLOOKUP(
  1,
  ( BASE_MAPA!$E$2:$E$359 = #REF!) *
  ( BASE_MAPA!$F$2:$F$359 &lt;= #REF!) *
  ( BASE_MAPA!$G$2:$G$359  &gt;= #REF!),
  BASE_MAPA!$D$2:$D$359,
  "-",
  0
)</f>
        <v>-</v>
      </c>
      <c r="T377" s="75" t="str" cm="1">
        <f t="array" ref="T377" xml:space="preserve"> _xlfn.XLOOKUP(
  1,
  ( BASE_MAPA!$E$2:$E$359 = #REF!) *
  ( BASE_MAPA!$F$2:$F$359 &lt;= #REF!) *
  ( BASE_MAPA!$G$2:$G$359  &gt;= #REF!),
  BASE_MAPA!$K$2:$K$359,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68" t="str">
        <f>IF(BS_CONTROLE[[#This Row],[Local - Partida]]=0, "-", BS_CONTROLE[[#This Row],[Local - Partida]])</f>
        <v>-</v>
      </c>
      <c r="AL377" s="368" t="str">
        <f>IF(BS_CONTROLE[[#This Row],[Local - Encerramento]]=0, "-", BS_CONTROLE[[#This Row],[Local - Encerramento]])</f>
        <v>-</v>
      </c>
      <c r="AM377" s="368" t="str">
        <f>IF(BS_CONTROLE[[#This Row],[Entre - Estações]]=0, "-", BS_CONTROLE[[#This Row],[Entre - Estações]])</f>
        <v>-</v>
      </c>
      <c r="AN377" s="368" t="str">
        <f>IF(BS_CONTROLE[[#This Row],[SB]]=0, "-", BS_CONTROLE[[#This Row],[SB]])</f>
        <v>-</v>
      </c>
      <c r="AO377" s="369" t="str">
        <f>IF(BS_CONTROLE[[#This Row],[SUB]]=0, "-", BS_CONTROLE[[#This Row],[SUB]])</f>
        <v>-</v>
      </c>
      <c r="AP377" s="370" t="str">
        <f>IF(BS_CONTROLE[[#This Row],[KM - Inicio]]=0, "-", BS_CONTROLE[[#This Row],[KM - Inicio]])</f>
        <v>-</v>
      </c>
      <c r="AQ377" s="37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75" t="str" cm="1">
        <f t="array" ref="BC377" xml:space="preserve"> _xlfn.XLOOKUP(
  1,
  ( BASE_MAPA!$E$2:$E$359 = #REF!) *
  ( BASE_MAPA!$F$2:$F$359 &lt;= #REF!) *
  ( BASE_MAPA!$G$2:$G$359  &gt;= #REF!),
  BASE_MAPA!$D$2:$D$359,
  "-",
  0
)</f>
        <v>-</v>
      </c>
      <c r="BD377" s="75" t="str" cm="1">
        <f t="array" ref="BD377" xml:space="preserve"> _xlfn.XLOOKUP(
  1,
  ( BASE_MAPA!$E$2:$E$359 = #REF!) *
  ( BASE_MAPA!$F$2:$F$359 &lt;= #REF!) *
  ( BASE_MAPA!$G$2:$G$359  &gt;= #REF!),
  BASE_MAPA!$K$2:$K$359,
  "-",
  0
)</f>
        <v>-</v>
      </c>
      <c r="BE377" s="11" t="str">
        <f>IFERROR(_xlfn.XLOOKUP(AO377, BASE_MAPA!$E$2:$E$359, BASE_MAPA!$J$2:$J$359), "ERRO")</f>
        <v>ERRO</v>
      </c>
      <c r="BF377" s="37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9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16" t="str" cm="1">
        <f t="array" ref="M378" xml:space="preserve"> _xlfn.XLOOKUP(
  1,
  ( BASE_MAPA!$E$2:$E$359 = #REF!) *
  ( BASE_MAPA!$F$2:$F$359 &lt;= #REF!) *
  ( BASE_MAPA!$G$2:$G$359  &gt;= #REF!),
  BASE_MAPA!$H$2:$H$359,
  "-",
  0
)</f>
        <v>-</v>
      </c>
      <c r="N378" s="16" t="str" cm="1">
        <f t="array" ref="N378" xml:space="preserve"> _xlfn.XLOOKUP(
  1,
  ( BASE_MAPA!$E$2:$E$359 = #REF!) *
  ( BASE_MAPA!$F$2:$F$359 &lt;= #REF!) *
  ( BASE_MAPA!$G$2:$G$359  &gt;= #REF!),
  BASE_MAPA!$I$2:$I$359,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75" t="str" cm="1">
        <f t="array" ref="S378" xml:space="preserve"> _xlfn.XLOOKUP(
  1,
  ( BASE_MAPA!$E$2:$E$359 = #REF!) *
  ( BASE_MAPA!$F$2:$F$359 &lt;= #REF!) *
  ( BASE_MAPA!$G$2:$G$359  &gt;= #REF!),
  BASE_MAPA!$D$2:$D$359,
  "-",
  0
)</f>
        <v>-</v>
      </c>
      <c r="T378" s="75" t="str" cm="1">
        <f t="array" ref="T378" xml:space="preserve"> _xlfn.XLOOKUP(
  1,
  ( BASE_MAPA!$E$2:$E$359 = #REF!) *
  ( BASE_MAPA!$F$2:$F$359 &lt;= #REF!) *
  ( BASE_MAPA!$G$2:$G$359  &gt;= #REF!),
  BASE_MAPA!$K$2:$K$359,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68" t="str">
        <f>IF(BS_CONTROLE[[#This Row],[Local - Partida]]=0, "-", BS_CONTROLE[[#This Row],[Local - Partida]])</f>
        <v>-</v>
      </c>
      <c r="AL378" s="368" t="str">
        <f>IF(BS_CONTROLE[[#This Row],[Local - Encerramento]]=0, "-", BS_CONTROLE[[#This Row],[Local - Encerramento]])</f>
        <v>-</v>
      </c>
      <c r="AM378" s="368" t="str">
        <f>IF(BS_CONTROLE[[#This Row],[Entre - Estações]]=0, "-", BS_CONTROLE[[#This Row],[Entre - Estações]])</f>
        <v>-</v>
      </c>
      <c r="AN378" s="368" t="str">
        <f>IF(BS_CONTROLE[[#This Row],[SB]]=0, "-", BS_CONTROLE[[#This Row],[SB]])</f>
        <v>-</v>
      </c>
      <c r="AO378" s="369" t="str">
        <f>IF(BS_CONTROLE[[#This Row],[SUB]]=0, "-", BS_CONTROLE[[#This Row],[SUB]])</f>
        <v>-</v>
      </c>
      <c r="AP378" s="370" t="str">
        <f>IF(BS_CONTROLE[[#This Row],[KM - Inicio]]=0, "-", BS_CONTROLE[[#This Row],[KM - Inicio]])</f>
        <v>-</v>
      </c>
      <c r="AQ378" s="37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75" t="str" cm="1">
        <f t="array" ref="BC378" xml:space="preserve"> _xlfn.XLOOKUP(
  1,
  ( BASE_MAPA!$E$2:$E$359 = #REF!) *
  ( BASE_MAPA!$F$2:$F$359 &lt;= #REF!) *
  ( BASE_MAPA!$G$2:$G$359  &gt;= #REF!),
  BASE_MAPA!$D$2:$D$359,
  "-",
  0
)</f>
        <v>-</v>
      </c>
      <c r="BD378" s="75" t="str" cm="1">
        <f t="array" ref="BD378" xml:space="preserve"> _xlfn.XLOOKUP(
  1,
  ( BASE_MAPA!$E$2:$E$359 = #REF!) *
  ( BASE_MAPA!$F$2:$F$359 &lt;= #REF!) *
  ( BASE_MAPA!$G$2:$G$359  &gt;= #REF!),
  BASE_MAPA!$K$2:$K$359,
  "-",
  0
)</f>
        <v>-</v>
      </c>
      <c r="BE378" s="11" t="str">
        <f>IFERROR(_xlfn.XLOOKUP(AO378, BASE_MAPA!$E$2:$E$359, BASE_MAPA!$J$2:$J$359), "ERRO")</f>
        <v>ERRO</v>
      </c>
      <c r="BF378" s="37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9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16" t="str" cm="1">
        <f t="array" ref="M379" xml:space="preserve"> _xlfn.XLOOKUP(
  1,
  ( BASE_MAPA!$E$2:$E$359 = #REF!) *
  ( BASE_MAPA!$F$2:$F$359 &lt;= #REF!) *
  ( BASE_MAPA!$G$2:$G$359  &gt;= #REF!),
  BASE_MAPA!$H$2:$H$359,
  "-",
  0
)</f>
        <v>-</v>
      </c>
      <c r="N379" s="16" t="str" cm="1">
        <f t="array" ref="N379" xml:space="preserve"> _xlfn.XLOOKUP(
  1,
  ( BASE_MAPA!$E$2:$E$359 = #REF!) *
  ( BASE_MAPA!$F$2:$F$359 &lt;= #REF!) *
  ( BASE_MAPA!$G$2:$G$359  &gt;= #REF!),
  BASE_MAPA!$I$2:$I$359,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75" t="str" cm="1">
        <f t="array" ref="S379" xml:space="preserve"> _xlfn.XLOOKUP(
  1,
  ( BASE_MAPA!$E$2:$E$359 = #REF!) *
  ( BASE_MAPA!$F$2:$F$359 &lt;= #REF!) *
  ( BASE_MAPA!$G$2:$G$359  &gt;= #REF!),
  BASE_MAPA!$D$2:$D$359,
  "-",
  0
)</f>
        <v>-</v>
      </c>
      <c r="T379" s="75" t="str" cm="1">
        <f t="array" ref="T379" xml:space="preserve"> _xlfn.XLOOKUP(
  1,
  ( BASE_MAPA!$E$2:$E$359 = #REF!) *
  ( BASE_MAPA!$F$2:$F$359 &lt;= #REF!) *
  ( BASE_MAPA!$G$2:$G$359  &gt;= #REF!),
  BASE_MAPA!$K$2:$K$359,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68" t="str">
        <f>IF(BS_CONTROLE[[#This Row],[Local - Partida]]=0, "-", BS_CONTROLE[[#This Row],[Local - Partida]])</f>
        <v>-</v>
      </c>
      <c r="AL379" s="368" t="str">
        <f>IF(BS_CONTROLE[[#This Row],[Local - Encerramento]]=0, "-", BS_CONTROLE[[#This Row],[Local - Encerramento]])</f>
        <v>-</v>
      </c>
      <c r="AM379" s="368" t="str">
        <f>IF(BS_CONTROLE[[#This Row],[Entre - Estações]]=0, "-", BS_CONTROLE[[#This Row],[Entre - Estações]])</f>
        <v>-</v>
      </c>
      <c r="AN379" s="368" t="str">
        <f>IF(BS_CONTROLE[[#This Row],[SB]]=0, "-", BS_CONTROLE[[#This Row],[SB]])</f>
        <v>-</v>
      </c>
      <c r="AO379" s="369" t="str">
        <f>IF(BS_CONTROLE[[#This Row],[SUB]]=0, "-", BS_CONTROLE[[#This Row],[SUB]])</f>
        <v>-</v>
      </c>
      <c r="AP379" s="370" t="str">
        <f>IF(BS_CONTROLE[[#This Row],[KM - Inicio]]=0, "-", BS_CONTROLE[[#This Row],[KM - Inicio]])</f>
        <v>-</v>
      </c>
      <c r="AQ379" s="37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75" t="str" cm="1">
        <f t="array" ref="BC379" xml:space="preserve"> _xlfn.XLOOKUP(
  1,
  ( BASE_MAPA!$E$2:$E$359 = #REF!) *
  ( BASE_MAPA!$F$2:$F$359 &lt;= #REF!) *
  ( BASE_MAPA!$G$2:$G$359  &gt;= #REF!),
  BASE_MAPA!$D$2:$D$359,
  "-",
  0
)</f>
        <v>-</v>
      </c>
      <c r="BD379" s="75" t="str" cm="1">
        <f t="array" ref="BD379" xml:space="preserve"> _xlfn.XLOOKUP(
  1,
  ( BASE_MAPA!$E$2:$E$359 = #REF!) *
  ( BASE_MAPA!$F$2:$F$359 &lt;= #REF!) *
  ( BASE_MAPA!$G$2:$G$359  &gt;= #REF!),
  BASE_MAPA!$K$2:$K$359,
  "-",
  0
)</f>
        <v>-</v>
      </c>
      <c r="BE379" s="11" t="str">
        <f>IFERROR(_xlfn.XLOOKUP(AO379, BASE_MAPA!$E$2:$E$359, BASE_MAPA!$J$2:$J$359), "ERRO")</f>
        <v>ERRO</v>
      </c>
      <c r="BF379" s="37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9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16" t="str" cm="1">
        <f t="array" ref="M380" xml:space="preserve"> _xlfn.XLOOKUP(
  1,
  ( BASE_MAPA!$E$2:$E$359 = #REF!) *
  ( BASE_MAPA!$F$2:$F$359 &lt;= #REF!) *
  ( BASE_MAPA!$G$2:$G$359  &gt;= #REF!),
  BASE_MAPA!$H$2:$H$359,
  "-",
  0
)</f>
        <v>-</v>
      </c>
      <c r="N380" s="16" t="str" cm="1">
        <f t="array" ref="N380" xml:space="preserve"> _xlfn.XLOOKUP(
  1,
  ( BASE_MAPA!$E$2:$E$359 = #REF!) *
  ( BASE_MAPA!$F$2:$F$359 &lt;= #REF!) *
  ( BASE_MAPA!$G$2:$G$359  &gt;= #REF!),
  BASE_MAPA!$I$2:$I$359,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75" t="str" cm="1">
        <f t="array" ref="S380" xml:space="preserve"> _xlfn.XLOOKUP(
  1,
  ( BASE_MAPA!$E$2:$E$359 = #REF!) *
  ( BASE_MAPA!$F$2:$F$359 &lt;= #REF!) *
  ( BASE_MAPA!$G$2:$G$359  &gt;= #REF!),
  BASE_MAPA!$D$2:$D$359,
  "-",
  0
)</f>
        <v>-</v>
      </c>
      <c r="T380" s="75" t="str" cm="1">
        <f t="array" ref="T380" xml:space="preserve"> _xlfn.XLOOKUP(
  1,
  ( BASE_MAPA!$E$2:$E$359 = #REF!) *
  ( BASE_MAPA!$F$2:$F$359 &lt;= #REF!) *
  ( BASE_MAPA!$G$2:$G$359  &gt;= #REF!),
  BASE_MAPA!$K$2:$K$359,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68" t="str">
        <f>IF(BS_CONTROLE[[#This Row],[Local - Partida]]=0, "-", BS_CONTROLE[[#This Row],[Local - Partida]])</f>
        <v>-</v>
      </c>
      <c r="AL380" s="368" t="str">
        <f>IF(BS_CONTROLE[[#This Row],[Local - Encerramento]]=0, "-", BS_CONTROLE[[#This Row],[Local - Encerramento]])</f>
        <v>-</v>
      </c>
      <c r="AM380" s="368" t="str">
        <f>IF(BS_CONTROLE[[#This Row],[Entre - Estações]]=0, "-", BS_CONTROLE[[#This Row],[Entre - Estações]])</f>
        <v>-</v>
      </c>
      <c r="AN380" s="368" t="str">
        <f>IF(BS_CONTROLE[[#This Row],[SB]]=0, "-", BS_CONTROLE[[#This Row],[SB]])</f>
        <v>-</v>
      </c>
      <c r="AO380" s="369" t="str">
        <f>IF(BS_CONTROLE[[#This Row],[SUB]]=0, "-", BS_CONTROLE[[#This Row],[SUB]])</f>
        <v>-</v>
      </c>
      <c r="AP380" s="370" t="str">
        <f>IF(BS_CONTROLE[[#This Row],[KM - Inicio]]=0, "-", BS_CONTROLE[[#This Row],[KM - Inicio]])</f>
        <v>-</v>
      </c>
      <c r="AQ380" s="37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75" t="str" cm="1">
        <f t="array" ref="BC380" xml:space="preserve"> _xlfn.XLOOKUP(
  1,
  ( BASE_MAPA!$E$2:$E$359 = #REF!) *
  ( BASE_MAPA!$F$2:$F$359 &lt;= #REF!) *
  ( BASE_MAPA!$G$2:$G$359  &gt;= #REF!),
  BASE_MAPA!$D$2:$D$359,
  "-",
  0
)</f>
        <v>-</v>
      </c>
      <c r="BD380" s="75" t="str" cm="1">
        <f t="array" ref="BD380" xml:space="preserve"> _xlfn.XLOOKUP(
  1,
  ( BASE_MAPA!$E$2:$E$359 = #REF!) *
  ( BASE_MAPA!$F$2:$F$359 &lt;= #REF!) *
  ( BASE_MAPA!$G$2:$G$359  &gt;= #REF!),
  BASE_MAPA!$K$2:$K$359,
  "-",
  0
)</f>
        <v>-</v>
      </c>
      <c r="BE380" s="11" t="str">
        <f>IFERROR(_xlfn.XLOOKUP(AO380, BASE_MAPA!$E$2:$E$359, BASE_MAPA!$J$2:$J$359), "ERRO")</f>
        <v>ERRO</v>
      </c>
      <c r="BF380" s="37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9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16" t="str" cm="1">
        <f t="array" ref="M381" xml:space="preserve"> _xlfn.XLOOKUP(
  1,
  ( BASE_MAPA!$E$2:$E$359 = #REF!) *
  ( BASE_MAPA!$F$2:$F$359 &lt;= #REF!) *
  ( BASE_MAPA!$G$2:$G$359  &gt;= #REF!),
  BASE_MAPA!$H$2:$H$359,
  "-",
  0
)</f>
        <v>-</v>
      </c>
      <c r="N381" s="16" t="str" cm="1">
        <f t="array" ref="N381" xml:space="preserve"> _xlfn.XLOOKUP(
  1,
  ( BASE_MAPA!$E$2:$E$359 = #REF!) *
  ( BASE_MAPA!$F$2:$F$359 &lt;= #REF!) *
  ( BASE_MAPA!$G$2:$G$359  &gt;= #REF!),
  BASE_MAPA!$I$2:$I$359,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75" t="str" cm="1">
        <f t="array" ref="S381" xml:space="preserve"> _xlfn.XLOOKUP(
  1,
  ( BASE_MAPA!$E$2:$E$359 = #REF!) *
  ( BASE_MAPA!$F$2:$F$359 &lt;= #REF!) *
  ( BASE_MAPA!$G$2:$G$359  &gt;= #REF!),
  BASE_MAPA!$D$2:$D$359,
  "-",
  0
)</f>
        <v>-</v>
      </c>
      <c r="T381" s="75" t="str" cm="1">
        <f t="array" ref="T381" xml:space="preserve"> _xlfn.XLOOKUP(
  1,
  ( BASE_MAPA!$E$2:$E$359 = #REF!) *
  ( BASE_MAPA!$F$2:$F$359 &lt;= #REF!) *
  ( BASE_MAPA!$G$2:$G$359  &gt;= #REF!),
  BASE_MAPA!$K$2:$K$359,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68" t="str">
        <f>IF(BS_CONTROLE[[#This Row],[Local - Partida]]=0, "-", BS_CONTROLE[[#This Row],[Local - Partida]])</f>
        <v>-</v>
      </c>
      <c r="AL381" s="368" t="str">
        <f>IF(BS_CONTROLE[[#This Row],[Local - Encerramento]]=0, "-", BS_CONTROLE[[#This Row],[Local - Encerramento]])</f>
        <v>-</v>
      </c>
      <c r="AM381" s="368" t="str">
        <f>IF(BS_CONTROLE[[#This Row],[Entre - Estações]]=0, "-", BS_CONTROLE[[#This Row],[Entre - Estações]])</f>
        <v>-</v>
      </c>
      <c r="AN381" s="368" t="str">
        <f>IF(BS_CONTROLE[[#This Row],[SB]]=0, "-", BS_CONTROLE[[#This Row],[SB]])</f>
        <v>-</v>
      </c>
      <c r="AO381" s="369" t="str">
        <f>IF(BS_CONTROLE[[#This Row],[SUB]]=0, "-", BS_CONTROLE[[#This Row],[SUB]])</f>
        <v>-</v>
      </c>
      <c r="AP381" s="370" t="str">
        <f>IF(BS_CONTROLE[[#This Row],[KM - Inicio]]=0, "-", BS_CONTROLE[[#This Row],[KM - Inicio]])</f>
        <v>-</v>
      </c>
      <c r="AQ381" s="37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75" t="str" cm="1">
        <f t="array" ref="BC381" xml:space="preserve"> _xlfn.XLOOKUP(
  1,
  ( BASE_MAPA!$E$2:$E$359 = #REF!) *
  ( BASE_MAPA!$F$2:$F$359 &lt;= #REF!) *
  ( BASE_MAPA!$G$2:$G$359  &gt;= #REF!),
  BASE_MAPA!$D$2:$D$359,
  "-",
  0
)</f>
        <v>-</v>
      </c>
      <c r="BD381" s="75" t="str" cm="1">
        <f t="array" ref="BD381" xml:space="preserve"> _xlfn.XLOOKUP(
  1,
  ( BASE_MAPA!$E$2:$E$359 = #REF!) *
  ( BASE_MAPA!$F$2:$F$359 &lt;= #REF!) *
  ( BASE_MAPA!$G$2:$G$359  &gt;= #REF!),
  BASE_MAPA!$K$2:$K$359,
  "-",
  0
)</f>
        <v>-</v>
      </c>
      <c r="BE381" s="11" t="str">
        <f>IFERROR(_xlfn.XLOOKUP(AO381, BASE_MAPA!$E$2:$E$359, BASE_MAPA!$J$2:$J$359), "ERRO")</f>
        <v>ERRO</v>
      </c>
      <c r="BF381" s="37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9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16" t="str" cm="1">
        <f t="array" ref="M382" xml:space="preserve"> _xlfn.XLOOKUP(
  1,
  ( BASE_MAPA!$E$2:$E$359 = #REF!) *
  ( BASE_MAPA!$F$2:$F$359 &lt;= #REF!) *
  ( BASE_MAPA!$G$2:$G$359  &gt;= #REF!),
  BASE_MAPA!$H$2:$H$359,
  "-",
  0
)</f>
        <v>-</v>
      </c>
      <c r="N382" s="16" t="str" cm="1">
        <f t="array" ref="N382" xml:space="preserve"> _xlfn.XLOOKUP(
  1,
  ( BASE_MAPA!$E$2:$E$359 = #REF!) *
  ( BASE_MAPA!$F$2:$F$359 &lt;= #REF!) *
  ( BASE_MAPA!$G$2:$G$359  &gt;= #REF!),
  BASE_MAPA!$I$2:$I$359,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75" t="str" cm="1">
        <f t="array" ref="S382" xml:space="preserve"> _xlfn.XLOOKUP(
  1,
  ( BASE_MAPA!$E$2:$E$359 = #REF!) *
  ( BASE_MAPA!$F$2:$F$359 &lt;= #REF!) *
  ( BASE_MAPA!$G$2:$G$359  &gt;= #REF!),
  BASE_MAPA!$D$2:$D$359,
  "-",
  0
)</f>
        <v>-</v>
      </c>
      <c r="T382" s="75" t="str" cm="1">
        <f t="array" ref="T382" xml:space="preserve"> _xlfn.XLOOKUP(
  1,
  ( BASE_MAPA!$E$2:$E$359 = #REF!) *
  ( BASE_MAPA!$F$2:$F$359 &lt;= #REF!) *
  ( BASE_MAPA!$G$2:$G$359  &gt;= #REF!),
  BASE_MAPA!$K$2:$K$359,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68" t="str">
        <f>IF(BS_CONTROLE[[#This Row],[Local - Partida]]=0, "-", BS_CONTROLE[[#This Row],[Local - Partida]])</f>
        <v>-</v>
      </c>
      <c r="AL382" s="368" t="str">
        <f>IF(BS_CONTROLE[[#This Row],[Local - Encerramento]]=0, "-", BS_CONTROLE[[#This Row],[Local - Encerramento]])</f>
        <v>-</v>
      </c>
      <c r="AM382" s="368" t="str">
        <f>IF(BS_CONTROLE[[#This Row],[Entre - Estações]]=0, "-", BS_CONTROLE[[#This Row],[Entre - Estações]])</f>
        <v>-</v>
      </c>
      <c r="AN382" s="368" t="str">
        <f>IF(BS_CONTROLE[[#This Row],[SB]]=0, "-", BS_CONTROLE[[#This Row],[SB]])</f>
        <v>-</v>
      </c>
      <c r="AO382" s="369" t="str">
        <f>IF(BS_CONTROLE[[#This Row],[SUB]]=0, "-", BS_CONTROLE[[#This Row],[SUB]])</f>
        <v>-</v>
      </c>
      <c r="AP382" s="370" t="str">
        <f>IF(BS_CONTROLE[[#This Row],[KM - Inicio]]=0, "-", BS_CONTROLE[[#This Row],[KM - Inicio]])</f>
        <v>-</v>
      </c>
      <c r="AQ382" s="37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75" t="str" cm="1">
        <f t="array" ref="BC382" xml:space="preserve"> _xlfn.XLOOKUP(
  1,
  ( BASE_MAPA!$E$2:$E$359 = #REF!) *
  ( BASE_MAPA!$F$2:$F$359 &lt;= #REF!) *
  ( BASE_MAPA!$G$2:$G$359  &gt;= #REF!),
  BASE_MAPA!$D$2:$D$359,
  "-",
  0
)</f>
        <v>-</v>
      </c>
      <c r="BD382" s="75" t="str" cm="1">
        <f t="array" ref="BD382" xml:space="preserve"> _xlfn.XLOOKUP(
  1,
  ( BASE_MAPA!$E$2:$E$359 = #REF!) *
  ( BASE_MAPA!$F$2:$F$359 &lt;= #REF!) *
  ( BASE_MAPA!$G$2:$G$359  &gt;= #REF!),
  BASE_MAPA!$K$2:$K$359,
  "-",
  0
)</f>
        <v>-</v>
      </c>
      <c r="BE382" s="11" t="str">
        <f>IFERROR(_xlfn.XLOOKUP(AO382, BASE_MAPA!$E$2:$E$359, BASE_MAPA!$J$2:$J$359), "ERRO")</f>
        <v>ERRO</v>
      </c>
      <c r="BF382" s="37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9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16" t="str" cm="1">
        <f t="array" ref="M383" xml:space="preserve"> _xlfn.XLOOKUP(
  1,
  ( BASE_MAPA!$E$2:$E$359 = #REF!) *
  ( BASE_MAPA!$F$2:$F$359 &lt;= #REF!) *
  ( BASE_MAPA!$G$2:$G$359  &gt;= #REF!),
  BASE_MAPA!$H$2:$H$359,
  "-",
  0
)</f>
        <v>-</v>
      </c>
      <c r="N383" s="16" t="str" cm="1">
        <f t="array" ref="N383" xml:space="preserve"> _xlfn.XLOOKUP(
  1,
  ( BASE_MAPA!$E$2:$E$359 = #REF!) *
  ( BASE_MAPA!$F$2:$F$359 &lt;= #REF!) *
  ( BASE_MAPA!$G$2:$G$359  &gt;= #REF!),
  BASE_MAPA!$I$2:$I$359,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75" t="str" cm="1">
        <f t="array" ref="S383" xml:space="preserve"> _xlfn.XLOOKUP(
  1,
  ( BASE_MAPA!$E$2:$E$359 = #REF!) *
  ( BASE_MAPA!$F$2:$F$359 &lt;= #REF!) *
  ( BASE_MAPA!$G$2:$G$359  &gt;= #REF!),
  BASE_MAPA!$D$2:$D$359,
  "-",
  0
)</f>
        <v>-</v>
      </c>
      <c r="T383" s="75" t="str" cm="1">
        <f t="array" ref="T383" xml:space="preserve"> _xlfn.XLOOKUP(
  1,
  ( BASE_MAPA!$E$2:$E$359 = #REF!) *
  ( BASE_MAPA!$F$2:$F$359 &lt;= #REF!) *
  ( BASE_MAPA!$G$2:$G$359  &gt;= #REF!),
  BASE_MAPA!$K$2:$K$359,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68" t="str">
        <f>IF(BS_CONTROLE[[#This Row],[Local - Partida]]=0, "-", BS_CONTROLE[[#This Row],[Local - Partida]])</f>
        <v>-</v>
      </c>
      <c r="AL383" s="368" t="str">
        <f>IF(BS_CONTROLE[[#This Row],[Local - Encerramento]]=0, "-", BS_CONTROLE[[#This Row],[Local - Encerramento]])</f>
        <v>-</v>
      </c>
      <c r="AM383" s="368" t="str">
        <f>IF(BS_CONTROLE[[#This Row],[Entre - Estações]]=0, "-", BS_CONTROLE[[#This Row],[Entre - Estações]])</f>
        <v>-</v>
      </c>
      <c r="AN383" s="368" t="str">
        <f>IF(BS_CONTROLE[[#This Row],[SB]]=0, "-", BS_CONTROLE[[#This Row],[SB]])</f>
        <v>-</v>
      </c>
      <c r="AO383" s="369" t="str">
        <f>IF(BS_CONTROLE[[#This Row],[SUB]]=0, "-", BS_CONTROLE[[#This Row],[SUB]])</f>
        <v>-</v>
      </c>
      <c r="AP383" s="370" t="str">
        <f>IF(BS_CONTROLE[[#This Row],[KM - Inicio]]=0, "-", BS_CONTROLE[[#This Row],[KM - Inicio]])</f>
        <v>-</v>
      </c>
      <c r="AQ383" s="37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75" t="str" cm="1">
        <f t="array" ref="BC383" xml:space="preserve"> _xlfn.XLOOKUP(
  1,
  ( BASE_MAPA!$E$2:$E$359 = #REF!) *
  ( BASE_MAPA!$F$2:$F$359 &lt;= #REF!) *
  ( BASE_MAPA!$G$2:$G$359  &gt;= #REF!),
  BASE_MAPA!$D$2:$D$359,
  "-",
  0
)</f>
        <v>-</v>
      </c>
      <c r="BD383" s="75" t="str" cm="1">
        <f t="array" ref="BD383" xml:space="preserve"> _xlfn.XLOOKUP(
  1,
  ( BASE_MAPA!$E$2:$E$359 = #REF!) *
  ( BASE_MAPA!$F$2:$F$359 &lt;= #REF!) *
  ( BASE_MAPA!$G$2:$G$359  &gt;= #REF!),
  BASE_MAPA!$K$2:$K$359,
  "-",
  0
)</f>
        <v>-</v>
      </c>
      <c r="BE383" s="11" t="str">
        <f>IFERROR(_xlfn.XLOOKUP(AO383, BASE_MAPA!$E$2:$E$359, BASE_MAPA!$J$2:$J$359), "ERRO")</f>
        <v>ERRO</v>
      </c>
      <c r="BF383" s="37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9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16" t="str" cm="1">
        <f t="array" ref="M384" xml:space="preserve"> _xlfn.XLOOKUP(
  1,
  ( BASE_MAPA!$E$2:$E$359 = #REF!) *
  ( BASE_MAPA!$F$2:$F$359 &lt;= #REF!) *
  ( BASE_MAPA!$G$2:$G$359  &gt;= #REF!),
  BASE_MAPA!$H$2:$H$359,
  "-",
  0
)</f>
        <v>-</v>
      </c>
      <c r="N384" s="16" t="str" cm="1">
        <f t="array" ref="N384" xml:space="preserve"> _xlfn.XLOOKUP(
  1,
  ( BASE_MAPA!$E$2:$E$359 = #REF!) *
  ( BASE_MAPA!$F$2:$F$359 &lt;= #REF!) *
  ( BASE_MAPA!$G$2:$G$359  &gt;= #REF!),
  BASE_MAPA!$I$2:$I$359,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75" t="str" cm="1">
        <f t="array" ref="S384" xml:space="preserve"> _xlfn.XLOOKUP(
  1,
  ( BASE_MAPA!$E$2:$E$359 = #REF!) *
  ( BASE_MAPA!$F$2:$F$359 &lt;= #REF!) *
  ( BASE_MAPA!$G$2:$G$359  &gt;= #REF!),
  BASE_MAPA!$D$2:$D$359,
  "-",
  0
)</f>
        <v>-</v>
      </c>
      <c r="T384" s="75" t="str" cm="1">
        <f t="array" ref="T384" xml:space="preserve"> _xlfn.XLOOKUP(
  1,
  ( BASE_MAPA!$E$2:$E$359 = #REF!) *
  ( BASE_MAPA!$F$2:$F$359 &lt;= #REF!) *
  ( BASE_MAPA!$G$2:$G$359  &gt;= #REF!),
  BASE_MAPA!$K$2:$K$359,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68" t="str">
        <f>IF(BS_CONTROLE[[#This Row],[Local - Partida]]=0, "-", BS_CONTROLE[[#This Row],[Local - Partida]])</f>
        <v>-</v>
      </c>
      <c r="AL384" s="368" t="str">
        <f>IF(BS_CONTROLE[[#This Row],[Local - Encerramento]]=0, "-", BS_CONTROLE[[#This Row],[Local - Encerramento]])</f>
        <v>-</v>
      </c>
      <c r="AM384" s="368" t="str">
        <f>IF(BS_CONTROLE[[#This Row],[Entre - Estações]]=0, "-", BS_CONTROLE[[#This Row],[Entre - Estações]])</f>
        <v>-</v>
      </c>
      <c r="AN384" s="368" t="str">
        <f>IF(BS_CONTROLE[[#This Row],[SB]]=0, "-", BS_CONTROLE[[#This Row],[SB]])</f>
        <v>-</v>
      </c>
      <c r="AO384" s="369" t="str">
        <f>IF(BS_CONTROLE[[#This Row],[SUB]]=0, "-", BS_CONTROLE[[#This Row],[SUB]])</f>
        <v>-</v>
      </c>
      <c r="AP384" s="370" t="str">
        <f>IF(BS_CONTROLE[[#This Row],[KM - Inicio]]=0, "-", BS_CONTROLE[[#This Row],[KM - Inicio]])</f>
        <v>-</v>
      </c>
      <c r="AQ384" s="37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75" t="str" cm="1">
        <f t="array" ref="BC384" xml:space="preserve"> _xlfn.XLOOKUP(
  1,
  ( BASE_MAPA!$E$2:$E$359 = #REF!) *
  ( BASE_MAPA!$F$2:$F$359 &lt;= #REF!) *
  ( BASE_MAPA!$G$2:$G$359  &gt;= #REF!),
  BASE_MAPA!$D$2:$D$359,
  "-",
  0
)</f>
        <v>-</v>
      </c>
      <c r="BD384" s="75" t="str" cm="1">
        <f t="array" ref="BD384" xml:space="preserve"> _xlfn.XLOOKUP(
  1,
  ( BASE_MAPA!$E$2:$E$359 = #REF!) *
  ( BASE_MAPA!$F$2:$F$359 &lt;= #REF!) *
  ( BASE_MAPA!$G$2:$G$359  &gt;= #REF!),
  BASE_MAPA!$K$2:$K$359,
  "-",
  0
)</f>
        <v>-</v>
      </c>
      <c r="BE384" s="11" t="str">
        <f>IFERROR(_xlfn.XLOOKUP(AO384, BASE_MAPA!$E$2:$E$359, BASE_MAPA!$J$2:$J$359), "ERRO")</f>
        <v>ERRO</v>
      </c>
      <c r="BF384" s="37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9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16" t="str" cm="1">
        <f t="array" ref="M385" xml:space="preserve"> _xlfn.XLOOKUP(
  1,
  ( BASE_MAPA!$E$2:$E$359 = #REF!) *
  ( BASE_MAPA!$F$2:$F$359 &lt;= #REF!) *
  ( BASE_MAPA!$G$2:$G$359  &gt;= #REF!),
  BASE_MAPA!$H$2:$H$359,
  "-",
  0
)</f>
        <v>-</v>
      </c>
      <c r="N385" s="16" t="str" cm="1">
        <f t="array" ref="N385" xml:space="preserve"> _xlfn.XLOOKUP(
  1,
  ( BASE_MAPA!$E$2:$E$359 = #REF!) *
  ( BASE_MAPA!$F$2:$F$359 &lt;= #REF!) *
  ( BASE_MAPA!$G$2:$G$359  &gt;= #REF!),
  BASE_MAPA!$I$2:$I$359,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75" t="str" cm="1">
        <f t="array" ref="S385" xml:space="preserve"> _xlfn.XLOOKUP(
  1,
  ( BASE_MAPA!$E$2:$E$359 = #REF!) *
  ( BASE_MAPA!$F$2:$F$359 &lt;= #REF!) *
  ( BASE_MAPA!$G$2:$G$359  &gt;= #REF!),
  BASE_MAPA!$D$2:$D$359,
  "-",
  0
)</f>
        <v>-</v>
      </c>
      <c r="T385" s="75" t="str" cm="1">
        <f t="array" ref="T385" xml:space="preserve"> _xlfn.XLOOKUP(
  1,
  ( BASE_MAPA!$E$2:$E$359 = #REF!) *
  ( BASE_MAPA!$F$2:$F$359 &lt;= #REF!) *
  ( BASE_MAPA!$G$2:$G$359  &gt;= #REF!),
  BASE_MAPA!$K$2:$K$359,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68" t="str">
        <f>IF(BS_CONTROLE[[#This Row],[Local - Partida]]=0, "-", BS_CONTROLE[[#This Row],[Local - Partida]])</f>
        <v>-</v>
      </c>
      <c r="AL385" s="368" t="str">
        <f>IF(BS_CONTROLE[[#This Row],[Local - Encerramento]]=0, "-", BS_CONTROLE[[#This Row],[Local - Encerramento]])</f>
        <v>-</v>
      </c>
      <c r="AM385" s="368" t="str">
        <f>IF(BS_CONTROLE[[#This Row],[Entre - Estações]]=0, "-", BS_CONTROLE[[#This Row],[Entre - Estações]])</f>
        <v>-</v>
      </c>
      <c r="AN385" s="368" t="str">
        <f>IF(BS_CONTROLE[[#This Row],[SB]]=0, "-", BS_CONTROLE[[#This Row],[SB]])</f>
        <v>-</v>
      </c>
      <c r="AO385" s="369" t="str">
        <f>IF(BS_CONTROLE[[#This Row],[SUB]]=0, "-", BS_CONTROLE[[#This Row],[SUB]])</f>
        <v>-</v>
      </c>
      <c r="AP385" s="370" t="str">
        <f>IF(BS_CONTROLE[[#This Row],[KM - Inicio]]=0, "-", BS_CONTROLE[[#This Row],[KM - Inicio]])</f>
        <v>-</v>
      </c>
      <c r="AQ385" s="37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75" t="str" cm="1">
        <f t="array" ref="BC385" xml:space="preserve"> _xlfn.XLOOKUP(
  1,
  ( BASE_MAPA!$E$2:$E$359 = #REF!) *
  ( BASE_MAPA!$F$2:$F$359 &lt;= #REF!) *
  ( BASE_MAPA!$G$2:$G$359  &gt;= #REF!),
  BASE_MAPA!$D$2:$D$359,
  "-",
  0
)</f>
        <v>-</v>
      </c>
      <c r="BD385" s="75" t="str" cm="1">
        <f t="array" ref="BD385" xml:space="preserve"> _xlfn.XLOOKUP(
  1,
  ( BASE_MAPA!$E$2:$E$359 = #REF!) *
  ( BASE_MAPA!$F$2:$F$359 &lt;= #REF!) *
  ( BASE_MAPA!$G$2:$G$359  &gt;= #REF!),
  BASE_MAPA!$K$2:$K$359,
  "-",
  0
)</f>
        <v>-</v>
      </c>
      <c r="BE385" s="11" t="str">
        <f>IFERROR(_xlfn.XLOOKUP(AO385, BASE_MAPA!$E$2:$E$359, BASE_MAPA!$J$2:$J$359), "ERRO")</f>
        <v>ERRO</v>
      </c>
      <c r="BF385" s="37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9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16" t="str" cm="1">
        <f t="array" ref="M386" xml:space="preserve"> _xlfn.XLOOKUP(
  1,
  ( BASE_MAPA!$E$2:$E$359 = #REF!) *
  ( BASE_MAPA!$F$2:$F$359 &lt;= #REF!) *
  ( BASE_MAPA!$G$2:$G$359  &gt;= #REF!),
  BASE_MAPA!$H$2:$H$359,
  "-",
  0
)</f>
        <v>-</v>
      </c>
      <c r="N386" s="16" t="str" cm="1">
        <f t="array" ref="N386" xml:space="preserve"> _xlfn.XLOOKUP(
  1,
  ( BASE_MAPA!$E$2:$E$359 = #REF!) *
  ( BASE_MAPA!$F$2:$F$359 &lt;= #REF!) *
  ( BASE_MAPA!$G$2:$G$359  &gt;= #REF!),
  BASE_MAPA!$I$2:$I$359,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75" t="str" cm="1">
        <f t="array" ref="S386" xml:space="preserve"> _xlfn.XLOOKUP(
  1,
  ( BASE_MAPA!$E$2:$E$359 = #REF!) *
  ( BASE_MAPA!$F$2:$F$359 &lt;= #REF!) *
  ( BASE_MAPA!$G$2:$G$359  &gt;= #REF!),
  BASE_MAPA!$D$2:$D$359,
  "-",
  0
)</f>
        <v>-</v>
      </c>
      <c r="T386" s="75" t="str" cm="1">
        <f t="array" ref="T386" xml:space="preserve"> _xlfn.XLOOKUP(
  1,
  ( BASE_MAPA!$E$2:$E$359 = #REF!) *
  ( BASE_MAPA!$F$2:$F$359 &lt;= #REF!) *
  ( BASE_MAPA!$G$2:$G$359  &gt;= #REF!),
  BASE_MAPA!$K$2:$K$359,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68" t="str">
        <f>IF(BS_CONTROLE[[#This Row],[Local - Partida]]=0, "-", BS_CONTROLE[[#This Row],[Local - Partida]])</f>
        <v>-</v>
      </c>
      <c r="AL386" s="368" t="str">
        <f>IF(BS_CONTROLE[[#This Row],[Local - Encerramento]]=0, "-", BS_CONTROLE[[#This Row],[Local - Encerramento]])</f>
        <v>-</v>
      </c>
      <c r="AM386" s="368" t="str">
        <f>IF(BS_CONTROLE[[#This Row],[Entre - Estações]]=0, "-", BS_CONTROLE[[#This Row],[Entre - Estações]])</f>
        <v>-</v>
      </c>
      <c r="AN386" s="368" t="str">
        <f>IF(BS_CONTROLE[[#This Row],[SB]]=0, "-", BS_CONTROLE[[#This Row],[SB]])</f>
        <v>-</v>
      </c>
      <c r="AO386" s="369" t="str">
        <f>IF(BS_CONTROLE[[#This Row],[SUB]]=0, "-", BS_CONTROLE[[#This Row],[SUB]])</f>
        <v>-</v>
      </c>
      <c r="AP386" s="370" t="str">
        <f>IF(BS_CONTROLE[[#This Row],[KM - Inicio]]=0, "-", BS_CONTROLE[[#This Row],[KM - Inicio]])</f>
        <v>-</v>
      </c>
      <c r="AQ386" s="37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75" t="str" cm="1">
        <f t="array" ref="BC386" xml:space="preserve"> _xlfn.XLOOKUP(
  1,
  ( BASE_MAPA!$E$2:$E$359 = #REF!) *
  ( BASE_MAPA!$F$2:$F$359 &lt;= #REF!) *
  ( BASE_MAPA!$G$2:$G$359  &gt;= #REF!),
  BASE_MAPA!$D$2:$D$359,
  "-",
  0
)</f>
        <v>-</v>
      </c>
      <c r="BD386" s="75" t="str" cm="1">
        <f t="array" ref="BD386" xml:space="preserve"> _xlfn.XLOOKUP(
  1,
  ( BASE_MAPA!$E$2:$E$359 = #REF!) *
  ( BASE_MAPA!$F$2:$F$359 &lt;= #REF!) *
  ( BASE_MAPA!$G$2:$G$359  &gt;= #REF!),
  BASE_MAPA!$K$2:$K$359,
  "-",
  0
)</f>
        <v>-</v>
      </c>
      <c r="BE386" s="11" t="str">
        <f>IFERROR(_xlfn.XLOOKUP(AO386, BASE_MAPA!$E$2:$E$359, BASE_MAPA!$J$2:$J$359), "ERRO")</f>
        <v>ERRO</v>
      </c>
      <c r="BF386" s="37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9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16" t="str" cm="1">
        <f t="array" ref="M387" xml:space="preserve"> _xlfn.XLOOKUP(
  1,
  ( BASE_MAPA!$E$2:$E$359 = #REF!) *
  ( BASE_MAPA!$F$2:$F$359 &lt;= #REF!) *
  ( BASE_MAPA!$G$2:$G$359  &gt;= #REF!),
  BASE_MAPA!$H$2:$H$359,
  "-",
  0
)</f>
        <v>-</v>
      </c>
      <c r="N387" s="16" t="str" cm="1">
        <f t="array" ref="N387" xml:space="preserve"> _xlfn.XLOOKUP(
  1,
  ( BASE_MAPA!$E$2:$E$359 = #REF!) *
  ( BASE_MAPA!$F$2:$F$359 &lt;= #REF!) *
  ( BASE_MAPA!$G$2:$G$359  &gt;= #REF!),
  BASE_MAPA!$I$2:$I$359,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75" t="str" cm="1">
        <f t="array" ref="S387" xml:space="preserve"> _xlfn.XLOOKUP(
  1,
  ( BASE_MAPA!$E$2:$E$359 = #REF!) *
  ( BASE_MAPA!$F$2:$F$359 &lt;= #REF!) *
  ( BASE_MAPA!$G$2:$G$359  &gt;= #REF!),
  BASE_MAPA!$D$2:$D$359,
  "-",
  0
)</f>
        <v>-</v>
      </c>
      <c r="T387" s="75" t="str" cm="1">
        <f t="array" ref="T387" xml:space="preserve"> _xlfn.XLOOKUP(
  1,
  ( BASE_MAPA!$E$2:$E$359 = #REF!) *
  ( BASE_MAPA!$F$2:$F$359 &lt;= #REF!) *
  ( BASE_MAPA!$G$2:$G$359  &gt;= #REF!),
  BASE_MAPA!$K$2:$K$359,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68" t="str">
        <f>IF(BS_CONTROLE[[#This Row],[Local - Partida]]=0, "-", BS_CONTROLE[[#This Row],[Local - Partida]])</f>
        <v>-</v>
      </c>
      <c r="AL387" s="368" t="str">
        <f>IF(BS_CONTROLE[[#This Row],[Local - Encerramento]]=0, "-", BS_CONTROLE[[#This Row],[Local - Encerramento]])</f>
        <v>-</v>
      </c>
      <c r="AM387" s="368" t="str">
        <f>IF(BS_CONTROLE[[#This Row],[Entre - Estações]]=0, "-", BS_CONTROLE[[#This Row],[Entre - Estações]])</f>
        <v>-</v>
      </c>
      <c r="AN387" s="368" t="str">
        <f>IF(BS_CONTROLE[[#This Row],[SB]]=0, "-", BS_CONTROLE[[#This Row],[SB]])</f>
        <v>-</v>
      </c>
      <c r="AO387" s="369" t="str">
        <f>IF(BS_CONTROLE[[#This Row],[SUB]]=0, "-", BS_CONTROLE[[#This Row],[SUB]])</f>
        <v>-</v>
      </c>
      <c r="AP387" s="370" t="str">
        <f>IF(BS_CONTROLE[[#This Row],[KM - Inicio]]=0, "-", BS_CONTROLE[[#This Row],[KM - Inicio]])</f>
        <v>-</v>
      </c>
      <c r="AQ387" s="37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75" t="str" cm="1">
        <f t="array" ref="BC387" xml:space="preserve"> _xlfn.XLOOKUP(
  1,
  ( BASE_MAPA!$E$2:$E$359 = #REF!) *
  ( BASE_MAPA!$F$2:$F$359 &lt;= #REF!) *
  ( BASE_MAPA!$G$2:$G$359  &gt;= #REF!),
  BASE_MAPA!$D$2:$D$359,
  "-",
  0
)</f>
        <v>-</v>
      </c>
      <c r="BD387" s="75" t="str" cm="1">
        <f t="array" ref="BD387" xml:space="preserve"> _xlfn.XLOOKUP(
  1,
  ( BASE_MAPA!$E$2:$E$359 = #REF!) *
  ( BASE_MAPA!$F$2:$F$359 &lt;= #REF!) *
  ( BASE_MAPA!$G$2:$G$359  &gt;= #REF!),
  BASE_MAPA!$K$2:$K$359,
  "-",
  0
)</f>
        <v>-</v>
      </c>
      <c r="BE387" s="11" t="str">
        <f>IFERROR(_xlfn.XLOOKUP(AO387, BASE_MAPA!$E$2:$E$359, BASE_MAPA!$J$2:$J$359), "ERRO")</f>
        <v>ERRO</v>
      </c>
      <c r="BF387" s="37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9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16" t="str" cm="1">
        <f t="array" ref="M388" xml:space="preserve"> _xlfn.XLOOKUP(
  1,
  ( BASE_MAPA!$E$2:$E$359 = #REF!) *
  ( BASE_MAPA!$F$2:$F$359 &lt;= #REF!) *
  ( BASE_MAPA!$G$2:$G$359  &gt;= #REF!),
  BASE_MAPA!$H$2:$H$359,
  "-",
  0
)</f>
        <v>-</v>
      </c>
      <c r="N388" s="16" t="str" cm="1">
        <f t="array" ref="N388" xml:space="preserve"> _xlfn.XLOOKUP(
  1,
  ( BASE_MAPA!$E$2:$E$359 = #REF!) *
  ( BASE_MAPA!$F$2:$F$359 &lt;= #REF!) *
  ( BASE_MAPA!$G$2:$G$359  &gt;= #REF!),
  BASE_MAPA!$I$2:$I$359,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75" t="str" cm="1">
        <f t="array" ref="S388" xml:space="preserve"> _xlfn.XLOOKUP(
  1,
  ( BASE_MAPA!$E$2:$E$359 = #REF!) *
  ( BASE_MAPA!$F$2:$F$359 &lt;= #REF!) *
  ( BASE_MAPA!$G$2:$G$359  &gt;= #REF!),
  BASE_MAPA!$D$2:$D$359,
  "-",
  0
)</f>
        <v>-</v>
      </c>
      <c r="T388" s="75" t="str" cm="1">
        <f t="array" ref="T388" xml:space="preserve"> _xlfn.XLOOKUP(
  1,
  ( BASE_MAPA!$E$2:$E$359 = #REF!) *
  ( BASE_MAPA!$F$2:$F$359 &lt;= #REF!) *
  ( BASE_MAPA!$G$2:$G$359  &gt;= #REF!),
  BASE_MAPA!$K$2:$K$359,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68" t="str">
        <f>IF(BS_CONTROLE[[#This Row],[Local - Partida]]=0, "-", BS_CONTROLE[[#This Row],[Local - Partida]])</f>
        <v>-</v>
      </c>
      <c r="AL388" s="368" t="str">
        <f>IF(BS_CONTROLE[[#This Row],[Local - Encerramento]]=0, "-", BS_CONTROLE[[#This Row],[Local - Encerramento]])</f>
        <v>-</v>
      </c>
      <c r="AM388" s="368" t="str">
        <f>IF(BS_CONTROLE[[#This Row],[Entre - Estações]]=0, "-", BS_CONTROLE[[#This Row],[Entre - Estações]])</f>
        <v>-</v>
      </c>
      <c r="AN388" s="368" t="str">
        <f>IF(BS_CONTROLE[[#This Row],[SB]]=0, "-", BS_CONTROLE[[#This Row],[SB]])</f>
        <v>-</v>
      </c>
      <c r="AO388" s="369" t="str">
        <f>IF(BS_CONTROLE[[#This Row],[SUB]]=0, "-", BS_CONTROLE[[#This Row],[SUB]])</f>
        <v>-</v>
      </c>
      <c r="AP388" s="370" t="str">
        <f>IF(BS_CONTROLE[[#This Row],[KM - Inicio]]=0, "-", BS_CONTROLE[[#This Row],[KM - Inicio]])</f>
        <v>-</v>
      </c>
      <c r="AQ388" s="37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75" t="str" cm="1">
        <f t="array" ref="BC388" xml:space="preserve"> _xlfn.XLOOKUP(
  1,
  ( BASE_MAPA!$E$2:$E$359 = #REF!) *
  ( BASE_MAPA!$F$2:$F$359 &lt;= #REF!) *
  ( BASE_MAPA!$G$2:$G$359  &gt;= #REF!),
  BASE_MAPA!$D$2:$D$359,
  "-",
  0
)</f>
        <v>-</v>
      </c>
      <c r="BD388" s="75" t="str" cm="1">
        <f t="array" ref="BD388" xml:space="preserve"> _xlfn.XLOOKUP(
  1,
  ( BASE_MAPA!$E$2:$E$359 = #REF!) *
  ( BASE_MAPA!$F$2:$F$359 &lt;= #REF!) *
  ( BASE_MAPA!$G$2:$G$359  &gt;= #REF!),
  BASE_MAPA!$K$2:$K$359,
  "-",
  0
)</f>
        <v>-</v>
      </c>
      <c r="BE388" s="11" t="str">
        <f>IFERROR(_xlfn.XLOOKUP(AO388, BASE_MAPA!$E$2:$E$359, BASE_MAPA!$J$2:$J$359), "ERRO")</f>
        <v>ERRO</v>
      </c>
      <c r="BF388" s="37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9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16" t="str" cm="1">
        <f t="array" ref="M389" xml:space="preserve"> _xlfn.XLOOKUP(
  1,
  ( BASE_MAPA!$E$2:$E$359 = #REF!) *
  ( BASE_MAPA!$F$2:$F$359 &lt;= #REF!) *
  ( BASE_MAPA!$G$2:$G$359  &gt;= #REF!),
  BASE_MAPA!$H$2:$H$359,
  "-",
  0
)</f>
        <v>-</v>
      </c>
      <c r="N389" s="16" t="str" cm="1">
        <f t="array" ref="N389" xml:space="preserve"> _xlfn.XLOOKUP(
  1,
  ( BASE_MAPA!$E$2:$E$359 = #REF!) *
  ( BASE_MAPA!$F$2:$F$359 &lt;= #REF!) *
  ( BASE_MAPA!$G$2:$G$359  &gt;= #REF!),
  BASE_MAPA!$I$2:$I$359,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75" t="str" cm="1">
        <f t="array" ref="S389" xml:space="preserve"> _xlfn.XLOOKUP(
  1,
  ( BASE_MAPA!$E$2:$E$359 = #REF!) *
  ( BASE_MAPA!$F$2:$F$359 &lt;= #REF!) *
  ( BASE_MAPA!$G$2:$G$359  &gt;= #REF!),
  BASE_MAPA!$D$2:$D$359,
  "-",
  0
)</f>
        <v>-</v>
      </c>
      <c r="T389" s="75" t="str" cm="1">
        <f t="array" ref="T389" xml:space="preserve"> _xlfn.XLOOKUP(
  1,
  ( BASE_MAPA!$E$2:$E$359 = #REF!) *
  ( BASE_MAPA!$F$2:$F$359 &lt;= #REF!) *
  ( BASE_MAPA!$G$2:$G$359  &gt;= #REF!),
  BASE_MAPA!$K$2:$K$359,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68" t="str">
        <f>IF(BS_CONTROLE[[#This Row],[Local - Partida]]=0, "-", BS_CONTROLE[[#This Row],[Local - Partida]])</f>
        <v>-</v>
      </c>
      <c r="AL389" s="368" t="str">
        <f>IF(BS_CONTROLE[[#This Row],[Local - Encerramento]]=0, "-", BS_CONTROLE[[#This Row],[Local - Encerramento]])</f>
        <v>-</v>
      </c>
      <c r="AM389" s="368" t="str">
        <f>IF(BS_CONTROLE[[#This Row],[Entre - Estações]]=0, "-", BS_CONTROLE[[#This Row],[Entre - Estações]])</f>
        <v>-</v>
      </c>
      <c r="AN389" s="368" t="str">
        <f>IF(BS_CONTROLE[[#This Row],[SB]]=0, "-", BS_CONTROLE[[#This Row],[SB]])</f>
        <v>-</v>
      </c>
      <c r="AO389" s="369" t="str">
        <f>IF(BS_CONTROLE[[#This Row],[SUB]]=0, "-", BS_CONTROLE[[#This Row],[SUB]])</f>
        <v>-</v>
      </c>
      <c r="AP389" s="370" t="str">
        <f>IF(BS_CONTROLE[[#This Row],[KM - Inicio]]=0, "-", BS_CONTROLE[[#This Row],[KM - Inicio]])</f>
        <v>-</v>
      </c>
      <c r="AQ389" s="37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75" t="str" cm="1">
        <f t="array" ref="BC389" xml:space="preserve"> _xlfn.XLOOKUP(
  1,
  ( BASE_MAPA!$E$2:$E$359 = #REF!) *
  ( BASE_MAPA!$F$2:$F$359 &lt;= #REF!) *
  ( BASE_MAPA!$G$2:$G$359  &gt;= #REF!),
  BASE_MAPA!$D$2:$D$359,
  "-",
  0
)</f>
        <v>-</v>
      </c>
      <c r="BD389" s="75" t="str" cm="1">
        <f t="array" ref="BD389" xml:space="preserve"> _xlfn.XLOOKUP(
  1,
  ( BASE_MAPA!$E$2:$E$359 = #REF!) *
  ( BASE_MAPA!$F$2:$F$359 &lt;= #REF!) *
  ( BASE_MAPA!$G$2:$G$359  &gt;= #REF!),
  BASE_MAPA!$K$2:$K$359,
  "-",
  0
)</f>
        <v>-</v>
      </c>
      <c r="BE389" s="11" t="str">
        <f>IFERROR(_xlfn.XLOOKUP(AO389, BASE_MAPA!$E$2:$E$359, BASE_MAPA!$J$2:$J$359), "ERRO")</f>
        <v>ERRO</v>
      </c>
      <c r="BF389" s="37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9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16" t="str" cm="1">
        <f t="array" ref="M390" xml:space="preserve"> _xlfn.XLOOKUP(
  1,
  ( BASE_MAPA!$E$2:$E$359 = #REF!) *
  ( BASE_MAPA!$F$2:$F$359 &lt;= #REF!) *
  ( BASE_MAPA!$G$2:$G$359  &gt;= #REF!),
  BASE_MAPA!$H$2:$H$359,
  "-",
  0
)</f>
        <v>-</v>
      </c>
      <c r="N390" s="16" t="str" cm="1">
        <f t="array" ref="N390" xml:space="preserve"> _xlfn.XLOOKUP(
  1,
  ( BASE_MAPA!$E$2:$E$359 = #REF!) *
  ( BASE_MAPA!$F$2:$F$359 &lt;= #REF!) *
  ( BASE_MAPA!$G$2:$G$359  &gt;= #REF!),
  BASE_MAPA!$I$2:$I$359,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75" t="str" cm="1">
        <f t="array" ref="S390" xml:space="preserve"> _xlfn.XLOOKUP(
  1,
  ( BASE_MAPA!$E$2:$E$359 = #REF!) *
  ( BASE_MAPA!$F$2:$F$359 &lt;= #REF!) *
  ( BASE_MAPA!$G$2:$G$359  &gt;= #REF!),
  BASE_MAPA!$D$2:$D$359,
  "-",
  0
)</f>
        <v>-</v>
      </c>
      <c r="T390" s="75" t="str" cm="1">
        <f t="array" ref="T390" xml:space="preserve"> _xlfn.XLOOKUP(
  1,
  ( BASE_MAPA!$E$2:$E$359 = #REF!) *
  ( BASE_MAPA!$F$2:$F$359 &lt;= #REF!) *
  ( BASE_MAPA!$G$2:$G$359  &gt;= #REF!),
  BASE_MAPA!$K$2:$K$359,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68" t="str">
        <f>IF(BS_CONTROLE[[#This Row],[Local - Partida]]=0, "-", BS_CONTROLE[[#This Row],[Local - Partida]])</f>
        <v>-</v>
      </c>
      <c r="AL390" s="368" t="str">
        <f>IF(BS_CONTROLE[[#This Row],[Local - Encerramento]]=0, "-", BS_CONTROLE[[#This Row],[Local - Encerramento]])</f>
        <v>-</v>
      </c>
      <c r="AM390" s="368" t="str">
        <f>IF(BS_CONTROLE[[#This Row],[Entre - Estações]]=0, "-", BS_CONTROLE[[#This Row],[Entre - Estações]])</f>
        <v>-</v>
      </c>
      <c r="AN390" s="368" t="str">
        <f>IF(BS_CONTROLE[[#This Row],[SB]]=0, "-", BS_CONTROLE[[#This Row],[SB]])</f>
        <v>-</v>
      </c>
      <c r="AO390" s="369" t="str">
        <f>IF(BS_CONTROLE[[#This Row],[SUB]]=0, "-", BS_CONTROLE[[#This Row],[SUB]])</f>
        <v>-</v>
      </c>
      <c r="AP390" s="370" t="str">
        <f>IF(BS_CONTROLE[[#This Row],[KM - Inicio]]=0, "-", BS_CONTROLE[[#This Row],[KM - Inicio]])</f>
        <v>-</v>
      </c>
      <c r="AQ390" s="37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75" t="str" cm="1">
        <f t="array" ref="BC390" xml:space="preserve"> _xlfn.XLOOKUP(
  1,
  ( BASE_MAPA!$E$2:$E$359 = #REF!) *
  ( BASE_MAPA!$F$2:$F$359 &lt;= #REF!) *
  ( BASE_MAPA!$G$2:$G$359  &gt;= #REF!),
  BASE_MAPA!$D$2:$D$359,
  "-",
  0
)</f>
        <v>-</v>
      </c>
      <c r="BD390" s="75" t="str" cm="1">
        <f t="array" ref="BD390" xml:space="preserve"> _xlfn.XLOOKUP(
  1,
  ( BASE_MAPA!$E$2:$E$359 = #REF!) *
  ( BASE_MAPA!$F$2:$F$359 &lt;= #REF!) *
  ( BASE_MAPA!$G$2:$G$359  &gt;= #REF!),
  BASE_MAPA!$K$2:$K$359,
  "-",
  0
)</f>
        <v>-</v>
      </c>
      <c r="BE390" s="11" t="str">
        <f>IFERROR(_xlfn.XLOOKUP(AO390, BASE_MAPA!$E$2:$E$359, BASE_MAPA!$J$2:$J$359), "ERRO")</f>
        <v>ERRO</v>
      </c>
      <c r="BF390" s="37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9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16" t="str" cm="1">
        <f t="array" ref="M391" xml:space="preserve"> _xlfn.XLOOKUP(
  1,
  ( BASE_MAPA!$E$2:$E$359 = #REF!) *
  ( BASE_MAPA!$F$2:$F$359 &lt;= #REF!) *
  ( BASE_MAPA!$G$2:$G$359  &gt;= #REF!),
  BASE_MAPA!$H$2:$H$359,
  "-",
  0
)</f>
        <v>-</v>
      </c>
      <c r="N391" s="16" t="str" cm="1">
        <f t="array" ref="N391" xml:space="preserve"> _xlfn.XLOOKUP(
  1,
  ( BASE_MAPA!$E$2:$E$359 = #REF!) *
  ( BASE_MAPA!$F$2:$F$359 &lt;= #REF!) *
  ( BASE_MAPA!$G$2:$G$359  &gt;= #REF!),
  BASE_MAPA!$I$2:$I$359,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75" t="str" cm="1">
        <f t="array" ref="S391" xml:space="preserve"> _xlfn.XLOOKUP(
  1,
  ( BASE_MAPA!$E$2:$E$359 = #REF!) *
  ( BASE_MAPA!$F$2:$F$359 &lt;= #REF!) *
  ( BASE_MAPA!$G$2:$G$359  &gt;= #REF!),
  BASE_MAPA!$D$2:$D$359,
  "-",
  0
)</f>
        <v>-</v>
      </c>
      <c r="T391" s="75" t="str" cm="1">
        <f t="array" ref="T391" xml:space="preserve"> _xlfn.XLOOKUP(
  1,
  ( BASE_MAPA!$E$2:$E$359 = #REF!) *
  ( BASE_MAPA!$F$2:$F$359 &lt;= #REF!) *
  ( BASE_MAPA!$G$2:$G$359  &gt;= #REF!),
  BASE_MAPA!$K$2:$K$359,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68" t="str">
        <f>IF(BS_CONTROLE[[#This Row],[Local - Partida]]=0, "-", BS_CONTROLE[[#This Row],[Local - Partida]])</f>
        <v>-</v>
      </c>
      <c r="AL391" s="368" t="str">
        <f>IF(BS_CONTROLE[[#This Row],[Local - Encerramento]]=0, "-", BS_CONTROLE[[#This Row],[Local - Encerramento]])</f>
        <v>-</v>
      </c>
      <c r="AM391" s="368" t="str">
        <f>IF(BS_CONTROLE[[#This Row],[Entre - Estações]]=0, "-", BS_CONTROLE[[#This Row],[Entre - Estações]])</f>
        <v>-</v>
      </c>
      <c r="AN391" s="368" t="str">
        <f>IF(BS_CONTROLE[[#This Row],[SB]]=0, "-", BS_CONTROLE[[#This Row],[SB]])</f>
        <v>-</v>
      </c>
      <c r="AO391" s="369" t="str">
        <f>IF(BS_CONTROLE[[#This Row],[SUB]]=0, "-", BS_CONTROLE[[#This Row],[SUB]])</f>
        <v>-</v>
      </c>
      <c r="AP391" s="370" t="str">
        <f>IF(BS_CONTROLE[[#This Row],[KM - Inicio]]=0, "-", BS_CONTROLE[[#This Row],[KM - Inicio]])</f>
        <v>-</v>
      </c>
      <c r="AQ391" s="37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75" t="str" cm="1">
        <f t="array" ref="BC391" xml:space="preserve"> _xlfn.XLOOKUP(
  1,
  ( BASE_MAPA!$E$2:$E$359 = #REF!) *
  ( BASE_MAPA!$F$2:$F$359 &lt;= #REF!) *
  ( BASE_MAPA!$G$2:$G$359  &gt;= #REF!),
  BASE_MAPA!$D$2:$D$359,
  "-",
  0
)</f>
        <v>-</v>
      </c>
      <c r="BD391" s="75" t="str" cm="1">
        <f t="array" ref="BD391" xml:space="preserve"> _xlfn.XLOOKUP(
  1,
  ( BASE_MAPA!$E$2:$E$359 = #REF!) *
  ( BASE_MAPA!$F$2:$F$359 &lt;= #REF!) *
  ( BASE_MAPA!$G$2:$G$359  &gt;= #REF!),
  BASE_MAPA!$K$2:$K$359,
  "-",
  0
)</f>
        <v>-</v>
      </c>
      <c r="BE391" s="11" t="str">
        <f>IFERROR(_xlfn.XLOOKUP(AO391, BASE_MAPA!$E$2:$E$359, BASE_MAPA!$J$2:$J$359), "ERRO")</f>
        <v>ERRO</v>
      </c>
      <c r="BF391" s="37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9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16" t="str" cm="1">
        <f t="array" ref="M392" xml:space="preserve"> _xlfn.XLOOKUP(
  1,
  ( BASE_MAPA!$E$2:$E$359 = #REF!) *
  ( BASE_MAPA!$F$2:$F$359 &lt;= #REF!) *
  ( BASE_MAPA!$G$2:$G$359  &gt;= #REF!),
  BASE_MAPA!$H$2:$H$359,
  "-",
  0
)</f>
        <v>-</v>
      </c>
      <c r="N392" s="16" t="str" cm="1">
        <f t="array" ref="N392" xml:space="preserve"> _xlfn.XLOOKUP(
  1,
  ( BASE_MAPA!$E$2:$E$359 = #REF!) *
  ( BASE_MAPA!$F$2:$F$359 &lt;= #REF!) *
  ( BASE_MAPA!$G$2:$G$359  &gt;= #REF!),
  BASE_MAPA!$I$2:$I$359,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75" t="str" cm="1">
        <f t="array" ref="S392" xml:space="preserve"> _xlfn.XLOOKUP(
  1,
  ( BASE_MAPA!$E$2:$E$359 = #REF!) *
  ( BASE_MAPA!$F$2:$F$359 &lt;= #REF!) *
  ( BASE_MAPA!$G$2:$G$359  &gt;= #REF!),
  BASE_MAPA!$D$2:$D$359,
  "-",
  0
)</f>
        <v>-</v>
      </c>
      <c r="T392" s="75" t="str" cm="1">
        <f t="array" ref="T392" xml:space="preserve"> _xlfn.XLOOKUP(
  1,
  ( BASE_MAPA!$E$2:$E$359 = #REF!) *
  ( BASE_MAPA!$F$2:$F$359 &lt;= #REF!) *
  ( BASE_MAPA!$G$2:$G$359  &gt;= #REF!),
  BASE_MAPA!$K$2:$K$359,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68" t="str">
        <f>IF(BS_CONTROLE[[#This Row],[Local - Partida]]=0, "-", BS_CONTROLE[[#This Row],[Local - Partida]])</f>
        <v>-</v>
      </c>
      <c r="AL392" s="368" t="str">
        <f>IF(BS_CONTROLE[[#This Row],[Local - Encerramento]]=0, "-", BS_CONTROLE[[#This Row],[Local - Encerramento]])</f>
        <v>-</v>
      </c>
      <c r="AM392" s="368" t="str">
        <f>IF(BS_CONTROLE[[#This Row],[Entre - Estações]]=0, "-", BS_CONTROLE[[#This Row],[Entre - Estações]])</f>
        <v>-</v>
      </c>
      <c r="AN392" s="368" t="str">
        <f>IF(BS_CONTROLE[[#This Row],[SB]]=0, "-", BS_CONTROLE[[#This Row],[SB]])</f>
        <v>-</v>
      </c>
      <c r="AO392" s="369" t="str">
        <f>IF(BS_CONTROLE[[#This Row],[SUB]]=0, "-", BS_CONTROLE[[#This Row],[SUB]])</f>
        <v>-</v>
      </c>
      <c r="AP392" s="370" t="str">
        <f>IF(BS_CONTROLE[[#This Row],[KM - Inicio]]=0, "-", BS_CONTROLE[[#This Row],[KM - Inicio]])</f>
        <v>-</v>
      </c>
      <c r="AQ392" s="37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75" t="str" cm="1">
        <f t="array" ref="BC392" xml:space="preserve"> _xlfn.XLOOKUP(
  1,
  ( BASE_MAPA!$E$2:$E$359 = #REF!) *
  ( BASE_MAPA!$F$2:$F$359 &lt;= #REF!) *
  ( BASE_MAPA!$G$2:$G$359  &gt;= #REF!),
  BASE_MAPA!$D$2:$D$359,
  "-",
  0
)</f>
        <v>-</v>
      </c>
      <c r="BD392" s="75" t="str" cm="1">
        <f t="array" ref="BD392" xml:space="preserve"> _xlfn.XLOOKUP(
  1,
  ( BASE_MAPA!$E$2:$E$359 = #REF!) *
  ( BASE_MAPA!$F$2:$F$359 &lt;= #REF!) *
  ( BASE_MAPA!$G$2:$G$359  &gt;= #REF!),
  BASE_MAPA!$K$2:$K$359,
  "-",
  0
)</f>
        <v>-</v>
      </c>
      <c r="BE392" s="11" t="str">
        <f>IFERROR(_xlfn.XLOOKUP(AO392, BASE_MAPA!$E$2:$E$359, BASE_MAPA!$J$2:$J$359), "ERRO")</f>
        <v>ERRO</v>
      </c>
      <c r="BF392" s="37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9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1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16" t="str" cm="1">
        <f t="array" ref="M393" xml:space="preserve"> _xlfn.XLOOKUP(
  1,
  ( BASE_MAPA!$E$2:$E$359 = #REF!) *
  ( BASE_MAPA!$F$2:$F$359 &lt;= #REF!) *
  ( BASE_MAPA!$G$2:$G$359  &gt;= #REF!),
  BASE_MAPA!$H$2:$H$359,
  "-",
  0
)</f>
        <v>-</v>
      </c>
      <c r="N393" s="16" t="str" cm="1">
        <f t="array" ref="N393" xml:space="preserve"> _xlfn.XLOOKUP(
  1,
  ( BASE_MAPA!$E$2:$E$359 = #REF!) *
  ( BASE_MAPA!$F$2:$F$359 &lt;= #REF!) *
  ( BASE_MAPA!$G$2:$G$359  &gt;= #REF!),
  BASE_MAPA!$I$2:$I$359,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75" t="str" cm="1">
        <f t="array" ref="S393" xml:space="preserve"> _xlfn.XLOOKUP(
  1,
  ( BASE_MAPA!$E$2:$E$359 = #REF!) *
  ( BASE_MAPA!$F$2:$F$359 &lt;= #REF!) *
  ( BASE_MAPA!$G$2:$G$359  &gt;= #REF!),
  BASE_MAPA!$D$2:$D$359,
  "-",
  0
)</f>
        <v>-</v>
      </c>
      <c r="T393" s="75" t="str" cm="1">
        <f t="array" ref="T393" xml:space="preserve"> _xlfn.XLOOKUP(
  1,
  ( BASE_MAPA!$E$2:$E$359 = #REF!) *
  ( BASE_MAPA!$F$2:$F$359 &lt;= #REF!) *
  ( BASE_MAPA!$G$2:$G$359  &gt;= #REF!),
  BASE_MAPA!$K$2:$K$359,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68" t="str">
        <f>IF(BS_CONTROLE[[#This Row],[Local - Partida]]=0, "-", BS_CONTROLE[[#This Row],[Local - Partida]])</f>
        <v>-</v>
      </c>
      <c r="AL393" s="368" t="str">
        <f>IF(BS_CONTROLE[[#This Row],[Local - Encerramento]]=0, "-", BS_CONTROLE[[#This Row],[Local - Encerramento]])</f>
        <v>-</v>
      </c>
      <c r="AM393" s="368" t="str">
        <f>IF(BS_CONTROLE[[#This Row],[Entre - Estações]]=0, "-", BS_CONTROLE[[#This Row],[Entre - Estações]])</f>
        <v>-</v>
      </c>
      <c r="AN393" s="368" t="str">
        <f>IF(BS_CONTROLE[[#This Row],[SB]]=0, "-", BS_CONTROLE[[#This Row],[SB]])</f>
        <v>-</v>
      </c>
      <c r="AO393" s="369" t="str">
        <f>IF(BS_CONTROLE[[#This Row],[SUB]]=0, "-", BS_CONTROLE[[#This Row],[SUB]])</f>
        <v>-</v>
      </c>
      <c r="AP393" s="370" t="str">
        <f>IF(BS_CONTROLE[[#This Row],[KM - Inicio]]=0, "-", BS_CONTROLE[[#This Row],[KM - Inicio]])</f>
        <v>-</v>
      </c>
      <c r="AQ393" s="37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75" t="str" cm="1">
        <f t="array" ref="BC393" xml:space="preserve"> _xlfn.XLOOKUP(
  1,
  ( BASE_MAPA!$E$2:$E$359 = #REF!) *
  ( BASE_MAPA!$F$2:$F$359 &lt;= #REF!) *
  ( BASE_MAPA!$G$2:$G$359  &gt;= #REF!),
  BASE_MAPA!$D$2:$D$359,
  "-",
  0
)</f>
        <v>-</v>
      </c>
      <c r="BD393" s="75" t="str" cm="1">
        <f t="array" ref="BD393" xml:space="preserve"> _xlfn.XLOOKUP(
  1,
  ( BASE_MAPA!$E$2:$E$359 = #REF!) *
  ( BASE_MAPA!$F$2:$F$359 &lt;= #REF!) *
  ( BASE_MAPA!$G$2:$G$359  &gt;= #REF!),
  BASE_MAPA!$K$2:$K$359,
  "-",
  0
)</f>
        <v>-</v>
      </c>
      <c r="BE393" s="11" t="str">
        <f>IFERROR(_xlfn.XLOOKUP(AO393, BASE_MAPA!$E$2:$E$359, BASE_MAPA!$J$2:$J$359), "ERRO")</f>
        <v>ERRO</v>
      </c>
      <c r="BF393" s="37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9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16" t="str" cm="1">
        <f t="array" ref="M394" xml:space="preserve"> _xlfn.XLOOKUP(
  1,
  ( BASE_MAPA!$E$2:$E$359 = #REF!) *
  ( BASE_MAPA!$F$2:$F$359 &lt;= #REF!) *
  ( BASE_MAPA!$G$2:$G$359  &gt;= #REF!),
  BASE_MAPA!$H$2:$H$359,
  "-",
  0
)</f>
        <v>-</v>
      </c>
      <c r="N394" s="16" t="str" cm="1">
        <f t="array" ref="N394" xml:space="preserve"> _xlfn.XLOOKUP(
  1,
  ( BASE_MAPA!$E$2:$E$359 = #REF!) *
  ( BASE_MAPA!$F$2:$F$359 &lt;= #REF!) *
  ( BASE_MAPA!$G$2:$G$359  &gt;= #REF!),
  BASE_MAPA!$I$2:$I$359,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75" t="str" cm="1">
        <f t="array" ref="S394" xml:space="preserve"> _xlfn.XLOOKUP(
  1,
  ( BASE_MAPA!$E$2:$E$359 = #REF!) *
  ( BASE_MAPA!$F$2:$F$359 &lt;= #REF!) *
  ( BASE_MAPA!$G$2:$G$359  &gt;= #REF!),
  BASE_MAPA!$D$2:$D$359,
  "-",
  0
)</f>
        <v>-</v>
      </c>
      <c r="T394" s="75" t="str" cm="1">
        <f t="array" ref="T394" xml:space="preserve"> _xlfn.XLOOKUP(
  1,
  ( BASE_MAPA!$E$2:$E$359 = #REF!) *
  ( BASE_MAPA!$F$2:$F$359 &lt;= #REF!) *
  ( BASE_MAPA!$G$2:$G$359  &gt;= #REF!),
  BASE_MAPA!$K$2:$K$359,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68" t="str">
        <f>IF(BS_CONTROLE[[#This Row],[Local - Partida]]=0, "-", BS_CONTROLE[[#This Row],[Local - Partida]])</f>
        <v>-</v>
      </c>
      <c r="AL394" s="368" t="str">
        <f>IF(BS_CONTROLE[[#This Row],[Local - Encerramento]]=0, "-", BS_CONTROLE[[#This Row],[Local - Encerramento]])</f>
        <v>-</v>
      </c>
      <c r="AM394" s="368" t="str">
        <f>IF(BS_CONTROLE[[#This Row],[Entre - Estações]]=0, "-", BS_CONTROLE[[#This Row],[Entre - Estações]])</f>
        <v>-</v>
      </c>
      <c r="AN394" s="368" t="str">
        <f>IF(BS_CONTROLE[[#This Row],[SB]]=0, "-", BS_CONTROLE[[#This Row],[SB]])</f>
        <v>-</v>
      </c>
      <c r="AO394" s="369" t="str">
        <f>IF(BS_CONTROLE[[#This Row],[SUB]]=0, "-", BS_CONTROLE[[#This Row],[SUB]])</f>
        <v>-</v>
      </c>
      <c r="AP394" s="370" t="str">
        <f>IF(BS_CONTROLE[[#This Row],[KM - Inicio]]=0, "-", BS_CONTROLE[[#This Row],[KM - Inicio]])</f>
        <v>-</v>
      </c>
      <c r="AQ394" s="37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75" t="str" cm="1">
        <f t="array" ref="BC394" xml:space="preserve"> _xlfn.XLOOKUP(
  1,
  ( BASE_MAPA!$E$2:$E$359 = #REF!) *
  ( BASE_MAPA!$F$2:$F$359 &lt;= #REF!) *
  ( BASE_MAPA!$G$2:$G$359  &gt;= #REF!),
  BASE_MAPA!$D$2:$D$359,
  "-",
  0
)</f>
        <v>-</v>
      </c>
      <c r="BD394" s="75" t="str" cm="1">
        <f t="array" ref="BD394" xml:space="preserve"> _xlfn.XLOOKUP(
  1,
  ( BASE_MAPA!$E$2:$E$359 = #REF!) *
  ( BASE_MAPA!$F$2:$F$359 &lt;= #REF!) *
  ( BASE_MAPA!$G$2:$G$359  &gt;= #REF!),
  BASE_MAPA!$K$2:$K$359,
  "-",
  0
)</f>
        <v>-</v>
      </c>
      <c r="BE394" s="11" t="str">
        <f>IFERROR(_xlfn.XLOOKUP(AO394, BASE_MAPA!$E$2:$E$359, BASE_MAPA!$J$2:$J$359), "ERRO")</f>
        <v>ERRO</v>
      </c>
      <c r="BF394" s="37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9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1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16" t="str" cm="1">
        <f t="array" ref="M395" xml:space="preserve"> _xlfn.XLOOKUP(
  1,
  ( BASE_MAPA!$E$2:$E$359 = #REF!) *
  ( BASE_MAPA!$F$2:$F$359 &lt;= #REF!) *
  ( BASE_MAPA!$G$2:$G$359  &gt;= #REF!),
  BASE_MAPA!$H$2:$H$359,
  "-",
  0
)</f>
        <v>-</v>
      </c>
      <c r="N395" s="16" t="str" cm="1">
        <f t="array" ref="N395" xml:space="preserve"> _xlfn.XLOOKUP(
  1,
  ( BASE_MAPA!$E$2:$E$359 = #REF!) *
  ( BASE_MAPA!$F$2:$F$359 &lt;= #REF!) *
  ( BASE_MAPA!$G$2:$G$359  &gt;= #REF!),
  BASE_MAPA!$I$2:$I$359,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75" t="str" cm="1">
        <f t="array" ref="S395" xml:space="preserve"> _xlfn.XLOOKUP(
  1,
  ( BASE_MAPA!$E$2:$E$359 = #REF!) *
  ( BASE_MAPA!$F$2:$F$359 &lt;= #REF!) *
  ( BASE_MAPA!$G$2:$G$359  &gt;= #REF!),
  BASE_MAPA!$D$2:$D$359,
  "-",
  0
)</f>
        <v>-</v>
      </c>
      <c r="T395" s="75" t="str" cm="1">
        <f t="array" ref="T395" xml:space="preserve"> _xlfn.XLOOKUP(
  1,
  ( BASE_MAPA!$E$2:$E$359 = #REF!) *
  ( BASE_MAPA!$F$2:$F$359 &lt;= #REF!) *
  ( BASE_MAPA!$G$2:$G$359  &gt;= #REF!),
  BASE_MAPA!$K$2:$K$359,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68" t="str">
        <f>IF(BS_CONTROLE[[#This Row],[Local - Partida]]=0, "-", BS_CONTROLE[[#This Row],[Local - Partida]])</f>
        <v>-</v>
      </c>
      <c r="AL395" s="368" t="str">
        <f>IF(BS_CONTROLE[[#This Row],[Local - Encerramento]]=0, "-", BS_CONTROLE[[#This Row],[Local - Encerramento]])</f>
        <v>-</v>
      </c>
      <c r="AM395" s="368" t="str">
        <f>IF(BS_CONTROLE[[#This Row],[Entre - Estações]]=0, "-", BS_CONTROLE[[#This Row],[Entre - Estações]])</f>
        <v>-</v>
      </c>
      <c r="AN395" s="368" t="str">
        <f>IF(BS_CONTROLE[[#This Row],[SB]]=0, "-", BS_CONTROLE[[#This Row],[SB]])</f>
        <v>-</v>
      </c>
      <c r="AO395" s="369" t="str">
        <f>IF(BS_CONTROLE[[#This Row],[SUB]]=0, "-", BS_CONTROLE[[#This Row],[SUB]])</f>
        <v>-</v>
      </c>
      <c r="AP395" s="370" t="str">
        <f>IF(BS_CONTROLE[[#This Row],[KM - Inicio]]=0, "-", BS_CONTROLE[[#This Row],[KM - Inicio]])</f>
        <v>-</v>
      </c>
      <c r="AQ395" s="37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75" t="str" cm="1">
        <f t="array" ref="BC395" xml:space="preserve"> _xlfn.XLOOKUP(
  1,
  ( BASE_MAPA!$E$2:$E$359 = #REF!) *
  ( BASE_MAPA!$F$2:$F$359 &lt;= #REF!) *
  ( BASE_MAPA!$G$2:$G$359  &gt;= #REF!),
  BASE_MAPA!$D$2:$D$359,
  "-",
  0
)</f>
        <v>-</v>
      </c>
      <c r="BD395" s="75" t="str" cm="1">
        <f t="array" ref="BD395" xml:space="preserve"> _xlfn.XLOOKUP(
  1,
  ( BASE_MAPA!$E$2:$E$359 = #REF!) *
  ( BASE_MAPA!$F$2:$F$359 &lt;= #REF!) *
  ( BASE_MAPA!$G$2:$G$359  &gt;= #REF!),
  BASE_MAPA!$K$2:$K$359,
  "-",
  0
)</f>
        <v>-</v>
      </c>
      <c r="BE395" s="11" t="str">
        <f>IFERROR(_xlfn.XLOOKUP(AO395, BASE_MAPA!$E$2:$E$359, BASE_MAPA!$J$2:$J$359), "ERRO")</f>
        <v>ERRO</v>
      </c>
      <c r="BF395" s="37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9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16" t="str" cm="1">
        <f t="array" ref="M396" xml:space="preserve"> _xlfn.XLOOKUP(
  1,
  ( BASE_MAPA!$E$2:$E$359 = #REF!) *
  ( BASE_MAPA!$F$2:$F$359 &lt;= #REF!) *
  ( BASE_MAPA!$G$2:$G$359  &gt;= #REF!),
  BASE_MAPA!$H$2:$H$359,
  "-",
  0
)</f>
        <v>-</v>
      </c>
      <c r="N396" s="16" t="str" cm="1">
        <f t="array" ref="N396" xml:space="preserve"> _xlfn.XLOOKUP(
  1,
  ( BASE_MAPA!$E$2:$E$359 = #REF!) *
  ( BASE_MAPA!$F$2:$F$359 &lt;= #REF!) *
  ( BASE_MAPA!$G$2:$G$359  &gt;= #REF!),
  BASE_MAPA!$I$2:$I$359,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75" t="str" cm="1">
        <f t="array" ref="S396" xml:space="preserve"> _xlfn.XLOOKUP(
  1,
  ( BASE_MAPA!$E$2:$E$359 = #REF!) *
  ( BASE_MAPA!$F$2:$F$359 &lt;= #REF!) *
  ( BASE_MAPA!$G$2:$G$359  &gt;= #REF!),
  BASE_MAPA!$D$2:$D$359,
  "-",
  0
)</f>
        <v>-</v>
      </c>
      <c r="T396" s="75" t="str" cm="1">
        <f t="array" ref="T396" xml:space="preserve"> _xlfn.XLOOKUP(
  1,
  ( BASE_MAPA!$E$2:$E$359 = #REF!) *
  ( BASE_MAPA!$F$2:$F$359 &lt;= #REF!) *
  ( BASE_MAPA!$G$2:$G$359  &gt;= #REF!),
  BASE_MAPA!$K$2:$K$359,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68" t="str">
        <f>IF(BS_CONTROLE[[#This Row],[Local - Partida]]=0, "-", BS_CONTROLE[[#This Row],[Local - Partida]])</f>
        <v>-</v>
      </c>
      <c r="AL396" s="368" t="str">
        <f>IF(BS_CONTROLE[[#This Row],[Local - Encerramento]]=0, "-", BS_CONTROLE[[#This Row],[Local - Encerramento]])</f>
        <v>-</v>
      </c>
      <c r="AM396" s="368" t="str">
        <f>IF(BS_CONTROLE[[#This Row],[Entre - Estações]]=0, "-", BS_CONTROLE[[#This Row],[Entre - Estações]])</f>
        <v>-</v>
      </c>
      <c r="AN396" s="368" t="str">
        <f>IF(BS_CONTROLE[[#This Row],[SB]]=0, "-", BS_CONTROLE[[#This Row],[SB]])</f>
        <v>-</v>
      </c>
      <c r="AO396" s="369" t="str">
        <f>IF(BS_CONTROLE[[#This Row],[SUB]]=0, "-", BS_CONTROLE[[#This Row],[SUB]])</f>
        <v>-</v>
      </c>
      <c r="AP396" s="370" t="str">
        <f>IF(BS_CONTROLE[[#This Row],[KM - Inicio]]=0, "-", BS_CONTROLE[[#This Row],[KM - Inicio]])</f>
        <v>-</v>
      </c>
      <c r="AQ396" s="37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75" t="str" cm="1">
        <f t="array" ref="BC396" xml:space="preserve"> _xlfn.XLOOKUP(
  1,
  ( BASE_MAPA!$E$2:$E$359 = #REF!) *
  ( BASE_MAPA!$F$2:$F$359 &lt;= #REF!) *
  ( BASE_MAPA!$G$2:$G$359  &gt;= #REF!),
  BASE_MAPA!$D$2:$D$359,
  "-",
  0
)</f>
        <v>-</v>
      </c>
      <c r="BD396" s="75" t="str" cm="1">
        <f t="array" ref="BD396" xml:space="preserve"> _xlfn.XLOOKUP(
  1,
  ( BASE_MAPA!$E$2:$E$359 = #REF!) *
  ( BASE_MAPA!$F$2:$F$359 &lt;= #REF!) *
  ( BASE_MAPA!$G$2:$G$359  &gt;= #REF!),
  BASE_MAPA!$K$2:$K$359,
  "-",
  0
)</f>
        <v>-</v>
      </c>
      <c r="BE396" s="11" t="str">
        <f>IFERROR(_xlfn.XLOOKUP(AO396, BASE_MAPA!$E$2:$E$359, BASE_MAPA!$J$2:$J$359), "ERRO")</f>
        <v>ERRO</v>
      </c>
      <c r="BF396" s="37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9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16" t="str" cm="1">
        <f t="array" ref="M397" xml:space="preserve"> _xlfn.XLOOKUP(
  1,
  ( BASE_MAPA!$E$2:$E$359 = #REF!) *
  ( BASE_MAPA!$F$2:$F$359 &lt;= #REF!) *
  ( BASE_MAPA!$G$2:$G$359  &gt;= #REF!),
  BASE_MAPA!$H$2:$H$359,
  "-",
  0
)</f>
        <v>-</v>
      </c>
      <c r="N397" s="16" t="str" cm="1">
        <f t="array" ref="N397" xml:space="preserve"> _xlfn.XLOOKUP(
  1,
  ( BASE_MAPA!$E$2:$E$359 = #REF!) *
  ( BASE_MAPA!$F$2:$F$359 &lt;= #REF!) *
  ( BASE_MAPA!$G$2:$G$359  &gt;= #REF!),
  BASE_MAPA!$I$2:$I$359,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75" t="str" cm="1">
        <f t="array" ref="S397" xml:space="preserve"> _xlfn.XLOOKUP(
  1,
  ( BASE_MAPA!$E$2:$E$359 = #REF!) *
  ( BASE_MAPA!$F$2:$F$359 &lt;= #REF!) *
  ( BASE_MAPA!$G$2:$G$359  &gt;= #REF!),
  BASE_MAPA!$D$2:$D$359,
  "-",
  0
)</f>
        <v>-</v>
      </c>
      <c r="T397" s="75" t="str" cm="1">
        <f t="array" ref="T397" xml:space="preserve"> _xlfn.XLOOKUP(
  1,
  ( BASE_MAPA!$E$2:$E$359 = #REF!) *
  ( BASE_MAPA!$F$2:$F$359 &lt;= #REF!) *
  ( BASE_MAPA!$G$2:$G$359  &gt;= #REF!),
  BASE_MAPA!$K$2:$K$359,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68" t="str">
        <f>IF(BS_CONTROLE[[#This Row],[Local - Partida]]=0, "-", BS_CONTROLE[[#This Row],[Local - Partida]])</f>
        <v>-</v>
      </c>
      <c r="AL397" s="368" t="str">
        <f>IF(BS_CONTROLE[[#This Row],[Local - Encerramento]]=0, "-", BS_CONTROLE[[#This Row],[Local - Encerramento]])</f>
        <v>-</v>
      </c>
      <c r="AM397" s="368" t="str">
        <f>IF(BS_CONTROLE[[#This Row],[Entre - Estações]]=0, "-", BS_CONTROLE[[#This Row],[Entre - Estações]])</f>
        <v>-</v>
      </c>
      <c r="AN397" s="368" t="str">
        <f>IF(BS_CONTROLE[[#This Row],[SB]]=0, "-", BS_CONTROLE[[#This Row],[SB]])</f>
        <v>-</v>
      </c>
      <c r="AO397" s="369" t="str">
        <f>IF(BS_CONTROLE[[#This Row],[SUB]]=0, "-", BS_CONTROLE[[#This Row],[SUB]])</f>
        <v>-</v>
      </c>
      <c r="AP397" s="370" t="str">
        <f>IF(BS_CONTROLE[[#This Row],[KM - Inicio]]=0, "-", BS_CONTROLE[[#This Row],[KM - Inicio]])</f>
        <v>-</v>
      </c>
      <c r="AQ397" s="37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75" t="str" cm="1">
        <f t="array" ref="BC397" xml:space="preserve"> _xlfn.XLOOKUP(
  1,
  ( BASE_MAPA!$E$2:$E$359 = #REF!) *
  ( BASE_MAPA!$F$2:$F$359 &lt;= #REF!) *
  ( BASE_MAPA!$G$2:$G$359  &gt;= #REF!),
  BASE_MAPA!$D$2:$D$359,
  "-",
  0
)</f>
        <v>-</v>
      </c>
      <c r="BD397" s="75" t="str" cm="1">
        <f t="array" ref="BD397" xml:space="preserve"> _xlfn.XLOOKUP(
  1,
  ( BASE_MAPA!$E$2:$E$359 = #REF!) *
  ( BASE_MAPA!$F$2:$F$359 &lt;= #REF!) *
  ( BASE_MAPA!$G$2:$G$359  &gt;= #REF!),
  BASE_MAPA!$K$2:$K$359,
  "-",
  0
)</f>
        <v>-</v>
      </c>
      <c r="BE397" s="11" t="str">
        <f>IFERROR(_xlfn.XLOOKUP(AO397, BASE_MAPA!$E$2:$E$359, BASE_MAPA!$J$2:$J$359), "ERRO")</f>
        <v>ERRO</v>
      </c>
      <c r="BF397" s="37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9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16" t="str" cm="1">
        <f t="array" ref="M398" xml:space="preserve"> _xlfn.XLOOKUP(
  1,
  ( BASE_MAPA!$E$2:$E$359 = #REF!) *
  ( BASE_MAPA!$F$2:$F$359 &lt;= #REF!) *
  ( BASE_MAPA!$G$2:$G$359  &gt;= #REF!),
  BASE_MAPA!$H$2:$H$359,
  "-",
  0
)</f>
        <v>-</v>
      </c>
      <c r="N398" s="16" t="str" cm="1">
        <f t="array" ref="N398" xml:space="preserve"> _xlfn.XLOOKUP(
  1,
  ( BASE_MAPA!$E$2:$E$359 = #REF!) *
  ( BASE_MAPA!$F$2:$F$359 &lt;= #REF!) *
  ( BASE_MAPA!$G$2:$G$359  &gt;= #REF!),
  BASE_MAPA!$I$2:$I$359,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75" t="str" cm="1">
        <f t="array" ref="S398" xml:space="preserve"> _xlfn.XLOOKUP(
  1,
  ( BASE_MAPA!$E$2:$E$359 = #REF!) *
  ( BASE_MAPA!$F$2:$F$359 &lt;= #REF!) *
  ( BASE_MAPA!$G$2:$G$359  &gt;= #REF!),
  BASE_MAPA!$D$2:$D$359,
  "-",
  0
)</f>
        <v>-</v>
      </c>
      <c r="T398" s="75" t="str" cm="1">
        <f t="array" ref="T398" xml:space="preserve"> _xlfn.XLOOKUP(
  1,
  ( BASE_MAPA!$E$2:$E$359 = #REF!) *
  ( BASE_MAPA!$F$2:$F$359 &lt;= #REF!) *
  ( BASE_MAPA!$G$2:$G$359  &gt;= #REF!),
  BASE_MAPA!$K$2:$K$359,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68" t="str">
        <f>IF(BS_CONTROLE[[#This Row],[Local - Partida]]=0, "-", BS_CONTROLE[[#This Row],[Local - Partida]])</f>
        <v>-</v>
      </c>
      <c r="AL398" s="368" t="str">
        <f>IF(BS_CONTROLE[[#This Row],[Local - Encerramento]]=0, "-", BS_CONTROLE[[#This Row],[Local - Encerramento]])</f>
        <v>-</v>
      </c>
      <c r="AM398" s="368" t="str">
        <f>IF(BS_CONTROLE[[#This Row],[Entre - Estações]]=0, "-", BS_CONTROLE[[#This Row],[Entre - Estações]])</f>
        <v>-</v>
      </c>
      <c r="AN398" s="368" t="str">
        <f>IF(BS_CONTROLE[[#This Row],[SB]]=0, "-", BS_CONTROLE[[#This Row],[SB]])</f>
        <v>-</v>
      </c>
      <c r="AO398" s="369" t="str">
        <f>IF(BS_CONTROLE[[#This Row],[SUB]]=0, "-", BS_CONTROLE[[#This Row],[SUB]])</f>
        <v>-</v>
      </c>
      <c r="AP398" s="370" t="str">
        <f>IF(BS_CONTROLE[[#This Row],[KM - Inicio]]=0, "-", BS_CONTROLE[[#This Row],[KM - Inicio]])</f>
        <v>-</v>
      </c>
      <c r="AQ398" s="37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75" t="str" cm="1">
        <f t="array" ref="BC398" xml:space="preserve"> _xlfn.XLOOKUP(
  1,
  ( BASE_MAPA!$E$2:$E$359 = #REF!) *
  ( BASE_MAPA!$F$2:$F$359 &lt;= #REF!) *
  ( BASE_MAPA!$G$2:$G$359  &gt;= #REF!),
  BASE_MAPA!$D$2:$D$359,
  "-",
  0
)</f>
        <v>-</v>
      </c>
      <c r="BD398" s="75" t="str" cm="1">
        <f t="array" ref="BD398" xml:space="preserve"> _xlfn.XLOOKUP(
  1,
  ( BASE_MAPA!$E$2:$E$359 = #REF!) *
  ( BASE_MAPA!$F$2:$F$359 &lt;= #REF!) *
  ( BASE_MAPA!$G$2:$G$359  &gt;= #REF!),
  BASE_MAPA!$K$2:$K$359,
  "-",
  0
)</f>
        <v>-</v>
      </c>
      <c r="BE398" s="11" t="str">
        <f>IFERROR(_xlfn.XLOOKUP(AO398, BASE_MAPA!$E$2:$E$359, BASE_MAPA!$J$2:$J$359), "ERRO")</f>
        <v>ERRO</v>
      </c>
      <c r="BF398" s="37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9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16" t="str" cm="1">
        <f t="array" ref="M399" xml:space="preserve"> _xlfn.XLOOKUP(
  1,
  ( BASE_MAPA!$E$2:$E$359 = #REF!) *
  ( BASE_MAPA!$F$2:$F$359 &lt;= #REF!) *
  ( BASE_MAPA!$G$2:$G$359  &gt;= #REF!),
  BASE_MAPA!$H$2:$H$359,
  "-",
  0
)</f>
        <v>-</v>
      </c>
      <c r="N399" s="16" t="str" cm="1">
        <f t="array" ref="N399" xml:space="preserve"> _xlfn.XLOOKUP(
  1,
  ( BASE_MAPA!$E$2:$E$359 = #REF!) *
  ( BASE_MAPA!$F$2:$F$359 &lt;= #REF!) *
  ( BASE_MAPA!$G$2:$G$359  &gt;= #REF!),
  BASE_MAPA!$I$2:$I$359,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75" t="str" cm="1">
        <f t="array" ref="S399" xml:space="preserve"> _xlfn.XLOOKUP(
  1,
  ( BASE_MAPA!$E$2:$E$359 = #REF!) *
  ( BASE_MAPA!$F$2:$F$359 &lt;= #REF!) *
  ( BASE_MAPA!$G$2:$G$359  &gt;= #REF!),
  BASE_MAPA!$D$2:$D$359,
  "-",
  0
)</f>
        <v>-</v>
      </c>
      <c r="T399" s="75" t="str" cm="1">
        <f t="array" ref="T399" xml:space="preserve"> _xlfn.XLOOKUP(
  1,
  ( BASE_MAPA!$E$2:$E$359 = #REF!) *
  ( BASE_MAPA!$F$2:$F$359 &lt;= #REF!) *
  ( BASE_MAPA!$G$2:$G$359  &gt;= #REF!),
  BASE_MAPA!$K$2:$K$359,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68" t="str">
        <f>IF(BS_CONTROLE[[#This Row],[Local - Partida]]=0, "-", BS_CONTROLE[[#This Row],[Local - Partida]])</f>
        <v>-</v>
      </c>
      <c r="AL399" s="368" t="str">
        <f>IF(BS_CONTROLE[[#This Row],[Local - Encerramento]]=0, "-", BS_CONTROLE[[#This Row],[Local - Encerramento]])</f>
        <v>-</v>
      </c>
      <c r="AM399" s="368" t="str">
        <f>IF(BS_CONTROLE[[#This Row],[Entre - Estações]]=0, "-", BS_CONTROLE[[#This Row],[Entre - Estações]])</f>
        <v>-</v>
      </c>
      <c r="AN399" s="368" t="str">
        <f>IF(BS_CONTROLE[[#This Row],[SB]]=0, "-", BS_CONTROLE[[#This Row],[SB]])</f>
        <v>-</v>
      </c>
      <c r="AO399" s="369" t="str">
        <f>IF(BS_CONTROLE[[#This Row],[SUB]]=0, "-", BS_CONTROLE[[#This Row],[SUB]])</f>
        <v>-</v>
      </c>
      <c r="AP399" s="370" t="str">
        <f>IF(BS_CONTROLE[[#This Row],[KM - Inicio]]=0, "-", BS_CONTROLE[[#This Row],[KM - Inicio]])</f>
        <v>-</v>
      </c>
      <c r="AQ399" s="37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75" t="str" cm="1">
        <f t="array" ref="BC399" xml:space="preserve"> _xlfn.XLOOKUP(
  1,
  ( BASE_MAPA!$E$2:$E$359 = #REF!) *
  ( BASE_MAPA!$F$2:$F$359 &lt;= #REF!) *
  ( BASE_MAPA!$G$2:$G$359  &gt;= #REF!),
  BASE_MAPA!$D$2:$D$359,
  "-",
  0
)</f>
        <v>-</v>
      </c>
      <c r="BD399" s="75" t="str" cm="1">
        <f t="array" ref="BD399" xml:space="preserve"> _xlfn.XLOOKUP(
  1,
  ( BASE_MAPA!$E$2:$E$359 = #REF!) *
  ( BASE_MAPA!$F$2:$F$359 &lt;= #REF!) *
  ( BASE_MAPA!$G$2:$G$359  &gt;= #REF!),
  BASE_MAPA!$K$2:$K$359,
  "-",
  0
)</f>
        <v>-</v>
      </c>
      <c r="BE399" s="11" t="str">
        <f>IFERROR(_xlfn.XLOOKUP(AO399, BASE_MAPA!$E$2:$E$359, BASE_MAPA!$J$2:$J$359), "ERRO")</f>
        <v>ERRO</v>
      </c>
      <c r="BF399" s="37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9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16" t="str" cm="1">
        <f t="array" ref="M400" xml:space="preserve"> _xlfn.XLOOKUP(
  1,
  ( BASE_MAPA!$E$2:$E$359 = #REF!) *
  ( BASE_MAPA!$F$2:$F$359 &lt;= #REF!) *
  ( BASE_MAPA!$G$2:$G$359  &gt;= #REF!),
  BASE_MAPA!$H$2:$H$359,
  "-",
  0
)</f>
        <v>-</v>
      </c>
      <c r="N400" s="16" t="str" cm="1">
        <f t="array" ref="N400" xml:space="preserve"> _xlfn.XLOOKUP(
  1,
  ( BASE_MAPA!$E$2:$E$359 = #REF!) *
  ( BASE_MAPA!$F$2:$F$359 &lt;= #REF!) *
  ( BASE_MAPA!$G$2:$G$359  &gt;= #REF!),
  BASE_MAPA!$I$2:$I$359,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75" t="str" cm="1">
        <f t="array" ref="S400" xml:space="preserve"> _xlfn.XLOOKUP(
  1,
  ( BASE_MAPA!$E$2:$E$359 = #REF!) *
  ( BASE_MAPA!$F$2:$F$359 &lt;= #REF!) *
  ( BASE_MAPA!$G$2:$G$359  &gt;= #REF!),
  BASE_MAPA!$D$2:$D$359,
  "-",
  0
)</f>
        <v>-</v>
      </c>
      <c r="T400" s="75" t="str" cm="1">
        <f t="array" ref="T400" xml:space="preserve"> _xlfn.XLOOKUP(
  1,
  ( BASE_MAPA!$E$2:$E$359 = #REF!) *
  ( BASE_MAPA!$F$2:$F$359 &lt;= #REF!) *
  ( BASE_MAPA!$G$2:$G$359  &gt;= #REF!),
  BASE_MAPA!$K$2:$K$359,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68" t="str">
        <f>IF(BS_CONTROLE[[#This Row],[Local - Partida]]=0, "-", BS_CONTROLE[[#This Row],[Local - Partida]])</f>
        <v>-</v>
      </c>
      <c r="AL400" s="368" t="str">
        <f>IF(BS_CONTROLE[[#This Row],[Local - Encerramento]]=0, "-", BS_CONTROLE[[#This Row],[Local - Encerramento]])</f>
        <v>-</v>
      </c>
      <c r="AM400" s="368" t="str">
        <f>IF(BS_CONTROLE[[#This Row],[Entre - Estações]]=0, "-", BS_CONTROLE[[#This Row],[Entre - Estações]])</f>
        <v>-</v>
      </c>
      <c r="AN400" s="368" t="str">
        <f>IF(BS_CONTROLE[[#This Row],[SB]]=0, "-", BS_CONTROLE[[#This Row],[SB]])</f>
        <v>-</v>
      </c>
      <c r="AO400" s="369" t="str">
        <f>IF(BS_CONTROLE[[#This Row],[SUB]]=0, "-", BS_CONTROLE[[#This Row],[SUB]])</f>
        <v>-</v>
      </c>
      <c r="AP400" s="370" t="str">
        <f>IF(BS_CONTROLE[[#This Row],[KM - Inicio]]=0, "-", BS_CONTROLE[[#This Row],[KM - Inicio]])</f>
        <v>-</v>
      </c>
      <c r="AQ400" s="37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75" t="str" cm="1">
        <f t="array" ref="BC400" xml:space="preserve"> _xlfn.XLOOKUP(
  1,
  ( BASE_MAPA!$E$2:$E$359 = #REF!) *
  ( BASE_MAPA!$F$2:$F$359 &lt;= #REF!) *
  ( BASE_MAPA!$G$2:$G$359  &gt;= #REF!),
  BASE_MAPA!$D$2:$D$359,
  "-",
  0
)</f>
        <v>-</v>
      </c>
      <c r="BD400" s="75" t="str" cm="1">
        <f t="array" ref="BD400" xml:space="preserve"> _xlfn.XLOOKUP(
  1,
  ( BASE_MAPA!$E$2:$E$359 = #REF!) *
  ( BASE_MAPA!$F$2:$F$359 &lt;= #REF!) *
  ( BASE_MAPA!$G$2:$G$359  &gt;= #REF!),
  BASE_MAPA!$K$2:$K$359,
  "-",
  0
)</f>
        <v>-</v>
      </c>
      <c r="BE400" s="11" t="str">
        <f>IFERROR(_xlfn.XLOOKUP(AO400, BASE_MAPA!$E$2:$E$359, BASE_MAPA!$J$2:$J$359), "ERRO")</f>
        <v>ERRO</v>
      </c>
      <c r="BF400" s="37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9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16" t="str" cm="1">
        <f t="array" ref="M401" xml:space="preserve"> _xlfn.XLOOKUP(
  1,
  ( BASE_MAPA!$E$2:$E$359 = #REF!) *
  ( BASE_MAPA!$F$2:$F$359 &lt;= #REF!) *
  ( BASE_MAPA!$G$2:$G$359  &gt;= #REF!),
  BASE_MAPA!$H$2:$H$359,
  "-",
  0
)</f>
        <v>-</v>
      </c>
      <c r="N401" s="16" t="str" cm="1">
        <f t="array" ref="N401" xml:space="preserve"> _xlfn.XLOOKUP(
  1,
  ( BASE_MAPA!$E$2:$E$359 = #REF!) *
  ( BASE_MAPA!$F$2:$F$359 &lt;= #REF!) *
  ( BASE_MAPA!$G$2:$G$359  &gt;= #REF!),
  BASE_MAPA!$I$2:$I$359,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75" t="str" cm="1">
        <f t="array" ref="S401" xml:space="preserve"> _xlfn.XLOOKUP(
  1,
  ( BASE_MAPA!$E$2:$E$359 = #REF!) *
  ( BASE_MAPA!$F$2:$F$359 &lt;= #REF!) *
  ( BASE_MAPA!$G$2:$G$359  &gt;= #REF!),
  BASE_MAPA!$D$2:$D$359,
  "-",
  0
)</f>
        <v>-</v>
      </c>
      <c r="T401" s="75" t="str" cm="1">
        <f t="array" ref="T401" xml:space="preserve"> _xlfn.XLOOKUP(
  1,
  ( BASE_MAPA!$E$2:$E$359 = #REF!) *
  ( BASE_MAPA!$F$2:$F$359 &lt;= #REF!) *
  ( BASE_MAPA!$G$2:$G$359  &gt;= #REF!),
  BASE_MAPA!$K$2:$K$359,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68" t="str">
        <f>IF(BS_CONTROLE[[#This Row],[Local - Partida]]=0, "-", BS_CONTROLE[[#This Row],[Local - Partida]])</f>
        <v>-</v>
      </c>
      <c r="AL401" s="368" t="str">
        <f>IF(BS_CONTROLE[[#This Row],[Local - Encerramento]]=0, "-", BS_CONTROLE[[#This Row],[Local - Encerramento]])</f>
        <v>-</v>
      </c>
      <c r="AM401" s="368" t="str">
        <f>IF(BS_CONTROLE[[#This Row],[Entre - Estações]]=0, "-", BS_CONTROLE[[#This Row],[Entre - Estações]])</f>
        <v>-</v>
      </c>
      <c r="AN401" s="368" t="str">
        <f>IF(BS_CONTROLE[[#This Row],[SB]]=0, "-", BS_CONTROLE[[#This Row],[SB]])</f>
        <v>-</v>
      </c>
      <c r="AO401" s="369" t="str">
        <f>IF(BS_CONTROLE[[#This Row],[SUB]]=0, "-", BS_CONTROLE[[#This Row],[SUB]])</f>
        <v>-</v>
      </c>
      <c r="AP401" s="370" t="str">
        <f>IF(BS_CONTROLE[[#This Row],[KM - Inicio]]=0, "-", BS_CONTROLE[[#This Row],[KM - Inicio]])</f>
        <v>-</v>
      </c>
      <c r="AQ401" s="37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75" t="str" cm="1">
        <f t="array" ref="BC401" xml:space="preserve"> _xlfn.XLOOKUP(
  1,
  ( BASE_MAPA!$E$2:$E$359 = #REF!) *
  ( BASE_MAPA!$F$2:$F$359 &lt;= #REF!) *
  ( BASE_MAPA!$G$2:$G$359  &gt;= #REF!),
  BASE_MAPA!$D$2:$D$359,
  "-",
  0
)</f>
        <v>-</v>
      </c>
      <c r="BD401" s="75" t="str" cm="1">
        <f t="array" ref="BD401" xml:space="preserve"> _xlfn.XLOOKUP(
  1,
  ( BASE_MAPA!$E$2:$E$359 = #REF!) *
  ( BASE_MAPA!$F$2:$F$359 &lt;= #REF!) *
  ( BASE_MAPA!$G$2:$G$359  &gt;= #REF!),
  BASE_MAPA!$K$2:$K$359,
  "-",
  0
)</f>
        <v>-</v>
      </c>
      <c r="BE401" s="11" t="str">
        <f>IFERROR(_xlfn.XLOOKUP(AO401, BASE_MAPA!$E$2:$E$359, BASE_MAPA!$J$2:$J$359), "ERRO")</f>
        <v>ERRO</v>
      </c>
      <c r="BF401" s="37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9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16" t="str" cm="1">
        <f t="array" ref="M402" xml:space="preserve"> _xlfn.XLOOKUP(
  1,
  ( BASE_MAPA!$E$2:$E$359 = #REF!) *
  ( BASE_MAPA!$F$2:$F$359 &lt;= #REF!) *
  ( BASE_MAPA!$G$2:$G$359  &gt;= #REF!),
  BASE_MAPA!$H$2:$H$359,
  "-",
  0
)</f>
        <v>-</v>
      </c>
      <c r="N402" s="16" t="str" cm="1">
        <f t="array" ref="N402" xml:space="preserve"> _xlfn.XLOOKUP(
  1,
  ( BASE_MAPA!$E$2:$E$359 = #REF!) *
  ( BASE_MAPA!$F$2:$F$359 &lt;= #REF!) *
  ( BASE_MAPA!$G$2:$G$359  &gt;= #REF!),
  BASE_MAPA!$I$2:$I$359,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75" t="str" cm="1">
        <f t="array" ref="S402" xml:space="preserve"> _xlfn.XLOOKUP(
  1,
  ( BASE_MAPA!$E$2:$E$359 = #REF!) *
  ( BASE_MAPA!$F$2:$F$359 &lt;= #REF!) *
  ( BASE_MAPA!$G$2:$G$359  &gt;= #REF!),
  BASE_MAPA!$D$2:$D$359,
  "-",
  0
)</f>
        <v>-</v>
      </c>
      <c r="T402" s="75" t="str" cm="1">
        <f t="array" ref="T402" xml:space="preserve"> _xlfn.XLOOKUP(
  1,
  ( BASE_MAPA!$E$2:$E$359 = #REF!) *
  ( BASE_MAPA!$F$2:$F$359 &lt;= #REF!) *
  ( BASE_MAPA!$G$2:$G$359  &gt;= #REF!),
  BASE_MAPA!$K$2:$K$359,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68" t="str">
        <f>IF(BS_CONTROLE[[#This Row],[Local - Partida]]=0, "-", BS_CONTROLE[[#This Row],[Local - Partida]])</f>
        <v>-</v>
      </c>
      <c r="AL402" s="368" t="str">
        <f>IF(BS_CONTROLE[[#This Row],[Local - Encerramento]]=0, "-", BS_CONTROLE[[#This Row],[Local - Encerramento]])</f>
        <v>-</v>
      </c>
      <c r="AM402" s="368" t="str">
        <f>IF(BS_CONTROLE[[#This Row],[Entre - Estações]]=0, "-", BS_CONTROLE[[#This Row],[Entre - Estações]])</f>
        <v>-</v>
      </c>
      <c r="AN402" s="368" t="str">
        <f>IF(BS_CONTROLE[[#This Row],[SB]]=0, "-", BS_CONTROLE[[#This Row],[SB]])</f>
        <v>-</v>
      </c>
      <c r="AO402" s="369" t="str">
        <f>IF(BS_CONTROLE[[#This Row],[SUB]]=0, "-", BS_CONTROLE[[#This Row],[SUB]])</f>
        <v>-</v>
      </c>
      <c r="AP402" s="370" t="str">
        <f>IF(BS_CONTROLE[[#This Row],[KM - Inicio]]=0, "-", BS_CONTROLE[[#This Row],[KM - Inicio]])</f>
        <v>-</v>
      </c>
      <c r="AQ402" s="37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75" t="str" cm="1">
        <f t="array" ref="BC402" xml:space="preserve"> _xlfn.XLOOKUP(
  1,
  ( BASE_MAPA!$E$2:$E$359 = #REF!) *
  ( BASE_MAPA!$F$2:$F$359 &lt;= #REF!) *
  ( BASE_MAPA!$G$2:$G$359  &gt;= #REF!),
  BASE_MAPA!$D$2:$D$359,
  "-",
  0
)</f>
        <v>-</v>
      </c>
      <c r="BD402" s="75" t="str" cm="1">
        <f t="array" ref="BD402" xml:space="preserve"> _xlfn.XLOOKUP(
  1,
  ( BASE_MAPA!$E$2:$E$359 = #REF!) *
  ( BASE_MAPA!$F$2:$F$359 &lt;= #REF!) *
  ( BASE_MAPA!$G$2:$G$359  &gt;= #REF!),
  BASE_MAPA!$K$2:$K$359,
  "-",
  0
)</f>
        <v>-</v>
      </c>
      <c r="BE402" s="11" t="str">
        <f>IFERROR(_xlfn.XLOOKUP(AO402, BASE_MAPA!$E$2:$E$359, BASE_MAPA!$J$2:$J$359), "ERRO")</f>
        <v>ERRO</v>
      </c>
      <c r="BF402" s="37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9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16" t="str" cm="1">
        <f t="array" ref="M403" xml:space="preserve"> _xlfn.XLOOKUP(
  1,
  ( BASE_MAPA!$E$2:$E$359 = #REF!) *
  ( BASE_MAPA!$F$2:$F$359 &lt;= #REF!) *
  ( BASE_MAPA!$G$2:$G$359  &gt;= #REF!),
  BASE_MAPA!$H$2:$H$359,
  "-",
  0
)</f>
        <v>-</v>
      </c>
      <c r="N403" s="16" t="str" cm="1">
        <f t="array" ref="N403" xml:space="preserve"> _xlfn.XLOOKUP(
  1,
  ( BASE_MAPA!$E$2:$E$359 = #REF!) *
  ( BASE_MAPA!$F$2:$F$359 &lt;= #REF!) *
  ( BASE_MAPA!$G$2:$G$359  &gt;= #REF!),
  BASE_MAPA!$I$2:$I$359,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75" t="str" cm="1">
        <f t="array" ref="S403" xml:space="preserve"> _xlfn.XLOOKUP(
  1,
  ( BASE_MAPA!$E$2:$E$359 = #REF!) *
  ( BASE_MAPA!$F$2:$F$359 &lt;= #REF!) *
  ( BASE_MAPA!$G$2:$G$359  &gt;= #REF!),
  BASE_MAPA!$D$2:$D$359,
  "-",
  0
)</f>
        <v>-</v>
      </c>
      <c r="T403" s="75" t="str" cm="1">
        <f t="array" ref="T403" xml:space="preserve"> _xlfn.XLOOKUP(
  1,
  ( BASE_MAPA!$E$2:$E$359 = #REF!) *
  ( BASE_MAPA!$F$2:$F$359 &lt;= #REF!) *
  ( BASE_MAPA!$G$2:$G$359  &gt;= #REF!),
  BASE_MAPA!$K$2:$K$359,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68" t="str">
        <f>IF(BS_CONTROLE[[#This Row],[Local - Partida]]=0, "-", BS_CONTROLE[[#This Row],[Local - Partida]])</f>
        <v>-</v>
      </c>
      <c r="AL403" s="368" t="str">
        <f>IF(BS_CONTROLE[[#This Row],[Local - Encerramento]]=0, "-", BS_CONTROLE[[#This Row],[Local - Encerramento]])</f>
        <v>-</v>
      </c>
      <c r="AM403" s="368" t="str">
        <f>IF(BS_CONTROLE[[#This Row],[Entre - Estações]]=0, "-", BS_CONTROLE[[#This Row],[Entre - Estações]])</f>
        <v>-</v>
      </c>
      <c r="AN403" s="368" t="str">
        <f>IF(BS_CONTROLE[[#This Row],[SB]]=0, "-", BS_CONTROLE[[#This Row],[SB]])</f>
        <v>-</v>
      </c>
      <c r="AO403" s="369" t="str">
        <f>IF(BS_CONTROLE[[#This Row],[SUB]]=0, "-", BS_CONTROLE[[#This Row],[SUB]])</f>
        <v>-</v>
      </c>
      <c r="AP403" s="370" t="str">
        <f>IF(BS_CONTROLE[[#This Row],[KM - Inicio]]=0, "-", BS_CONTROLE[[#This Row],[KM - Inicio]])</f>
        <v>-</v>
      </c>
      <c r="AQ403" s="37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75" t="str" cm="1">
        <f t="array" ref="BC403" xml:space="preserve"> _xlfn.XLOOKUP(
  1,
  ( BASE_MAPA!$E$2:$E$359 = #REF!) *
  ( BASE_MAPA!$F$2:$F$359 &lt;= #REF!) *
  ( BASE_MAPA!$G$2:$G$359  &gt;= #REF!),
  BASE_MAPA!$D$2:$D$359,
  "-",
  0
)</f>
        <v>-</v>
      </c>
      <c r="BD403" s="75" t="str" cm="1">
        <f t="array" ref="BD403" xml:space="preserve"> _xlfn.XLOOKUP(
  1,
  ( BASE_MAPA!$E$2:$E$359 = #REF!) *
  ( BASE_MAPA!$F$2:$F$359 &lt;= #REF!) *
  ( BASE_MAPA!$G$2:$G$359  &gt;= #REF!),
  BASE_MAPA!$K$2:$K$359,
  "-",
  0
)</f>
        <v>-</v>
      </c>
      <c r="BE403" s="11" t="str">
        <f>IFERROR(_xlfn.XLOOKUP(AO403, BASE_MAPA!$E$2:$E$359, BASE_MAPA!$J$2:$J$359), "ERRO")</f>
        <v>ERRO</v>
      </c>
      <c r="BF403" s="37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9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16" t="str" cm="1">
        <f t="array" ref="M404" xml:space="preserve"> _xlfn.XLOOKUP(
  1,
  ( BASE_MAPA!$E$2:$E$359 = #REF!) *
  ( BASE_MAPA!$F$2:$F$359 &lt;= #REF!) *
  ( BASE_MAPA!$G$2:$G$359  &gt;= #REF!),
  BASE_MAPA!$H$2:$H$359,
  "-",
  0
)</f>
        <v>-</v>
      </c>
      <c r="N404" s="16" t="str" cm="1">
        <f t="array" ref="N404" xml:space="preserve"> _xlfn.XLOOKUP(
  1,
  ( BASE_MAPA!$E$2:$E$359 = #REF!) *
  ( BASE_MAPA!$F$2:$F$359 &lt;= #REF!) *
  ( BASE_MAPA!$G$2:$G$359  &gt;= #REF!),
  BASE_MAPA!$I$2:$I$359,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75" t="str" cm="1">
        <f t="array" ref="S404" xml:space="preserve"> _xlfn.XLOOKUP(
  1,
  ( BASE_MAPA!$E$2:$E$359 = #REF!) *
  ( BASE_MAPA!$F$2:$F$359 &lt;= #REF!) *
  ( BASE_MAPA!$G$2:$G$359  &gt;= #REF!),
  BASE_MAPA!$D$2:$D$359,
  "-",
  0
)</f>
        <v>-</v>
      </c>
      <c r="T404" s="75" t="str" cm="1">
        <f t="array" ref="T404" xml:space="preserve"> _xlfn.XLOOKUP(
  1,
  ( BASE_MAPA!$E$2:$E$359 = #REF!) *
  ( BASE_MAPA!$F$2:$F$359 &lt;= #REF!) *
  ( BASE_MAPA!$G$2:$G$359  &gt;= #REF!),
  BASE_MAPA!$K$2:$K$359,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68" t="str">
        <f>IF(BS_CONTROLE[[#This Row],[Local - Partida]]=0, "-", BS_CONTROLE[[#This Row],[Local - Partida]])</f>
        <v>-</v>
      </c>
      <c r="AL404" s="368" t="str">
        <f>IF(BS_CONTROLE[[#This Row],[Local - Encerramento]]=0, "-", BS_CONTROLE[[#This Row],[Local - Encerramento]])</f>
        <v>-</v>
      </c>
      <c r="AM404" s="368" t="str">
        <f>IF(BS_CONTROLE[[#This Row],[Entre - Estações]]=0, "-", BS_CONTROLE[[#This Row],[Entre - Estações]])</f>
        <v>-</v>
      </c>
      <c r="AN404" s="368" t="str">
        <f>IF(BS_CONTROLE[[#This Row],[SB]]=0, "-", BS_CONTROLE[[#This Row],[SB]])</f>
        <v>-</v>
      </c>
      <c r="AO404" s="369" t="str">
        <f>IF(BS_CONTROLE[[#This Row],[SUB]]=0, "-", BS_CONTROLE[[#This Row],[SUB]])</f>
        <v>-</v>
      </c>
      <c r="AP404" s="370" t="str">
        <f>IF(BS_CONTROLE[[#This Row],[KM - Inicio]]=0, "-", BS_CONTROLE[[#This Row],[KM - Inicio]])</f>
        <v>-</v>
      </c>
      <c r="AQ404" s="37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75" t="str" cm="1">
        <f t="array" ref="BC404" xml:space="preserve"> _xlfn.XLOOKUP(
  1,
  ( BASE_MAPA!$E$2:$E$359 = #REF!) *
  ( BASE_MAPA!$F$2:$F$359 &lt;= #REF!) *
  ( BASE_MAPA!$G$2:$G$359  &gt;= #REF!),
  BASE_MAPA!$D$2:$D$359,
  "-",
  0
)</f>
        <v>-</v>
      </c>
      <c r="BD404" s="75" t="str" cm="1">
        <f t="array" ref="BD404" xml:space="preserve"> _xlfn.XLOOKUP(
  1,
  ( BASE_MAPA!$E$2:$E$359 = #REF!) *
  ( BASE_MAPA!$F$2:$F$359 &lt;= #REF!) *
  ( BASE_MAPA!$G$2:$G$359  &gt;= #REF!),
  BASE_MAPA!$K$2:$K$359,
  "-",
  0
)</f>
        <v>-</v>
      </c>
      <c r="BE404" s="11" t="str">
        <f>IFERROR(_xlfn.XLOOKUP(AO404, BASE_MAPA!$E$2:$E$359, BASE_MAPA!$J$2:$J$359), "ERRO")</f>
        <v>ERRO</v>
      </c>
      <c r="BF404" s="37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9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16" t="str" cm="1">
        <f t="array" ref="M405" xml:space="preserve"> _xlfn.XLOOKUP(
  1,
  ( BASE_MAPA!$E$2:$E$359 = #REF!) *
  ( BASE_MAPA!$F$2:$F$359 &lt;= #REF!) *
  ( BASE_MAPA!$G$2:$G$359  &gt;= #REF!),
  BASE_MAPA!$H$2:$H$359,
  "-",
  0
)</f>
        <v>-</v>
      </c>
      <c r="N405" s="16" t="str" cm="1">
        <f t="array" ref="N405" xml:space="preserve"> _xlfn.XLOOKUP(
  1,
  ( BASE_MAPA!$E$2:$E$359 = #REF!) *
  ( BASE_MAPA!$F$2:$F$359 &lt;= #REF!) *
  ( BASE_MAPA!$G$2:$G$359  &gt;= #REF!),
  BASE_MAPA!$I$2:$I$359,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75" t="str" cm="1">
        <f t="array" ref="S405" xml:space="preserve"> _xlfn.XLOOKUP(
  1,
  ( BASE_MAPA!$E$2:$E$359 = #REF!) *
  ( BASE_MAPA!$F$2:$F$359 &lt;= #REF!) *
  ( BASE_MAPA!$G$2:$G$359  &gt;= #REF!),
  BASE_MAPA!$D$2:$D$359,
  "-",
  0
)</f>
        <v>-</v>
      </c>
      <c r="T405" s="75" t="str" cm="1">
        <f t="array" ref="T405" xml:space="preserve"> _xlfn.XLOOKUP(
  1,
  ( BASE_MAPA!$E$2:$E$359 = #REF!) *
  ( BASE_MAPA!$F$2:$F$359 &lt;= #REF!) *
  ( BASE_MAPA!$G$2:$G$359  &gt;= #REF!),
  BASE_MAPA!$K$2:$K$359,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68" t="str">
        <f>IF(BS_CONTROLE[[#This Row],[Local - Partida]]=0, "-", BS_CONTROLE[[#This Row],[Local - Partida]])</f>
        <v>-</v>
      </c>
      <c r="AL405" s="368" t="str">
        <f>IF(BS_CONTROLE[[#This Row],[Local - Encerramento]]=0, "-", BS_CONTROLE[[#This Row],[Local - Encerramento]])</f>
        <v>-</v>
      </c>
      <c r="AM405" s="368" t="str">
        <f>IF(BS_CONTROLE[[#This Row],[Entre - Estações]]=0, "-", BS_CONTROLE[[#This Row],[Entre - Estações]])</f>
        <v>-</v>
      </c>
      <c r="AN405" s="368" t="str">
        <f>IF(BS_CONTROLE[[#This Row],[SB]]=0, "-", BS_CONTROLE[[#This Row],[SB]])</f>
        <v>-</v>
      </c>
      <c r="AO405" s="369" t="str">
        <f>IF(BS_CONTROLE[[#This Row],[SUB]]=0, "-", BS_CONTROLE[[#This Row],[SUB]])</f>
        <v>-</v>
      </c>
      <c r="AP405" s="370" t="str">
        <f>IF(BS_CONTROLE[[#This Row],[KM - Inicio]]=0, "-", BS_CONTROLE[[#This Row],[KM - Inicio]])</f>
        <v>-</v>
      </c>
      <c r="AQ405" s="37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75" t="str" cm="1">
        <f t="array" ref="BC405" xml:space="preserve"> _xlfn.XLOOKUP(
  1,
  ( BASE_MAPA!$E$2:$E$359 = #REF!) *
  ( BASE_MAPA!$F$2:$F$359 &lt;= #REF!) *
  ( BASE_MAPA!$G$2:$G$359  &gt;= #REF!),
  BASE_MAPA!$D$2:$D$359,
  "-",
  0
)</f>
        <v>-</v>
      </c>
      <c r="BD405" s="75" t="str" cm="1">
        <f t="array" ref="BD405" xml:space="preserve"> _xlfn.XLOOKUP(
  1,
  ( BASE_MAPA!$E$2:$E$359 = #REF!) *
  ( BASE_MAPA!$F$2:$F$359 &lt;= #REF!) *
  ( BASE_MAPA!$G$2:$G$359  &gt;= #REF!),
  BASE_MAPA!$K$2:$K$359,
  "-",
  0
)</f>
        <v>-</v>
      </c>
      <c r="BE405" s="11" t="str">
        <f>IFERROR(_xlfn.XLOOKUP(AO405, BASE_MAPA!$E$2:$E$359, BASE_MAPA!$J$2:$J$359), "ERRO")</f>
        <v>ERRO</v>
      </c>
      <c r="BF405" s="37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9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16" t="str" cm="1">
        <f t="array" ref="M406" xml:space="preserve"> _xlfn.XLOOKUP(
  1,
  ( BASE_MAPA!$E$2:$E$359 = #REF!) *
  ( BASE_MAPA!$F$2:$F$359 &lt;= #REF!) *
  ( BASE_MAPA!$G$2:$G$359  &gt;= #REF!),
  BASE_MAPA!$H$2:$H$359,
  "-",
  0
)</f>
        <v>-</v>
      </c>
      <c r="N406" s="16" t="str" cm="1">
        <f t="array" ref="N406" xml:space="preserve"> _xlfn.XLOOKUP(
  1,
  ( BASE_MAPA!$E$2:$E$359 = #REF!) *
  ( BASE_MAPA!$F$2:$F$359 &lt;= #REF!) *
  ( BASE_MAPA!$G$2:$G$359  &gt;= #REF!),
  BASE_MAPA!$I$2:$I$359,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75" t="str" cm="1">
        <f t="array" ref="S406" xml:space="preserve"> _xlfn.XLOOKUP(
  1,
  ( BASE_MAPA!$E$2:$E$359 = #REF!) *
  ( BASE_MAPA!$F$2:$F$359 &lt;= #REF!) *
  ( BASE_MAPA!$G$2:$G$359  &gt;= #REF!),
  BASE_MAPA!$D$2:$D$359,
  "-",
  0
)</f>
        <v>-</v>
      </c>
      <c r="T406" s="75" t="str" cm="1">
        <f t="array" ref="T406" xml:space="preserve"> _xlfn.XLOOKUP(
  1,
  ( BASE_MAPA!$E$2:$E$359 = #REF!) *
  ( BASE_MAPA!$F$2:$F$359 &lt;= #REF!) *
  ( BASE_MAPA!$G$2:$G$359  &gt;= #REF!),
  BASE_MAPA!$K$2:$K$359,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68" t="str">
        <f>IF(BS_CONTROLE[[#This Row],[Local - Partida]]=0, "-", BS_CONTROLE[[#This Row],[Local - Partida]])</f>
        <v>-</v>
      </c>
      <c r="AL406" s="368" t="str">
        <f>IF(BS_CONTROLE[[#This Row],[Local - Encerramento]]=0, "-", BS_CONTROLE[[#This Row],[Local - Encerramento]])</f>
        <v>-</v>
      </c>
      <c r="AM406" s="368" t="str">
        <f>IF(BS_CONTROLE[[#This Row],[Entre - Estações]]=0, "-", BS_CONTROLE[[#This Row],[Entre - Estações]])</f>
        <v>-</v>
      </c>
      <c r="AN406" s="368" t="str">
        <f>IF(BS_CONTROLE[[#This Row],[SB]]=0, "-", BS_CONTROLE[[#This Row],[SB]])</f>
        <v>-</v>
      </c>
      <c r="AO406" s="369" t="str">
        <f>IF(BS_CONTROLE[[#This Row],[SUB]]=0, "-", BS_CONTROLE[[#This Row],[SUB]])</f>
        <v>-</v>
      </c>
      <c r="AP406" s="370" t="str">
        <f>IF(BS_CONTROLE[[#This Row],[KM - Inicio]]=0, "-", BS_CONTROLE[[#This Row],[KM - Inicio]])</f>
        <v>-</v>
      </c>
      <c r="AQ406" s="37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75" t="str" cm="1">
        <f t="array" ref="BC406" xml:space="preserve"> _xlfn.XLOOKUP(
  1,
  ( BASE_MAPA!$E$2:$E$359 = #REF!) *
  ( BASE_MAPA!$F$2:$F$359 &lt;= #REF!) *
  ( BASE_MAPA!$G$2:$G$359  &gt;= #REF!),
  BASE_MAPA!$D$2:$D$359,
  "-",
  0
)</f>
        <v>-</v>
      </c>
      <c r="BD406" s="75" t="str" cm="1">
        <f t="array" ref="BD406" xml:space="preserve"> _xlfn.XLOOKUP(
  1,
  ( BASE_MAPA!$E$2:$E$359 = #REF!) *
  ( BASE_MAPA!$F$2:$F$359 &lt;= #REF!) *
  ( BASE_MAPA!$G$2:$G$359  &gt;= #REF!),
  BASE_MAPA!$K$2:$K$359,
  "-",
  0
)</f>
        <v>-</v>
      </c>
      <c r="BE406" s="11" t="str">
        <f>IFERROR(_xlfn.XLOOKUP(AO406, BASE_MAPA!$E$2:$E$359, BASE_MAPA!$J$2:$J$359), "ERRO")</f>
        <v>ERRO</v>
      </c>
      <c r="BF406" s="37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9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16" t="str" cm="1">
        <f t="array" ref="M407" xml:space="preserve"> _xlfn.XLOOKUP(
  1,
  ( BASE_MAPA!$E$2:$E$359 = #REF!) *
  ( BASE_MAPA!$F$2:$F$359 &lt;= #REF!) *
  ( BASE_MAPA!$G$2:$G$359  &gt;= #REF!),
  BASE_MAPA!$H$2:$H$359,
  "-",
  0
)</f>
        <v>-</v>
      </c>
      <c r="N407" s="16" t="str" cm="1">
        <f t="array" ref="N407" xml:space="preserve"> _xlfn.XLOOKUP(
  1,
  ( BASE_MAPA!$E$2:$E$359 = #REF!) *
  ( BASE_MAPA!$F$2:$F$359 &lt;= #REF!) *
  ( BASE_MAPA!$G$2:$G$359  &gt;= #REF!),
  BASE_MAPA!$I$2:$I$359,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75" t="str" cm="1">
        <f t="array" ref="S407" xml:space="preserve"> _xlfn.XLOOKUP(
  1,
  ( BASE_MAPA!$E$2:$E$359 = #REF!) *
  ( BASE_MAPA!$F$2:$F$359 &lt;= #REF!) *
  ( BASE_MAPA!$G$2:$G$359  &gt;= #REF!),
  BASE_MAPA!$D$2:$D$359,
  "-",
  0
)</f>
        <v>-</v>
      </c>
      <c r="T407" s="75" t="str" cm="1">
        <f t="array" ref="T407" xml:space="preserve"> _xlfn.XLOOKUP(
  1,
  ( BASE_MAPA!$E$2:$E$359 = #REF!) *
  ( BASE_MAPA!$F$2:$F$359 &lt;= #REF!) *
  ( BASE_MAPA!$G$2:$G$359  &gt;= #REF!),
  BASE_MAPA!$K$2:$K$359,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68" t="str">
        <f>IF(BS_CONTROLE[[#This Row],[Local - Partida]]=0, "-", BS_CONTROLE[[#This Row],[Local - Partida]])</f>
        <v>-</v>
      </c>
      <c r="AL407" s="368" t="str">
        <f>IF(BS_CONTROLE[[#This Row],[Local - Encerramento]]=0, "-", BS_CONTROLE[[#This Row],[Local - Encerramento]])</f>
        <v>-</v>
      </c>
      <c r="AM407" s="368" t="str">
        <f>IF(BS_CONTROLE[[#This Row],[Entre - Estações]]=0, "-", BS_CONTROLE[[#This Row],[Entre - Estações]])</f>
        <v>-</v>
      </c>
      <c r="AN407" s="368" t="str">
        <f>IF(BS_CONTROLE[[#This Row],[SB]]=0, "-", BS_CONTROLE[[#This Row],[SB]])</f>
        <v>-</v>
      </c>
      <c r="AO407" s="369" t="str">
        <f>IF(BS_CONTROLE[[#This Row],[SUB]]=0, "-", BS_CONTROLE[[#This Row],[SUB]])</f>
        <v>-</v>
      </c>
      <c r="AP407" s="370" t="str">
        <f>IF(BS_CONTROLE[[#This Row],[KM - Inicio]]=0, "-", BS_CONTROLE[[#This Row],[KM - Inicio]])</f>
        <v>-</v>
      </c>
      <c r="AQ407" s="37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75" t="str" cm="1">
        <f t="array" ref="BC407" xml:space="preserve"> _xlfn.XLOOKUP(
  1,
  ( BASE_MAPA!$E$2:$E$359 = #REF!) *
  ( BASE_MAPA!$F$2:$F$359 &lt;= #REF!) *
  ( BASE_MAPA!$G$2:$G$359  &gt;= #REF!),
  BASE_MAPA!$D$2:$D$359,
  "-",
  0
)</f>
        <v>-</v>
      </c>
      <c r="BD407" s="75" t="str" cm="1">
        <f t="array" ref="BD407" xml:space="preserve"> _xlfn.XLOOKUP(
  1,
  ( BASE_MAPA!$E$2:$E$359 = #REF!) *
  ( BASE_MAPA!$F$2:$F$359 &lt;= #REF!) *
  ( BASE_MAPA!$G$2:$G$359  &gt;= #REF!),
  BASE_MAPA!$K$2:$K$359,
  "-",
  0
)</f>
        <v>-</v>
      </c>
      <c r="BE407" s="11" t="str">
        <f>IFERROR(_xlfn.XLOOKUP(AO407, BASE_MAPA!$E$2:$E$359, BASE_MAPA!$J$2:$J$359), "ERRO")</f>
        <v>ERRO</v>
      </c>
      <c r="BF407" s="37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9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16" t="str" cm="1">
        <f t="array" ref="M408" xml:space="preserve"> _xlfn.XLOOKUP(
  1,
  ( BASE_MAPA!$E$2:$E$359 = #REF!) *
  ( BASE_MAPA!$F$2:$F$359 &lt;= #REF!) *
  ( BASE_MAPA!$G$2:$G$359  &gt;= #REF!),
  BASE_MAPA!$H$2:$H$359,
  "-",
  0
)</f>
        <v>-</v>
      </c>
      <c r="N408" s="16" t="str" cm="1">
        <f t="array" ref="N408" xml:space="preserve"> _xlfn.XLOOKUP(
  1,
  ( BASE_MAPA!$E$2:$E$359 = #REF!) *
  ( BASE_MAPA!$F$2:$F$359 &lt;= #REF!) *
  ( BASE_MAPA!$G$2:$G$359  &gt;= #REF!),
  BASE_MAPA!$I$2:$I$359,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75" t="str" cm="1">
        <f t="array" ref="S408" xml:space="preserve"> _xlfn.XLOOKUP(
  1,
  ( BASE_MAPA!$E$2:$E$359 = #REF!) *
  ( BASE_MAPA!$F$2:$F$359 &lt;= #REF!) *
  ( BASE_MAPA!$G$2:$G$359  &gt;= #REF!),
  BASE_MAPA!$D$2:$D$359,
  "-",
  0
)</f>
        <v>-</v>
      </c>
      <c r="T408" s="75" t="str" cm="1">
        <f t="array" ref="T408" xml:space="preserve"> _xlfn.XLOOKUP(
  1,
  ( BASE_MAPA!$E$2:$E$359 = #REF!) *
  ( BASE_MAPA!$F$2:$F$359 &lt;= #REF!) *
  ( BASE_MAPA!$G$2:$G$359  &gt;= #REF!),
  BASE_MAPA!$K$2:$K$359,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68" t="str">
        <f>IF(BS_CONTROLE[[#This Row],[Local - Partida]]=0, "-", BS_CONTROLE[[#This Row],[Local - Partida]])</f>
        <v>-</v>
      </c>
      <c r="AL408" s="368" t="str">
        <f>IF(BS_CONTROLE[[#This Row],[Local - Encerramento]]=0, "-", BS_CONTROLE[[#This Row],[Local - Encerramento]])</f>
        <v>-</v>
      </c>
      <c r="AM408" s="368" t="str">
        <f>IF(BS_CONTROLE[[#This Row],[Entre - Estações]]=0, "-", BS_CONTROLE[[#This Row],[Entre - Estações]])</f>
        <v>-</v>
      </c>
      <c r="AN408" s="368" t="str">
        <f>IF(BS_CONTROLE[[#This Row],[SB]]=0, "-", BS_CONTROLE[[#This Row],[SB]])</f>
        <v>-</v>
      </c>
      <c r="AO408" s="369" t="str">
        <f>IF(BS_CONTROLE[[#This Row],[SUB]]=0, "-", BS_CONTROLE[[#This Row],[SUB]])</f>
        <v>-</v>
      </c>
      <c r="AP408" s="370" t="str">
        <f>IF(BS_CONTROLE[[#This Row],[KM - Inicio]]=0, "-", BS_CONTROLE[[#This Row],[KM - Inicio]])</f>
        <v>-</v>
      </c>
      <c r="AQ408" s="37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75" t="str" cm="1">
        <f t="array" ref="BC408" xml:space="preserve"> _xlfn.XLOOKUP(
  1,
  ( BASE_MAPA!$E$2:$E$359 = #REF!) *
  ( BASE_MAPA!$F$2:$F$359 &lt;= #REF!) *
  ( BASE_MAPA!$G$2:$G$359  &gt;= #REF!),
  BASE_MAPA!$D$2:$D$359,
  "-",
  0
)</f>
        <v>-</v>
      </c>
      <c r="BD408" s="75" t="str" cm="1">
        <f t="array" ref="BD408" xml:space="preserve"> _xlfn.XLOOKUP(
  1,
  ( BASE_MAPA!$E$2:$E$359 = #REF!) *
  ( BASE_MAPA!$F$2:$F$359 &lt;= #REF!) *
  ( BASE_MAPA!$G$2:$G$359  &gt;= #REF!),
  BASE_MAPA!$K$2:$K$359,
  "-",
  0
)</f>
        <v>-</v>
      </c>
      <c r="BE408" s="11" t="str">
        <f>IFERROR(_xlfn.XLOOKUP(AO408, BASE_MAPA!$E$2:$E$359, BASE_MAPA!$J$2:$J$359), "ERRO")</f>
        <v>ERRO</v>
      </c>
      <c r="BF408" s="37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9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16" t="str" cm="1">
        <f t="array" ref="M409" xml:space="preserve"> _xlfn.XLOOKUP(
  1,
  ( BASE_MAPA!$E$2:$E$359 = #REF!) *
  ( BASE_MAPA!$F$2:$F$359 &lt;= #REF!) *
  ( BASE_MAPA!$G$2:$G$359  &gt;= #REF!),
  BASE_MAPA!$H$2:$H$359,
  "-",
  0
)</f>
        <v>-</v>
      </c>
      <c r="N409" s="16" t="str" cm="1">
        <f t="array" ref="N409" xml:space="preserve"> _xlfn.XLOOKUP(
  1,
  ( BASE_MAPA!$E$2:$E$359 = #REF!) *
  ( BASE_MAPA!$F$2:$F$359 &lt;= #REF!) *
  ( BASE_MAPA!$G$2:$G$359  &gt;= #REF!),
  BASE_MAPA!$I$2:$I$359,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75" t="str" cm="1">
        <f t="array" ref="S409" xml:space="preserve"> _xlfn.XLOOKUP(
  1,
  ( BASE_MAPA!$E$2:$E$359 = #REF!) *
  ( BASE_MAPA!$F$2:$F$359 &lt;= #REF!) *
  ( BASE_MAPA!$G$2:$G$359  &gt;= #REF!),
  BASE_MAPA!$D$2:$D$359,
  "-",
  0
)</f>
        <v>-</v>
      </c>
      <c r="T409" s="75" t="str" cm="1">
        <f t="array" ref="T409" xml:space="preserve"> _xlfn.XLOOKUP(
  1,
  ( BASE_MAPA!$E$2:$E$359 = #REF!) *
  ( BASE_MAPA!$F$2:$F$359 &lt;= #REF!) *
  ( BASE_MAPA!$G$2:$G$359  &gt;= #REF!),
  BASE_MAPA!$K$2:$K$359,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68" t="str">
        <f>IF(BS_CONTROLE[[#This Row],[Local - Partida]]=0, "-", BS_CONTROLE[[#This Row],[Local - Partida]])</f>
        <v>-</v>
      </c>
      <c r="AL409" s="368" t="str">
        <f>IF(BS_CONTROLE[[#This Row],[Local - Encerramento]]=0, "-", BS_CONTROLE[[#This Row],[Local - Encerramento]])</f>
        <v>-</v>
      </c>
      <c r="AM409" s="368" t="str">
        <f>IF(BS_CONTROLE[[#This Row],[Entre - Estações]]=0, "-", BS_CONTROLE[[#This Row],[Entre - Estações]])</f>
        <v>-</v>
      </c>
      <c r="AN409" s="368" t="str">
        <f>IF(BS_CONTROLE[[#This Row],[SB]]=0, "-", BS_CONTROLE[[#This Row],[SB]])</f>
        <v>-</v>
      </c>
      <c r="AO409" s="369" t="str">
        <f>IF(BS_CONTROLE[[#This Row],[SUB]]=0, "-", BS_CONTROLE[[#This Row],[SUB]])</f>
        <v>-</v>
      </c>
      <c r="AP409" s="370" t="str">
        <f>IF(BS_CONTROLE[[#This Row],[KM - Inicio]]=0, "-", BS_CONTROLE[[#This Row],[KM - Inicio]])</f>
        <v>-</v>
      </c>
      <c r="AQ409" s="37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75" t="str" cm="1">
        <f t="array" ref="BC409" xml:space="preserve"> _xlfn.XLOOKUP(
  1,
  ( BASE_MAPA!$E$2:$E$359 = #REF!) *
  ( BASE_MAPA!$F$2:$F$359 &lt;= #REF!) *
  ( BASE_MAPA!$G$2:$G$359  &gt;= #REF!),
  BASE_MAPA!$D$2:$D$359,
  "-",
  0
)</f>
        <v>-</v>
      </c>
      <c r="BD409" s="75" t="str" cm="1">
        <f t="array" ref="BD409" xml:space="preserve"> _xlfn.XLOOKUP(
  1,
  ( BASE_MAPA!$E$2:$E$359 = #REF!) *
  ( BASE_MAPA!$F$2:$F$359 &lt;= #REF!) *
  ( BASE_MAPA!$G$2:$G$359  &gt;= #REF!),
  BASE_MAPA!$K$2:$K$359,
  "-",
  0
)</f>
        <v>-</v>
      </c>
      <c r="BE409" s="11" t="str">
        <f>IFERROR(_xlfn.XLOOKUP(AO409, BASE_MAPA!$E$2:$E$359, BASE_MAPA!$J$2:$J$359), "ERRO")</f>
        <v>ERRO</v>
      </c>
      <c r="BF409" s="37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9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16" t="str" cm="1">
        <f t="array" ref="M410" xml:space="preserve"> _xlfn.XLOOKUP(
  1,
  ( BASE_MAPA!$E$2:$E$359 = #REF!) *
  ( BASE_MAPA!$F$2:$F$359 &lt;= #REF!) *
  ( BASE_MAPA!$G$2:$G$359  &gt;= #REF!),
  BASE_MAPA!$H$2:$H$359,
  "-",
  0
)</f>
        <v>-</v>
      </c>
      <c r="N410" s="16" t="str" cm="1">
        <f t="array" ref="N410" xml:space="preserve"> _xlfn.XLOOKUP(
  1,
  ( BASE_MAPA!$E$2:$E$359 = #REF!) *
  ( BASE_MAPA!$F$2:$F$359 &lt;= #REF!) *
  ( BASE_MAPA!$G$2:$G$359  &gt;= #REF!),
  BASE_MAPA!$I$2:$I$359,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75" t="str" cm="1">
        <f t="array" ref="S410" xml:space="preserve"> _xlfn.XLOOKUP(
  1,
  ( BASE_MAPA!$E$2:$E$359 = #REF!) *
  ( BASE_MAPA!$F$2:$F$359 &lt;= #REF!) *
  ( BASE_MAPA!$G$2:$G$359  &gt;= #REF!),
  BASE_MAPA!$D$2:$D$359,
  "-",
  0
)</f>
        <v>-</v>
      </c>
      <c r="T410" s="75" t="str" cm="1">
        <f t="array" ref="T410" xml:space="preserve"> _xlfn.XLOOKUP(
  1,
  ( BASE_MAPA!$E$2:$E$359 = #REF!) *
  ( BASE_MAPA!$F$2:$F$359 &lt;= #REF!) *
  ( BASE_MAPA!$G$2:$G$359  &gt;= #REF!),
  BASE_MAPA!$K$2:$K$359,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68" t="str">
        <f>IF(BS_CONTROLE[[#This Row],[Local - Partida]]=0, "-", BS_CONTROLE[[#This Row],[Local - Partida]])</f>
        <v>-</v>
      </c>
      <c r="AL410" s="368" t="str">
        <f>IF(BS_CONTROLE[[#This Row],[Local - Encerramento]]=0, "-", BS_CONTROLE[[#This Row],[Local - Encerramento]])</f>
        <v>-</v>
      </c>
      <c r="AM410" s="368" t="str">
        <f>IF(BS_CONTROLE[[#This Row],[Entre - Estações]]=0, "-", BS_CONTROLE[[#This Row],[Entre - Estações]])</f>
        <v>-</v>
      </c>
      <c r="AN410" s="368" t="str">
        <f>IF(BS_CONTROLE[[#This Row],[SB]]=0, "-", BS_CONTROLE[[#This Row],[SB]])</f>
        <v>-</v>
      </c>
      <c r="AO410" s="369" t="str">
        <f>IF(BS_CONTROLE[[#This Row],[SUB]]=0, "-", BS_CONTROLE[[#This Row],[SUB]])</f>
        <v>-</v>
      </c>
      <c r="AP410" s="370" t="str">
        <f>IF(BS_CONTROLE[[#This Row],[KM - Inicio]]=0, "-", BS_CONTROLE[[#This Row],[KM - Inicio]])</f>
        <v>-</v>
      </c>
      <c r="AQ410" s="37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75" t="str" cm="1">
        <f t="array" ref="BC410" xml:space="preserve"> _xlfn.XLOOKUP(
  1,
  ( BASE_MAPA!$E$2:$E$359 = #REF!) *
  ( BASE_MAPA!$F$2:$F$359 &lt;= #REF!) *
  ( BASE_MAPA!$G$2:$G$359  &gt;= #REF!),
  BASE_MAPA!$D$2:$D$359,
  "-",
  0
)</f>
        <v>-</v>
      </c>
      <c r="BD410" s="75" t="str" cm="1">
        <f t="array" ref="BD410" xml:space="preserve"> _xlfn.XLOOKUP(
  1,
  ( BASE_MAPA!$E$2:$E$359 = #REF!) *
  ( BASE_MAPA!$F$2:$F$359 &lt;= #REF!) *
  ( BASE_MAPA!$G$2:$G$359  &gt;= #REF!),
  BASE_MAPA!$K$2:$K$359,
  "-",
  0
)</f>
        <v>-</v>
      </c>
      <c r="BE410" s="11" t="str">
        <f>IFERROR(_xlfn.XLOOKUP(AO410, BASE_MAPA!$E$2:$E$359, BASE_MAPA!$J$2:$J$359), "ERRO")</f>
        <v>ERRO</v>
      </c>
      <c r="BF410" s="37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9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16" t="str" cm="1">
        <f t="array" ref="M411" xml:space="preserve"> _xlfn.XLOOKUP(
  1,
  ( BASE_MAPA!$E$2:$E$359 = #REF!) *
  ( BASE_MAPA!$F$2:$F$359 &lt;= #REF!) *
  ( BASE_MAPA!$G$2:$G$359  &gt;= #REF!),
  BASE_MAPA!$H$2:$H$359,
  "-",
  0
)</f>
        <v>-</v>
      </c>
      <c r="N411" s="16" t="str" cm="1">
        <f t="array" ref="N411" xml:space="preserve"> _xlfn.XLOOKUP(
  1,
  ( BASE_MAPA!$E$2:$E$359 = #REF!) *
  ( BASE_MAPA!$F$2:$F$359 &lt;= #REF!) *
  ( BASE_MAPA!$G$2:$G$359  &gt;= #REF!),
  BASE_MAPA!$I$2:$I$359,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75" t="str" cm="1">
        <f t="array" ref="S411" xml:space="preserve"> _xlfn.XLOOKUP(
  1,
  ( BASE_MAPA!$E$2:$E$359 = #REF!) *
  ( BASE_MAPA!$F$2:$F$359 &lt;= #REF!) *
  ( BASE_MAPA!$G$2:$G$359  &gt;= #REF!),
  BASE_MAPA!$D$2:$D$359,
  "-",
  0
)</f>
        <v>-</v>
      </c>
      <c r="T411" s="75" t="str" cm="1">
        <f t="array" ref="T411" xml:space="preserve"> _xlfn.XLOOKUP(
  1,
  ( BASE_MAPA!$E$2:$E$359 = #REF!) *
  ( BASE_MAPA!$F$2:$F$359 &lt;= #REF!) *
  ( BASE_MAPA!$G$2:$G$359  &gt;= #REF!),
  BASE_MAPA!$K$2:$K$359,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68" t="str">
        <f>IF(BS_CONTROLE[[#This Row],[Local - Partida]]=0, "-", BS_CONTROLE[[#This Row],[Local - Partida]])</f>
        <v>-</v>
      </c>
      <c r="AL411" s="368" t="str">
        <f>IF(BS_CONTROLE[[#This Row],[Local - Encerramento]]=0, "-", BS_CONTROLE[[#This Row],[Local - Encerramento]])</f>
        <v>-</v>
      </c>
      <c r="AM411" s="368" t="str">
        <f>IF(BS_CONTROLE[[#This Row],[Entre - Estações]]=0, "-", BS_CONTROLE[[#This Row],[Entre - Estações]])</f>
        <v>-</v>
      </c>
      <c r="AN411" s="368" t="str">
        <f>IF(BS_CONTROLE[[#This Row],[SB]]=0, "-", BS_CONTROLE[[#This Row],[SB]])</f>
        <v>-</v>
      </c>
      <c r="AO411" s="369" t="str">
        <f>IF(BS_CONTROLE[[#This Row],[SUB]]=0, "-", BS_CONTROLE[[#This Row],[SUB]])</f>
        <v>-</v>
      </c>
      <c r="AP411" s="370" t="str">
        <f>IF(BS_CONTROLE[[#This Row],[KM - Inicio]]=0, "-", BS_CONTROLE[[#This Row],[KM - Inicio]])</f>
        <v>-</v>
      </c>
      <c r="AQ411" s="37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75" t="str" cm="1">
        <f t="array" ref="BC411" xml:space="preserve"> _xlfn.XLOOKUP(
  1,
  ( BASE_MAPA!$E$2:$E$359 = #REF!) *
  ( BASE_MAPA!$F$2:$F$359 &lt;= #REF!) *
  ( BASE_MAPA!$G$2:$G$359  &gt;= #REF!),
  BASE_MAPA!$D$2:$D$359,
  "-",
  0
)</f>
        <v>-</v>
      </c>
      <c r="BD411" s="75" t="str" cm="1">
        <f t="array" ref="BD411" xml:space="preserve"> _xlfn.XLOOKUP(
  1,
  ( BASE_MAPA!$E$2:$E$359 = #REF!) *
  ( BASE_MAPA!$F$2:$F$359 &lt;= #REF!) *
  ( BASE_MAPA!$G$2:$G$359  &gt;= #REF!),
  BASE_MAPA!$K$2:$K$359,
  "-",
  0
)</f>
        <v>-</v>
      </c>
      <c r="BE411" s="11" t="str">
        <f>IFERROR(_xlfn.XLOOKUP(AO411, BASE_MAPA!$E$2:$E$359, BASE_MAPA!$J$2:$J$359), "ERRO")</f>
        <v>ERRO</v>
      </c>
      <c r="BF411" s="37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9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16" t="str" cm="1">
        <f t="array" ref="M412" xml:space="preserve"> _xlfn.XLOOKUP(
  1,
  ( BASE_MAPA!$E$2:$E$359 = #REF!) *
  ( BASE_MAPA!$F$2:$F$359 &lt;= #REF!) *
  ( BASE_MAPA!$G$2:$G$359  &gt;= #REF!),
  BASE_MAPA!$H$2:$H$359,
  "-",
  0
)</f>
        <v>-</v>
      </c>
      <c r="N412" s="16" t="str" cm="1">
        <f t="array" ref="N412" xml:space="preserve"> _xlfn.XLOOKUP(
  1,
  ( BASE_MAPA!$E$2:$E$359 = #REF!) *
  ( BASE_MAPA!$F$2:$F$359 &lt;= #REF!) *
  ( BASE_MAPA!$G$2:$G$359  &gt;= #REF!),
  BASE_MAPA!$I$2:$I$359,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75" t="str" cm="1">
        <f t="array" ref="S412" xml:space="preserve"> _xlfn.XLOOKUP(
  1,
  ( BASE_MAPA!$E$2:$E$359 = #REF!) *
  ( BASE_MAPA!$F$2:$F$359 &lt;= #REF!) *
  ( BASE_MAPA!$G$2:$G$359  &gt;= #REF!),
  BASE_MAPA!$D$2:$D$359,
  "-",
  0
)</f>
        <v>-</v>
      </c>
      <c r="T412" s="75" t="str" cm="1">
        <f t="array" ref="T412" xml:space="preserve"> _xlfn.XLOOKUP(
  1,
  ( BASE_MAPA!$E$2:$E$359 = #REF!) *
  ( BASE_MAPA!$F$2:$F$359 &lt;= #REF!) *
  ( BASE_MAPA!$G$2:$G$359  &gt;= #REF!),
  BASE_MAPA!$K$2:$K$359,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68" t="str">
        <f>IF(BS_CONTROLE[[#This Row],[Local - Partida]]=0, "-", BS_CONTROLE[[#This Row],[Local - Partida]])</f>
        <v>-</v>
      </c>
      <c r="AL412" s="368" t="str">
        <f>IF(BS_CONTROLE[[#This Row],[Local - Encerramento]]=0, "-", BS_CONTROLE[[#This Row],[Local - Encerramento]])</f>
        <v>-</v>
      </c>
      <c r="AM412" s="368" t="str">
        <f>IF(BS_CONTROLE[[#This Row],[Entre - Estações]]=0, "-", BS_CONTROLE[[#This Row],[Entre - Estações]])</f>
        <v>-</v>
      </c>
      <c r="AN412" s="368" t="str">
        <f>IF(BS_CONTROLE[[#This Row],[SB]]=0, "-", BS_CONTROLE[[#This Row],[SB]])</f>
        <v>-</v>
      </c>
      <c r="AO412" s="369" t="str">
        <f>IF(BS_CONTROLE[[#This Row],[SUB]]=0, "-", BS_CONTROLE[[#This Row],[SUB]])</f>
        <v>-</v>
      </c>
      <c r="AP412" s="370" t="str">
        <f>IF(BS_CONTROLE[[#This Row],[KM - Inicio]]=0, "-", BS_CONTROLE[[#This Row],[KM - Inicio]])</f>
        <v>-</v>
      </c>
      <c r="AQ412" s="37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75" t="str" cm="1">
        <f t="array" ref="BC412" xml:space="preserve"> _xlfn.XLOOKUP(
  1,
  ( BASE_MAPA!$E$2:$E$359 = #REF!) *
  ( BASE_MAPA!$F$2:$F$359 &lt;= #REF!) *
  ( BASE_MAPA!$G$2:$G$359  &gt;= #REF!),
  BASE_MAPA!$D$2:$D$359,
  "-",
  0
)</f>
        <v>-</v>
      </c>
      <c r="BD412" s="75" t="str" cm="1">
        <f t="array" ref="BD412" xml:space="preserve"> _xlfn.XLOOKUP(
  1,
  ( BASE_MAPA!$E$2:$E$359 = #REF!) *
  ( BASE_MAPA!$F$2:$F$359 &lt;= #REF!) *
  ( BASE_MAPA!$G$2:$G$359  &gt;= #REF!),
  BASE_MAPA!$K$2:$K$359,
  "-",
  0
)</f>
        <v>-</v>
      </c>
      <c r="BE412" s="11" t="str">
        <f>IFERROR(_xlfn.XLOOKUP(AO412, BASE_MAPA!$E$2:$E$359, BASE_MAPA!$J$2:$J$359), "ERRO")</f>
        <v>ERRO</v>
      </c>
      <c r="BF412" s="37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9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16" t="str" cm="1">
        <f t="array" ref="M413" xml:space="preserve"> _xlfn.XLOOKUP(
  1,
  ( BASE_MAPA!$E$2:$E$359 = #REF!) *
  ( BASE_MAPA!$F$2:$F$359 &lt;= #REF!) *
  ( BASE_MAPA!$G$2:$G$359  &gt;= #REF!),
  BASE_MAPA!$H$2:$H$359,
  "-",
  0
)</f>
        <v>-</v>
      </c>
      <c r="N413" s="16" t="str" cm="1">
        <f t="array" ref="N413" xml:space="preserve"> _xlfn.XLOOKUP(
  1,
  ( BASE_MAPA!$E$2:$E$359 = #REF!) *
  ( BASE_MAPA!$F$2:$F$359 &lt;= #REF!) *
  ( BASE_MAPA!$G$2:$G$359  &gt;= #REF!),
  BASE_MAPA!$I$2:$I$359,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75" t="str" cm="1">
        <f t="array" ref="S413" xml:space="preserve"> _xlfn.XLOOKUP(
  1,
  ( BASE_MAPA!$E$2:$E$359 = #REF!) *
  ( BASE_MAPA!$F$2:$F$359 &lt;= #REF!) *
  ( BASE_MAPA!$G$2:$G$359  &gt;= #REF!),
  BASE_MAPA!$D$2:$D$359,
  "-",
  0
)</f>
        <v>-</v>
      </c>
      <c r="T413" s="75" t="str" cm="1">
        <f t="array" ref="T413" xml:space="preserve"> _xlfn.XLOOKUP(
  1,
  ( BASE_MAPA!$E$2:$E$359 = #REF!) *
  ( BASE_MAPA!$F$2:$F$359 &lt;= #REF!) *
  ( BASE_MAPA!$G$2:$G$359  &gt;= #REF!),
  BASE_MAPA!$K$2:$K$359,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68" t="str">
        <f>IF(BS_CONTROLE[[#This Row],[Local - Partida]]=0, "-", BS_CONTROLE[[#This Row],[Local - Partida]])</f>
        <v>-</v>
      </c>
      <c r="AL413" s="368" t="str">
        <f>IF(BS_CONTROLE[[#This Row],[Local - Encerramento]]=0, "-", BS_CONTROLE[[#This Row],[Local - Encerramento]])</f>
        <v>-</v>
      </c>
      <c r="AM413" s="368" t="str">
        <f>IF(BS_CONTROLE[[#This Row],[Entre - Estações]]=0, "-", BS_CONTROLE[[#This Row],[Entre - Estações]])</f>
        <v>-</v>
      </c>
      <c r="AN413" s="368" t="str">
        <f>IF(BS_CONTROLE[[#This Row],[SB]]=0, "-", BS_CONTROLE[[#This Row],[SB]])</f>
        <v>-</v>
      </c>
      <c r="AO413" s="369" t="str">
        <f>IF(BS_CONTROLE[[#This Row],[SUB]]=0, "-", BS_CONTROLE[[#This Row],[SUB]])</f>
        <v>-</v>
      </c>
      <c r="AP413" s="370" t="str">
        <f>IF(BS_CONTROLE[[#This Row],[KM - Inicio]]=0, "-", BS_CONTROLE[[#This Row],[KM - Inicio]])</f>
        <v>-</v>
      </c>
      <c r="AQ413" s="37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75" t="str" cm="1">
        <f t="array" ref="BC413" xml:space="preserve"> _xlfn.XLOOKUP(
  1,
  ( BASE_MAPA!$E$2:$E$359 = #REF!) *
  ( BASE_MAPA!$F$2:$F$359 &lt;= #REF!) *
  ( BASE_MAPA!$G$2:$G$359  &gt;= #REF!),
  BASE_MAPA!$D$2:$D$359,
  "-",
  0
)</f>
        <v>-</v>
      </c>
      <c r="BD413" s="75" t="str" cm="1">
        <f t="array" ref="BD413" xml:space="preserve"> _xlfn.XLOOKUP(
  1,
  ( BASE_MAPA!$E$2:$E$359 = #REF!) *
  ( BASE_MAPA!$F$2:$F$359 &lt;= #REF!) *
  ( BASE_MAPA!$G$2:$G$359  &gt;= #REF!),
  BASE_MAPA!$K$2:$K$359,
  "-",
  0
)</f>
        <v>-</v>
      </c>
      <c r="BE413" s="11" t="str">
        <f>IFERROR(_xlfn.XLOOKUP(AO413, BASE_MAPA!$E$2:$E$359, BASE_MAPA!$J$2:$J$359), "ERRO")</f>
        <v>ERRO</v>
      </c>
      <c r="BF413" s="37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9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16" t="str" cm="1">
        <f t="array" ref="M414" xml:space="preserve"> _xlfn.XLOOKUP(
  1,
  ( BASE_MAPA!$E$2:$E$359 = #REF!) *
  ( BASE_MAPA!$F$2:$F$359 &lt;= #REF!) *
  ( BASE_MAPA!$G$2:$G$359  &gt;= #REF!),
  BASE_MAPA!$H$2:$H$359,
  "-",
  0
)</f>
        <v>-</v>
      </c>
      <c r="N414" s="16" t="str" cm="1">
        <f t="array" ref="N414" xml:space="preserve"> _xlfn.XLOOKUP(
  1,
  ( BASE_MAPA!$E$2:$E$359 = #REF!) *
  ( BASE_MAPA!$F$2:$F$359 &lt;= #REF!) *
  ( BASE_MAPA!$G$2:$G$359  &gt;= #REF!),
  BASE_MAPA!$I$2:$I$359,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75" t="str" cm="1">
        <f t="array" ref="S414" xml:space="preserve"> _xlfn.XLOOKUP(
  1,
  ( BASE_MAPA!$E$2:$E$359 = #REF!) *
  ( BASE_MAPA!$F$2:$F$359 &lt;= #REF!) *
  ( BASE_MAPA!$G$2:$G$359  &gt;= #REF!),
  BASE_MAPA!$D$2:$D$359,
  "-",
  0
)</f>
        <v>-</v>
      </c>
      <c r="T414" s="75" t="str" cm="1">
        <f t="array" ref="T414" xml:space="preserve"> _xlfn.XLOOKUP(
  1,
  ( BASE_MAPA!$E$2:$E$359 = #REF!) *
  ( BASE_MAPA!$F$2:$F$359 &lt;= #REF!) *
  ( BASE_MAPA!$G$2:$G$359  &gt;= #REF!),
  BASE_MAPA!$K$2:$K$359,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68" t="str">
        <f>IF(BS_CONTROLE[[#This Row],[Local - Partida]]=0, "-", BS_CONTROLE[[#This Row],[Local - Partida]])</f>
        <v>-</v>
      </c>
      <c r="AL414" s="368" t="str">
        <f>IF(BS_CONTROLE[[#This Row],[Local - Encerramento]]=0, "-", BS_CONTROLE[[#This Row],[Local - Encerramento]])</f>
        <v>-</v>
      </c>
      <c r="AM414" s="368" t="str">
        <f>IF(BS_CONTROLE[[#This Row],[Entre - Estações]]=0, "-", BS_CONTROLE[[#This Row],[Entre - Estações]])</f>
        <v>-</v>
      </c>
      <c r="AN414" s="368" t="str">
        <f>IF(BS_CONTROLE[[#This Row],[SB]]=0, "-", BS_CONTROLE[[#This Row],[SB]])</f>
        <v>-</v>
      </c>
      <c r="AO414" s="369" t="str">
        <f>IF(BS_CONTROLE[[#This Row],[SUB]]=0, "-", BS_CONTROLE[[#This Row],[SUB]])</f>
        <v>-</v>
      </c>
      <c r="AP414" s="370" t="str">
        <f>IF(BS_CONTROLE[[#This Row],[KM - Inicio]]=0, "-", BS_CONTROLE[[#This Row],[KM - Inicio]])</f>
        <v>-</v>
      </c>
      <c r="AQ414" s="37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75" t="str" cm="1">
        <f t="array" ref="BC414" xml:space="preserve"> _xlfn.XLOOKUP(
  1,
  ( BASE_MAPA!$E$2:$E$359 = #REF!) *
  ( BASE_MAPA!$F$2:$F$359 &lt;= #REF!) *
  ( BASE_MAPA!$G$2:$G$359  &gt;= #REF!),
  BASE_MAPA!$D$2:$D$359,
  "-",
  0
)</f>
        <v>-</v>
      </c>
      <c r="BD414" s="75" t="str" cm="1">
        <f t="array" ref="BD414" xml:space="preserve"> _xlfn.XLOOKUP(
  1,
  ( BASE_MAPA!$E$2:$E$359 = #REF!) *
  ( BASE_MAPA!$F$2:$F$359 &lt;= #REF!) *
  ( BASE_MAPA!$G$2:$G$359  &gt;= #REF!),
  BASE_MAPA!$K$2:$K$359,
  "-",
  0
)</f>
        <v>-</v>
      </c>
      <c r="BE414" s="11" t="str">
        <f>IFERROR(_xlfn.XLOOKUP(AO414, BASE_MAPA!$E$2:$E$359, BASE_MAPA!$J$2:$J$359), "ERRO")</f>
        <v>ERRO</v>
      </c>
      <c r="BF414" s="37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9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16" t="str" cm="1">
        <f t="array" ref="M415" xml:space="preserve"> _xlfn.XLOOKUP(
  1,
  ( BASE_MAPA!$E$2:$E$359 = #REF!) *
  ( BASE_MAPA!$F$2:$F$359 &lt;= #REF!) *
  ( BASE_MAPA!$G$2:$G$359  &gt;= #REF!),
  BASE_MAPA!$H$2:$H$359,
  "-",
  0
)</f>
        <v>-</v>
      </c>
      <c r="N415" s="16" t="str" cm="1">
        <f t="array" ref="N415" xml:space="preserve"> _xlfn.XLOOKUP(
  1,
  ( BASE_MAPA!$E$2:$E$359 = #REF!) *
  ( BASE_MAPA!$F$2:$F$359 &lt;= #REF!) *
  ( BASE_MAPA!$G$2:$G$359  &gt;= #REF!),
  BASE_MAPA!$I$2:$I$359,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75" t="str" cm="1">
        <f t="array" ref="S415" xml:space="preserve"> _xlfn.XLOOKUP(
  1,
  ( BASE_MAPA!$E$2:$E$359 = #REF!) *
  ( BASE_MAPA!$F$2:$F$359 &lt;= #REF!) *
  ( BASE_MAPA!$G$2:$G$359  &gt;= #REF!),
  BASE_MAPA!$D$2:$D$359,
  "-",
  0
)</f>
        <v>-</v>
      </c>
      <c r="T415" s="75" t="str" cm="1">
        <f t="array" ref="T415" xml:space="preserve"> _xlfn.XLOOKUP(
  1,
  ( BASE_MAPA!$E$2:$E$359 = #REF!) *
  ( BASE_MAPA!$F$2:$F$359 &lt;= #REF!) *
  ( BASE_MAPA!$G$2:$G$359  &gt;= #REF!),
  BASE_MAPA!$K$2:$K$359,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68" t="str">
        <f>IF(BS_CONTROLE[[#This Row],[Local - Partida]]=0, "-", BS_CONTROLE[[#This Row],[Local - Partida]])</f>
        <v>-</v>
      </c>
      <c r="AL415" s="368" t="str">
        <f>IF(BS_CONTROLE[[#This Row],[Local - Encerramento]]=0, "-", BS_CONTROLE[[#This Row],[Local - Encerramento]])</f>
        <v>-</v>
      </c>
      <c r="AM415" s="368" t="str">
        <f>IF(BS_CONTROLE[[#This Row],[Entre - Estações]]=0, "-", BS_CONTROLE[[#This Row],[Entre - Estações]])</f>
        <v>-</v>
      </c>
      <c r="AN415" s="368" t="str">
        <f>IF(BS_CONTROLE[[#This Row],[SB]]=0, "-", BS_CONTROLE[[#This Row],[SB]])</f>
        <v>-</v>
      </c>
      <c r="AO415" s="369" t="str">
        <f>IF(BS_CONTROLE[[#This Row],[SUB]]=0, "-", BS_CONTROLE[[#This Row],[SUB]])</f>
        <v>-</v>
      </c>
      <c r="AP415" s="370" t="str">
        <f>IF(BS_CONTROLE[[#This Row],[KM - Inicio]]=0, "-", BS_CONTROLE[[#This Row],[KM - Inicio]])</f>
        <v>-</v>
      </c>
      <c r="AQ415" s="37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75" t="str" cm="1">
        <f t="array" ref="BC415" xml:space="preserve"> _xlfn.XLOOKUP(
  1,
  ( BASE_MAPA!$E$2:$E$359 = #REF!) *
  ( BASE_MAPA!$F$2:$F$359 &lt;= #REF!) *
  ( BASE_MAPA!$G$2:$G$359  &gt;= #REF!),
  BASE_MAPA!$D$2:$D$359,
  "-",
  0
)</f>
        <v>-</v>
      </c>
      <c r="BD415" s="75" t="str" cm="1">
        <f t="array" ref="BD415" xml:space="preserve"> _xlfn.XLOOKUP(
  1,
  ( BASE_MAPA!$E$2:$E$359 = #REF!) *
  ( BASE_MAPA!$F$2:$F$359 &lt;= #REF!) *
  ( BASE_MAPA!$G$2:$G$359  &gt;= #REF!),
  BASE_MAPA!$K$2:$K$359,
  "-",
  0
)</f>
        <v>-</v>
      </c>
      <c r="BE415" s="11" t="str">
        <f>IFERROR(_xlfn.XLOOKUP(AO415, BASE_MAPA!$E$2:$E$359, BASE_MAPA!$J$2:$J$359), "ERRO")</f>
        <v>ERRO</v>
      </c>
      <c r="BF415" s="37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9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16" t="str" cm="1">
        <f t="array" ref="M416" xml:space="preserve"> _xlfn.XLOOKUP(
  1,
  ( BASE_MAPA!$E$2:$E$359 = #REF!) *
  ( BASE_MAPA!$F$2:$F$359 &lt;= #REF!) *
  ( BASE_MAPA!$G$2:$G$359  &gt;= #REF!),
  BASE_MAPA!$H$2:$H$359,
  "-",
  0
)</f>
        <v>-</v>
      </c>
      <c r="N416" s="16" t="str" cm="1">
        <f t="array" ref="N416" xml:space="preserve"> _xlfn.XLOOKUP(
  1,
  ( BASE_MAPA!$E$2:$E$359 = #REF!) *
  ( BASE_MAPA!$F$2:$F$359 &lt;= #REF!) *
  ( BASE_MAPA!$G$2:$G$359  &gt;= #REF!),
  BASE_MAPA!$I$2:$I$359,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75" t="str" cm="1">
        <f t="array" ref="S416" xml:space="preserve"> _xlfn.XLOOKUP(
  1,
  ( BASE_MAPA!$E$2:$E$359 = #REF!) *
  ( BASE_MAPA!$F$2:$F$359 &lt;= #REF!) *
  ( BASE_MAPA!$G$2:$G$359  &gt;= #REF!),
  BASE_MAPA!$D$2:$D$359,
  "-",
  0
)</f>
        <v>-</v>
      </c>
      <c r="T416" s="75" t="str" cm="1">
        <f t="array" ref="T416" xml:space="preserve"> _xlfn.XLOOKUP(
  1,
  ( BASE_MAPA!$E$2:$E$359 = #REF!) *
  ( BASE_MAPA!$F$2:$F$359 &lt;= #REF!) *
  ( BASE_MAPA!$G$2:$G$359  &gt;= #REF!),
  BASE_MAPA!$K$2:$K$359,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68" t="str">
        <f>IF(BS_CONTROLE[[#This Row],[Local - Partida]]=0, "-", BS_CONTROLE[[#This Row],[Local - Partida]])</f>
        <v>-</v>
      </c>
      <c r="AL416" s="368" t="str">
        <f>IF(BS_CONTROLE[[#This Row],[Local - Encerramento]]=0, "-", BS_CONTROLE[[#This Row],[Local - Encerramento]])</f>
        <v>-</v>
      </c>
      <c r="AM416" s="368" t="str">
        <f>IF(BS_CONTROLE[[#This Row],[Entre - Estações]]=0, "-", BS_CONTROLE[[#This Row],[Entre - Estações]])</f>
        <v>-</v>
      </c>
      <c r="AN416" s="368" t="str">
        <f>IF(BS_CONTROLE[[#This Row],[SB]]=0, "-", BS_CONTROLE[[#This Row],[SB]])</f>
        <v>-</v>
      </c>
      <c r="AO416" s="369" t="str">
        <f>IF(BS_CONTROLE[[#This Row],[SUB]]=0, "-", BS_CONTROLE[[#This Row],[SUB]])</f>
        <v>-</v>
      </c>
      <c r="AP416" s="370" t="str">
        <f>IF(BS_CONTROLE[[#This Row],[KM - Inicio]]=0, "-", BS_CONTROLE[[#This Row],[KM - Inicio]])</f>
        <v>-</v>
      </c>
      <c r="AQ416" s="37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75" t="str" cm="1">
        <f t="array" ref="BC416" xml:space="preserve"> _xlfn.XLOOKUP(
  1,
  ( BASE_MAPA!$E$2:$E$359 = #REF!) *
  ( BASE_MAPA!$F$2:$F$359 &lt;= #REF!) *
  ( BASE_MAPA!$G$2:$G$359  &gt;= #REF!),
  BASE_MAPA!$D$2:$D$359,
  "-",
  0
)</f>
        <v>-</v>
      </c>
      <c r="BD416" s="75" t="str" cm="1">
        <f t="array" ref="BD416" xml:space="preserve"> _xlfn.XLOOKUP(
  1,
  ( BASE_MAPA!$E$2:$E$359 = #REF!) *
  ( BASE_MAPA!$F$2:$F$359 &lt;= #REF!) *
  ( BASE_MAPA!$G$2:$G$359  &gt;= #REF!),
  BASE_MAPA!$K$2:$K$359,
  "-",
  0
)</f>
        <v>-</v>
      </c>
      <c r="BE416" s="11" t="str">
        <f>IFERROR(_xlfn.XLOOKUP(AO416, BASE_MAPA!$E$2:$E$359, BASE_MAPA!$J$2:$J$359), "ERRO")</f>
        <v>ERRO</v>
      </c>
      <c r="BF416" s="37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9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16" t="str" cm="1">
        <f t="array" ref="M417" xml:space="preserve"> _xlfn.XLOOKUP(
  1,
  ( BASE_MAPA!$E$2:$E$359 = #REF!) *
  ( BASE_MAPA!$F$2:$F$359 &lt;= #REF!) *
  ( BASE_MAPA!$G$2:$G$359  &gt;= #REF!),
  BASE_MAPA!$H$2:$H$359,
  "-",
  0
)</f>
        <v>-</v>
      </c>
      <c r="N417" s="16" t="str" cm="1">
        <f t="array" ref="N417" xml:space="preserve"> _xlfn.XLOOKUP(
  1,
  ( BASE_MAPA!$E$2:$E$359 = #REF!) *
  ( BASE_MAPA!$F$2:$F$359 &lt;= #REF!) *
  ( BASE_MAPA!$G$2:$G$359  &gt;= #REF!),
  BASE_MAPA!$I$2:$I$359,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75" t="str" cm="1">
        <f t="array" ref="S417" xml:space="preserve"> _xlfn.XLOOKUP(
  1,
  ( BASE_MAPA!$E$2:$E$359 = #REF!) *
  ( BASE_MAPA!$F$2:$F$359 &lt;= #REF!) *
  ( BASE_MAPA!$G$2:$G$359  &gt;= #REF!),
  BASE_MAPA!$D$2:$D$359,
  "-",
  0
)</f>
        <v>-</v>
      </c>
      <c r="T417" s="75" t="str" cm="1">
        <f t="array" ref="T417" xml:space="preserve"> _xlfn.XLOOKUP(
  1,
  ( BASE_MAPA!$E$2:$E$359 = #REF!) *
  ( BASE_MAPA!$F$2:$F$359 &lt;= #REF!) *
  ( BASE_MAPA!$G$2:$G$359  &gt;= #REF!),
  BASE_MAPA!$K$2:$K$359,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68" t="str">
        <f>IF(BS_CONTROLE[[#This Row],[Local - Partida]]=0, "-", BS_CONTROLE[[#This Row],[Local - Partida]])</f>
        <v>-</v>
      </c>
      <c r="AL417" s="368" t="str">
        <f>IF(BS_CONTROLE[[#This Row],[Local - Encerramento]]=0, "-", BS_CONTROLE[[#This Row],[Local - Encerramento]])</f>
        <v>-</v>
      </c>
      <c r="AM417" s="368" t="str">
        <f>IF(BS_CONTROLE[[#This Row],[Entre - Estações]]=0, "-", BS_CONTROLE[[#This Row],[Entre - Estações]])</f>
        <v>-</v>
      </c>
      <c r="AN417" s="368" t="str">
        <f>IF(BS_CONTROLE[[#This Row],[SB]]=0, "-", BS_CONTROLE[[#This Row],[SB]])</f>
        <v>-</v>
      </c>
      <c r="AO417" s="369" t="str">
        <f>IF(BS_CONTROLE[[#This Row],[SUB]]=0, "-", BS_CONTROLE[[#This Row],[SUB]])</f>
        <v>-</v>
      </c>
      <c r="AP417" s="370" t="str">
        <f>IF(BS_CONTROLE[[#This Row],[KM - Inicio]]=0, "-", BS_CONTROLE[[#This Row],[KM - Inicio]])</f>
        <v>-</v>
      </c>
      <c r="AQ417" s="37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75" t="str" cm="1">
        <f t="array" ref="BC417" xml:space="preserve"> _xlfn.XLOOKUP(
  1,
  ( BASE_MAPA!$E$2:$E$359 = #REF!) *
  ( BASE_MAPA!$F$2:$F$359 &lt;= #REF!) *
  ( BASE_MAPA!$G$2:$G$359  &gt;= #REF!),
  BASE_MAPA!$D$2:$D$359,
  "-",
  0
)</f>
        <v>-</v>
      </c>
      <c r="BD417" s="75" t="str" cm="1">
        <f t="array" ref="BD417" xml:space="preserve"> _xlfn.XLOOKUP(
  1,
  ( BASE_MAPA!$E$2:$E$359 = #REF!) *
  ( BASE_MAPA!$F$2:$F$359 &lt;= #REF!) *
  ( BASE_MAPA!$G$2:$G$359  &gt;= #REF!),
  BASE_MAPA!$K$2:$K$359,
  "-",
  0
)</f>
        <v>-</v>
      </c>
      <c r="BE417" s="11" t="str">
        <f>IFERROR(_xlfn.XLOOKUP(AO417, BASE_MAPA!$E$2:$E$359, BASE_MAPA!$J$2:$J$359), "ERRO")</f>
        <v>ERRO</v>
      </c>
      <c r="BF417" s="37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9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16" t="str" cm="1">
        <f t="array" ref="M418" xml:space="preserve"> _xlfn.XLOOKUP(
  1,
  ( BASE_MAPA!$E$2:$E$359 = #REF!) *
  ( BASE_MAPA!$F$2:$F$359 &lt;= #REF!) *
  ( BASE_MAPA!$G$2:$G$359  &gt;= #REF!),
  BASE_MAPA!$H$2:$H$359,
  "-",
  0
)</f>
        <v>-</v>
      </c>
      <c r="N418" s="16" t="str" cm="1">
        <f t="array" ref="N418" xml:space="preserve"> _xlfn.XLOOKUP(
  1,
  ( BASE_MAPA!$E$2:$E$359 = #REF!) *
  ( BASE_MAPA!$F$2:$F$359 &lt;= #REF!) *
  ( BASE_MAPA!$G$2:$G$359  &gt;= #REF!),
  BASE_MAPA!$I$2:$I$359,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75" t="str" cm="1">
        <f t="array" ref="S418" xml:space="preserve"> _xlfn.XLOOKUP(
  1,
  ( BASE_MAPA!$E$2:$E$359 = #REF!) *
  ( BASE_MAPA!$F$2:$F$359 &lt;= #REF!) *
  ( BASE_MAPA!$G$2:$G$359  &gt;= #REF!),
  BASE_MAPA!$D$2:$D$359,
  "-",
  0
)</f>
        <v>-</v>
      </c>
      <c r="T418" s="75" t="str" cm="1">
        <f t="array" ref="T418" xml:space="preserve"> _xlfn.XLOOKUP(
  1,
  ( BASE_MAPA!$E$2:$E$359 = #REF!) *
  ( BASE_MAPA!$F$2:$F$359 &lt;= #REF!) *
  ( BASE_MAPA!$G$2:$G$359  &gt;= #REF!),
  BASE_MAPA!$K$2:$K$359,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68" t="str">
        <f>IF(BS_CONTROLE[[#This Row],[Local - Partida]]=0, "-", BS_CONTROLE[[#This Row],[Local - Partida]])</f>
        <v>-</v>
      </c>
      <c r="AL418" s="368" t="str">
        <f>IF(BS_CONTROLE[[#This Row],[Local - Encerramento]]=0, "-", BS_CONTROLE[[#This Row],[Local - Encerramento]])</f>
        <v>-</v>
      </c>
      <c r="AM418" s="368" t="str">
        <f>IF(BS_CONTROLE[[#This Row],[Entre - Estações]]=0, "-", BS_CONTROLE[[#This Row],[Entre - Estações]])</f>
        <v>-</v>
      </c>
      <c r="AN418" s="368" t="str">
        <f>IF(BS_CONTROLE[[#This Row],[SB]]=0, "-", BS_CONTROLE[[#This Row],[SB]])</f>
        <v>-</v>
      </c>
      <c r="AO418" s="369" t="str">
        <f>IF(BS_CONTROLE[[#This Row],[SUB]]=0, "-", BS_CONTROLE[[#This Row],[SUB]])</f>
        <v>-</v>
      </c>
      <c r="AP418" s="370" t="str">
        <f>IF(BS_CONTROLE[[#This Row],[KM - Inicio]]=0, "-", BS_CONTROLE[[#This Row],[KM - Inicio]])</f>
        <v>-</v>
      </c>
      <c r="AQ418" s="37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75" t="str" cm="1">
        <f t="array" ref="BC418" xml:space="preserve"> _xlfn.XLOOKUP(
  1,
  ( BASE_MAPA!$E$2:$E$359 = #REF!) *
  ( BASE_MAPA!$F$2:$F$359 &lt;= #REF!) *
  ( BASE_MAPA!$G$2:$G$359  &gt;= #REF!),
  BASE_MAPA!$D$2:$D$359,
  "-",
  0
)</f>
        <v>-</v>
      </c>
      <c r="BD418" s="75" t="str" cm="1">
        <f t="array" ref="BD418" xml:space="preserve"> _xlfn.XLOOKUP(
  1,
  ( BASE_MAPA!$E$2:$E$359 = #REF!) *
  ( BASE_MAPA!$F$2:$F$359 &lt;= #REF!) *
  ( BASE_MAPA!$G$2:$G$359  &gt;= #REF!),
  BASE_MAPA!$K$2:$K$359,
  "-",
  0
)</f>
        <v>-</v>
      </c>
      <c r="BE418" s="11" t="str">
        <f>IFERROR(_xlfn.XLOOKUP(AO418, BASE_MAPA!$E$2:$E$359, BASE_MAPA!$J$2:$J$359), "ERRO")</f>
        <v>ERRO</v>
      </c>
      <c r="BF418" s="37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9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16" t="str" cm="1">
        <f t="array" ref="M419" xml:space="preserve"> _xlfn.XLOOKUP(
  1,
  ( BASE_MAPA!$E$2:$E$359 = #REF!) *
  ( BASE_MAPA!$F$2:$F$359 &lt;= #REF!) *
  ( BASE_MAPA!$G$2:$G$359  &gt;= #REF!),
  BASE_MAPA!$H$2:$H$359,
  "-",
  0
)</f>
        <v>-</v>
      </c>
      <c r="N419" s="16" t="str" cm="1">
        <f t="array" ref="N419" xml:space="preserve"> _xlfn.XLOOKUP(
  1,
  ( BASE_MAPA!$E$2:$E$359 = #REF!) *
  ( BASE_MAPA!$F$2:$F$359 &lt;= #REF!) *
  ( BASE_MAPA!$G$2:$G$359  &gt;= #REF!),
  BASE_MAPA!$I$2:$I$359,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75" t="str" cm="1">
        <f t="array" ref="S419" xml:space="preserve"> _xlfn.XLOOKUP(
  1,
  ( BASE_MAPA!$E$2:$E$359 = #REF!) *
  ( BASE_MAPA!$F$2:$F$359 &lt;= #REF!) *
  ( BASE_MAPA!$G$2:$G$359  &gt;= #REF!),
  BASE_MAPA!$D$2:$D$359,
  "-",
  0
)</f>
        <v>-</v>
      </c>
      <c r="T419" s="75" t="str" cm="1">
        <f t="array" ref="T419" xml:space="preserve"> _xlfn.XLOOKUP(
  1,
  ( BASE_MAPA!$E$2:$E$359 = #REF!) *
  ( BASE_MAPA!$F$2:$F$359 &lt;= #REF!) *
  ( BASE_MAPA!$G$2:$G$359  &gt;= #REF!),
  BASE_MAPA!$K$2:$K$359,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68" t="str">
        <f>IF(BS_CONTROLE[[#This Row],[Local - Partida]]=0, "-", BS_CONTROLE[[#This Row],[Local - Partida]])</f>
        <v>-</v>
      </c>
      <c r="AL419" s="368" t="str">
        <f>IF(BS_CONTROLE[[#This Row],[Local - Encerramento]]=0, "-", BS_CONTROLE[[#This Row],[Local - Encerramento]])</f>
        <v>-</v>
      </c>
      <c r="AM419" s="368" t="str">
        <f>IF(BS_CONTROLE[[#This Row],[Entre - Estações]]=0, "-", BS_CONTROLE[[#This Row],[Entre - Estações]])</f>
        <v>-</v>
      </c>
      <c r="AN419" s="368" t="str">
        <f>IF(BS_CONTROLE[[#This Row],[SB]]=0, "-", BS_CONTROLE[[#This Row],[SB]])</f>
        <v>-</v>
      </c>
      <c r="AO419" s="369" t="str">
        <f>IF(BS_CONTROLE[[#This Row],[SUB]]=0, "-", BS_CONTROLE[[#This Row],[SUB]])</f>
        <v>-</v>
      </c>
      <c r="AP419" s="370" t="str">
        <f>IF(BS_CONTROLE[[#This Row],[KM - Inicio]]=0, "-", BS_CONTROLE[[#This Row],[KM - Inicio]])</f>
        <v>-</v>
      </c>
      <c r="AQ419" s="37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75" t="str" cm="1">
        <f t="array" ref="BC419" xml:space="preserve"> _xlfn.XLOOKUP(
  1,
  ( BASE_MAPA!$E$2:$E$359 = #REF!) *
  ( BASE_MAPA!$F$2:$F$359 &lt;= #REF!) *
  ( BASE_MAPA!$G$2:$G$359  &gt;= #REF!),
  BASE_MAPA!$D$2:$D$359,
  "-",
  0
)</f>
        <v>-</v>
      </c>
      <c r="BD419" s="75" t="str" cm="1">
        <f t="array" ref="BD419" xml:space="preserve"> _xlfn.XLOOKUP(
  1,
  ( BASE_MAPA!$E$2:$E$359 = #REF!) *
  ( BASE_MAPA!$F$2:$F$359 &lt;= #REF!) *
  ( BASE_MAPA!$G$2:$G$359  &gt;= #REF!),
  BASE_MAPA!$K$2:$K$359,
  "-",
  0
)</f>
        <v>-</v>
      </c>
      <c r="BE419" s="11" t="str">
        <f>IFERROR(_xlfn.XLOOKUP(AO419, BASE_MAPA!$E$2:$E$359, BASE_MAPA!$J$2:$J$359), "ERRO")</f>
        <v>ERRO</v>
      </c>
      <c r="BF419" s="37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9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16" t="str" cm="1">
        <f t="array" ref="M420" xml:space="preserve"> _xlfn.XLOOKUP(
  1,
  ( BASE_MAPA!$E$2:$E$359 = #REF!) *
  ( BASE_MAPA!$F$2:$F$359 &lt;= #REF!) *
  ( BASE_MAPA!$G$2:$G$359  &gt;= #REF!),
  BASE_MAPA!$H$2:$H$359,
  "-",
  0
)</f>
        <v>-</v>
      </c>
      <c r="N420" s="16" t="str" cm="1">
        <f t="array" ref="N420" xml:space="preserve"> _xlfn.XLOOKUP(
  1,
  ( BASE_MAPA!$E$2:$E$359 = #REF!) *
  ( BASE_MAPA!$F$2:$F$359 &lt;= #REF!) *
  ( BASE_MAPA!$G$2:$G$359  &gt;= #REF!),
  BASE_MAPA!$I$2:$I$359,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75" t="str" cm="1">
        <f t="array" ref="S420" xml:space="preserve"> _xlfn.XLOOKUP(
  1,
  ( BASE_MAPA!$E$2:$E$359 = #REF!) *
  ( BASE_MAPA!$F$2:$F$359 &lt;= #REF!) *
  ( BASE_MAPA!$G$2:$G$359  &gt;= #REF!),
  BASE_MAPA!$D$2:$D$359,
  "-",
  0
)</f>
        <v>-</v>
      </c>
      <c r="T420" s="75" t="str" cm="1">
        <f t="array" ref="T420" xml:space="preserve"> _xlfn.XLOOKUP(
  1,
  ( BASE_MAPA!$E$2:$E$359 = #REF!) *
  ( BASE_MAPA!$F$2:$F$359 &lt;= #REF!) *
  ( BASE_MAPA!$G$2:$G$359  &gt;= #REF!),
  BASE_MAPA!$K$2:$K$359,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68" t="str">
        <f>IF(BS_CONTROLE[[#This Row],[Local - Partida]]=0, "-", BS_CONTROLE[[#This Row],[Local - Partida]])</f>
        <v>-</v>
      </c>
      <c r="AL420" s="368" t="str">
        <f>IF(BS_CONTROLE[[#This Row],[Local - Encerramento]]=0, "-", BS_CONTROLE[[#This Row],[Local - Encerramento]])</f>
        <v>-</v>
      </c>
      <c r="AM420" s="368" t="str">
        <f>IF(BS_CONTROLE[[#This Row],[Entre - Estações]]=0, "-", BS_CONTROLE[[#This Row],[Entre - Estações]])</f>
        <v>-</v>
      </c>
      <c r="AN420" s="368" t="str">
        <f>IF(BS_CONTROLE[[#This Row],[SB]]=0, "-", BS_CONTROLE[[#This Row],[SB]])</f>
        <v>-</v>
      </c>
      <c r="AO420" s="369" t="str">
        <f>IF(BS_CONTROLE[[#This Row],[SUB]]=0, "-", BS_CONTROLE[[#This Row],[SUB]])</f>
        <v>-</v>
      </c>
      <c r="AP420" s="370" t="str">
        <f>IF(BS_CONTROLE[[#This Row],[KM - Inicio]]=0, "-", BS_CONTROLE[[#This Row],[KM - Inicio]])</f>
        <v>-</v>
      </c>
      <c r="AQ420" s="37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75" t="str" cm="1">
        <f t="array" ref="BC420" xml:space="preserve"> _xlfn.XLOOKUP(
  1,
  ( BASE_MAPA!$E$2:$E$359 = #REF!) *
  ( BASE_MAPA!$F$2:$F$359 &lt;= #REF!) *
  ( BASE_MAPA!$G$2:$G$359  &gt;= #REF!),
  BASE_MAPA!$D$2:$D$359,
  "-",
  0
)</f>
        <v>-</v>
      </c>
      <c r="BD420" s="75" t="str" cm="1">
        <f t="array" ref="BD420" xml:space="preserve"> _xlfn.XLOOKUP(
  1,
  ( BASE_MAPA!$E$2:$E$359 = #REF!) *
  ( BASE_MAPA!$F$2:$F$359 &lt;= #REF!) *
  ( BASE_MAPA!$G$2:$G$359  &gt;= #REF!),
  BASE_MAPA!$K$2:$K$359,
  "-",
  0
)</f>
        <v>-</v>
      </c>
      <c r="BE420" s="11" t="str">
        <f>IFERROR(_xlfn.XLOOKUP(AO420, BASE_MAPA!$E$2:$E$359, BASE_MAPA!$J$2:$J$359), "ERRO")</f>
        <v>ERRO</v>
      </c>
      <c r="BF420" s="37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9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1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16" t="str" cm="1">
        <f t="array" ref="M421" xml:space="preserve"> _xlfn.XLOOKUP(
  1,
  ( BASE_MAPA!$E$2:$E$359 = #REF!) *
  ( BASE_MAPA!$F$2:$F$359 &lt;= #REF!) *
  ( BASE_MAPA!$G$2:$G$359  &gt;= #REF!),
  BASE_MAPA!$H$2:$H$359,
  "-",
  0
)</f>
        <v>-</v>
      </c>
      <c r="N421" s="16" t="str" cm="1">
        <f t="array" ref="N421" xml:space="preserve"> _xlfn.XLOOKUP(
  1,
  ( BASE_MAPA!$E$2:$E$359 = #REF!) *
  ( BASE_MAPA!$F$2:$F$359 &lt;= #REF!) *
  ( BASE_MAPA!$G$2:$G$359  &gt;= #REF!),
  BASE_MAPA!$I$2:$I$359,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75" t="str" cm="1">
        <f t="array" ref="S421" xml:space="preserve"> _xlfn.XLOOKUP(
  1,
  ( BASE_MAPA!$E$2:$E$359 = #REF!) *
  ( BASE_MAPA!$F$2:$F$359 &lt;= #REF!) *
  ( BASE_MAPA!$G$2:$G$359  &gt;= #REF!),
  BASE_MAPA!$D$2:$D$359,
  "-",
  0
)</f>
        <v>-</v>
      </c>
      <c r="T421" s="75" t="str" cm="1">
        <f t="array" ref="T421" xml:space="preserve"> _xlfn.XLOOKUP(
  1,
  ( BASE_MAPA!$E$2:$E$359 = #REF!) *
  ( BASE_MAPA!$F$2:$F$359 &lt;= #REF!) *
  ( BASE_MAPA!$G$2:$G$359  &gt;= #REF!),
  BASE_MAPA!$K$2:$K$359,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68" t="str">
        <f>IF(BS_CONTROLE[[#This Row],[Local - Partida]]=0, "-", BS_CONTROLE[[#This Row],[Local - Partida]])</f>
        <v>-</v>
      </c>
      <c r="AL421" s="368" t="str">
        <f>IF(BS_CONTROLE[[#This Row],[Local - Encerramento]]=0, "-", BS_CONTROLE[[#This Row],[Local - Encerramento]])</f>
        <v>-</v>
      </c>
      <c r="AM421" s="368" t="str">
        <f>IF(BS_CONTROLE[[#This Row],[Entre - Estações]]=0, "-", BS_CONTROLE[[#This Row],[Entre - Estações]])</f>
        <v>-</v>
      </c>
      <c r="AN421" s="368" t="str">
        <f>IF(BS_CONTROLE[[#This Row],[SB]]=0, "-", BS_CONTROLE[[#This Row],[SB]])</f>
        <v>-</v>
      </c>
      <c r="AO421" s="369" t="str">
        <f>IF(BS_CONTROLE[[#This Row],[SUB]]=0, "-", BS_CONTROLE[[#This Row],[SUB]])</f>
        <v>-</v>
      </c>
      <c r="AP421" s="370" t="str">
        <f>IF(BS_CONTROLE[[#This Row],[KM - Inicio]]=0, "-", BS_CONTROLE[[#This Row],[KM - Inicio]])</f>
        <v>-</v>
      </c>
      <c r="AQ421" s="37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75" t="str" cm="1">
        <f t="array" ref="BC421" xml:space="preserve"> _xlfn.XLOOKUP(
  1,
  ( BASE_MAPA!$E$2:$E$359 = #REF!) *
  ( BASE_MAPA!$F$2:$F$359 &lt;= #REF!) *
  ( BASE_MAPA!$G$2:$G$359  &gt;= #REF!),
  BASE_MAPA!$D$2:$D$359,
  "-",
  0
)</f>
        <v>-</v>
      </c>
      <c r="BD421" s="75" t="str" cm="1">
        <f t="array" ref="BD421" xml:space="preserve"> _xlfn.XLOOKUP(
  1,
  ( BASE_MAPA!$E$2:$E$359 = #REF!) *
  ( BASE_MAPA!$F$2:$F$359 &lt;= #REF!) *
  ( BASE_MAPA!$G$2:$G$359  &gt;= #REF!),
  BASE_MAPA!$K$2:$K$359,
  "-",
  0
)</f>
        <v>-</v>
      </c>
      <c r="BE421" s="11" t="str">
        <f>IFERROR(_xlfn.XLOOKUP(AO421, BASE_MAPA!$E$2:$E$359, BASE_MAPA!$J$2:$J$359), "ERRO")</f>
        <v>ERRO</v>
      </c>
      <c r="BF421" s="37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9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16" t="str" cm="1">
        <f t="array" ref="M422" xml:space="preserve"> _xlfn.XLOOKUP(
  1,
  ( BASE_MAPA!$E$2:$E$359 = #REF!) *
  ( BASE_MAPA!$F$2:$F$359 &lt;= #REF!) *
  ( BASE_MAPA!$G$2:$G$359  &gt;= #REF!),
  BASE_MAPA!$H$2:$H$359,
  "-",
  0
)</f>
        <v>-</v>
      </c>
      <c r="N422" s="16" t="str" cm="1">
        <f t="array" ref="N422" xml:space="preserve"> _xlfn.XLOOKUP(
  1,
  ( BASE_MAPA!$E$2:$E$359 = #REF!) *
  ( BASE_MAPA!$F$2:$F$359 &lt;= #REF!) *
  ( BASE_MAPA!$G$2:$G$359  &gt;= #REF!),
  BASE_MAPA!$I$2:$I$359,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75" t="str" cm="1">
        <f t="array" ref="S422" xml:space="preserve"> _xlfn.XLOOKUP(
  1,
  ( BASE_MAPA!$E$2:$E$359 = #REF!) *
  ( BASE_MAPA!$F$2:$F$359 &lt;= #REF!) *
  ( BASE_MAPA!$G$2:$G$359  &gt;= #REF!),
  BASE_MAPA!$D$2:$D$359,
  "-",
  0
)</f>
        <v>-</v>
      </c>
      <c r="T422" s="75" t="str" cm="1">
        <f t="array" ref="T422" xml:space="preserve"> _xlfn.XLOOKUP(
  1,
  ( BASE_MAPA!$E$2:$E$359 = #REF!) *
  ( BASE_MAPA!$F$2:$F$359 &lt;= #REF!) *
  ( BASE_MAPA!$G$2:$G$359  &gt;= #REF!),
  BASE_MAPA!$K$2:$K$359,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68" t="str">
        <f>IF(BS_CONTROLE[[#This Row],[Local - Partida]]=0, "-", BS_CONTROLE[[#This Row],[Local - Partida]])</f>
        <v>-</v>
      </c>
      <c r="AL422" s="368" t="str">
        <f>IF(BS_CONTROLE[[#This Row],[Local - Encerramento]]=0, "-", BS_CONTROLE[[#This Row],[Local - Encerramento]])</f>
        <v>-</v>
      </c>
      <c r="AM422" s="368" t="str">
        <f>IF(BS_CONTROLE[[#This Row],[Entre - Estações]]=0, "-", BS_CONTROLE[[#This Row],[Entre - Estações]])</f>
        <v>-</v>
      </c>
      <c r="AN422" s="368" t="str">
        <f>IF(BS_CONTROLE[[#This Row],[SB]]=0, "-", BS_CONTROLE[[#This Row],[SB]])</f>
        <v>-</v>
      </c>
      <c r="AO422" s="369" t="str">
        <f>IF(BS_CONTROLE[[#This Row],[SUB]]=0, "-", BS_CONTROLE[[#This Row],[SUB]])</f>
        <v>-</v>
      </c>
      <c r="AP422" s="370" t="str">
        <f>IF(BS_CONTROLE[[#This Row],[KM - Inicio]]=0, "-", BS_CONTROLE[[#This Row],[KM - Inicio]])</f>
        <v>-</v>
      </c>
      <c r="AQ422" s="37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75" t="str" cm="1">
        <f t="array" ref="BC422" xml:space="preserve"> _xlfn.XLOOKUP(
  1,
  ( BASE_MAPA!$E$2:$E$359 = #REF!) *
  ( BASE_MAPA!$F$2:$F$359 &lt;= #REF!) *
  ( BASE_MAPA!$G$2:$G$359  &gt;= #REF!),
  BASE_MAPA!$D$2:$D$359,
  "-",
  0
)</f>
        <v>-</v>
      </c>
      <c r="BD422" s="75" t="str" cm="1">
        <f t="array" ref="BD422" xml:space="preserve"> _xlfn.XLOOKUP(
  1,
  ( BASE_MAPA!$E$2:$E$359 = #REF!) *
  ( BASE_MAPA!$F$2:$F$359 &lt;= #REF!) *
  ( BASE_MAPA!$G$2:$G$359  &gt;= #REF!),
  BASE_MAPA!$K$2:$K$359,
  "-",
  0
)</f>
        <v>-</v>
      </c>
      <c r="BE422" s="11" t="str">
        <f>IFERROR(_xlfn.XLOOKUP(AO422, BASE_MAPA!$E$2:$E$359, BASE_MAPA!$J$2:$J$359), "ERRO")</f>
        <v>ERRO</v>
      </c>
      <c r="BF422" s="37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9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1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16" t="str" cm="1">
        <f t="array" ref="M423" xml:space="preserve"> _xlfn.XLOOKUP(
  1,
  ( BASE_MAPA!$E$2:$E$359 = #REF!) *
  ( BASE_MAPA!$F$2:$F$359 &lt;= #REF!) *
  ( BASE_MAPA!$G$2:$G$359  &gt;= #REF!),
  BASE_MAPA!$H$2:$H$359,
  "-",
  0
)</f>
        <v>-</v>
      </c>
      <c r="N423" s="16" t="str" cm="1">
        <f t="array" ref="N423" xml:space="preserve"> _xlfn.XLOOKUP(
  1,
  ( BASE_MAPA!$E$2:$E$359 = #REF!) *
  ( BASE_MAPA!$F$2:$F$359 &lt;= #REF!) *
  ( BASE_MAPA!$G$2:$G$359  &gt;= #REF!),
  BASE_MAPA!$I$2:$I$359,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75" t="str" cm="1">
        <f t="array" ref="S423" xml:space="preserve"> _xlfn.XLOOKUP(
  1,
  ( BASE_MAPA!$E$2:$E$359 = #REF!) *
  ( BASE_MAPA!$F$2:$F$359 &lt;= #REF!) *
  ( BASE_MAPA!$G$2:$G$359  &gt;= #REF!),
  BASE_MAPA!$D$2:$D$359,
  "-",
  0
)</f>
        <v>-</v>
      </c>
      <c r="T423" s="75" t="str" cm="1">
        <f t="array" ref="T423" xml:space="preserve"> _xlfn.XLOOKUP(
  1,
  ( BASE_MAPA!$E$2:$E$359 = #REF!) *
  ( BASE_MAPA!$F$2:$F$359 &lt;= #REF!) *
  ( BASE_MAPA!$G$2:$G$359  &gt;= #REF!),
  BASE_MAPA!$K$2:$K$359,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68" t="str">
        <f>IF(BS_CONTROLE[[#This Row],[Local - Partida]]=0, "-", BS_CONTROLE[[#This Row],[Local - Partida]])</f>
        <v>-</v>
      </c>
      <c r="AL423" s="368" t="str">
        <f>IF(BS_CONTROLE[[#This Row],[Local - Encerramento]]=0, "-", BS_CONTROLE[[#This Row],[Local - Encerramento]])</f>
        <v>-</v>
      </c>
      <c r="AM423" s="368" t="str">
        <f>IF(BS_CONTROLE[[#This Row],[Entre - Estações]]=0, "-", BS_CONTROLE[[#This Row],[Entre - Estações]])</f>
        <v>-</v>
      </c>
      <c r="AN423" s="368" t="str">
        <f>IF(BS_CONTROLE[[#This Row],[SB]]=0, "-", BS_CONTROLE[[#This Row],[SB]])</f>
        <v>-</v>
      </c>
      <c r="AO423" s="369" t="str">
        <f>IF(BS_CONTROLE[[#This Row],[SUB]]=0, "-", BS_CONTROLE[[#This Row],[SUB]])</f>
        <v>-</v>
      </c>
      <c r="AP423" s="370" t="str">
        <f>IF(BS_CONTROLE[[#This Row],[KM - Inicio]]=0, "-", BS_CONTROLE[[#This Row],[KM - Inicio]])</f>
        <v>-</v>
      </c>
      <c r="AQ423" s="37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75" t="str" cm="1">
        <f t="array" ref="BC423" xml:space="preserve"> _xlfn.XLOOKUP(
  1,
  ( BASE_MAPA!$E$2:$E$359 = #REF!) *
  ( BASE_MAPA!$F$2:$F$359 &lt;= #REF!) *
  ( BASE_MAPA!$G$2:$G$359  &gt;= #REF!),
  BASE_MAPA!$D$2:$D$359,
  "-",
  0
)</f>
        <v>-</v>
      </c>
      <c r="BD423" s="75" t="str" cm="1">
        <f t="array" ref="BD423" xml:space="preserve"> _xlfn.XLOOKUP(
  1,
  ( BASE_MAPA!$E$2:$E$359 = #REF!) *
  ( BASE_MAPA!$F$2:$F$359 &lt;= #REF!) *
  ( BASE_MAPA!$G$2:$G$359  &gt;= #REF!),
  BASE_MAPA!$K$2:$K$359,
  "-",
  0
)</f>
        <v>-</v>
      </c>
      <c r="BE423" s="11" t="str">
        <f>IFERROR(_xlfn.XLOOKUP(AO423, BASE_MAPA!$E$2:$E$359, BASE_MAPA!$J$2:$J$359), "ERRO")</f>
        <v>ERRO</v>
      </c>
      <c r="BF423" s="37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9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16" t="str" cm="1">
        <f t="array" ref="M424" xml:space="preserve"> _xlfn.XLOOKUP(
  1,
  ( BASE_MAPA!$E$2:$E$359 = #REF!) *
  ( BASE_MAPA!$F$2:$F$359 &lt;= #REF!) *
  ( BASE_MAPA!$G$2:$G$359  &gt;= #REF!),
  BASE_MAPA!$H$2:$H$359,
  "-",
  0
)</f>
        <v>-</v>
      </c>
      <c r="N424" s="16" t="str" cm="1">
        <f t="array" ref="N424" xml:space="preserve"> _xlfn.XLOOKUP(
  1,
  ( BASE_MAPA!$E$2:$E$359 = #REF!) *
  ( BASE_MAPA!$F$2:$F$359 &lt;= #REF!) *
  ( BASE_MAPA!$G$2:$G$359  &gt;= #REF!),
  BASE_MAPA!$I$2:$I$359,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75" t="str" cm="1">
        <f t="array" ref="S424" xml:space="preserve"> _xlfn.XLOOKUP(
  1,
  ( BASE_MAPA!$E$2:$E$359 = #REF!) *
  ( BASE_MAPA!$F$2:$F$359 &lt;= #REF!) *
  ( BASE_MAPA!$G$2:$G$359  &gt;= #REF!),
  BASE_MAPA!$D$2:$D$359,
  "-",
  0
)</f>
        <v>-</v>
      </c>
      <c r="T424" s="75" t="str" cm="1">
        <f t="array" ref="T424" xml:space="preserve"> _xlfn.XLOOKUP(
  1,
  ( BASE_MAPA!$E$2:$E$359 = #REF!) *
  ( BASE_MAPA!$F$2:$F$359 &lt;= #REF!) *
  ( BASE_MAPA!$G$2:$G$359  &gt;= #REF!),
  BASE_MAPA!$K$2:$K$359,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68" t="str">
        <f>IF(BS_CONTROLE[[#This Row],[Local - Partida]]=0, "-", BS_CONTROLE[[#This Row],[Local - Partida]])</f>
        <v>-</v>
      </c>
      <c r="AL424" s="368" t="str">
        <f>IF(BS_CONTROLE[[#This Row],[Local - Encerramento]]=0, "-", BS_CONTROLE[[#This Row],[Local - Encerramento]])</f>
        <v>-</v>
      </c>
      <c r="AM424" s="368" t="str">
        <f>IF(BS_CONTROLE[[#This Row],[Entre - Estações]]=0, "-", BS_CONTROLE[[#This Row],[Entre - Estações]])</f>
        <v>-</v>
      </c>
      <c r="AN424" s="368" t="str">
        <f>IF(BS_CONTROLE[[#This Row],[SB]]=0, "-", BS_CONTROLE[[#This Row],[SB]])</f>
        <v>-</v>
      </c>
      <c r="AO424" s="369" t="str">
        <f>IF(BS_CONTROLE[[#This Row],[SUB]]=0, "-", BS_CONTROLE[[#This Row],[SUB]])</f>
        <v>-</v>
      </c>
      <c r="AP424" s="370" t="str">
        <f>IF(BS_CONTROLE[[#This Row],[KM - Inicio]]=0, "-", BS_CONTROLE[[#This Row],[KM - Inicio]])</f>
        <v>-</v>
      </c>
      <c r="AQ424" s="37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75" t="str" cm="1">
        <f t="array" ref="BC424" xml:space="preserve"> _xlfn.XLOOKUP(
  1,
  ( BASE_MAPA!$E$2:$E$359 = #REF!) *
  ( BASE_MAPA!$F$2:$F$359 &lt;= #REF!) *
  ( BASE_MAPA!$G$2:$G$359  &gt;= #REF!),
  BASE_MAPA!$D$2:$D$359,
  "-",
  0
)</f>
        <v>-</v>
      </c>
      <c r="BD424" s="75" t="str" cm="1">
        <f t="array" ref="BD424" xml:space="preserve"> _xlfn.XLOOKUP(
  1,
  ( BASE_MAPA!$E$2:$E$359 = #REF!) *
  ( BASE_MAPA!$F$2:$F$359 &lt;= #REF!) *
  ( BASE_MAPA!$G$2:$G$359  &gt;= #REF!),
  BASE_MAPA!$K$2:$K$359,
  "-",
  0
)</f>
        <v>-</v>
      </c>
      <c r="BE424" s="11" t="str">
        <f>IFERROR(_xlfn.XLOOKUP(AO424, BASE_MAPA!$E$2:$E$359, BASE_MAPA!$J$2:$J$359), "ERRO")</f>
        <v>ERRO</v>
      </c>
      <c r="BF424" s="37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9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16" t="str" cm="1">
        <f t="array" ref="M425" xml:space="preserve"> _xlfn.XLOOKUP(
  1,
  ( BASE_MAPA!$E$2:$E$359 = #REF!) *
  ( BASE_MAPA!$F$2:$F$359 &lt;= #REF!) *
  ( BASE_MAPA!$G$2:$G$359  &gt;= #REF!),
  BASE_MAPA!$H$2:$H$359,
  "-",
  0
)</f>
        <v>-</v>
      </c>
      <c r="N425" s="16" t="str" cm="1">
        <f t="array" ref="N425" xml:space="preserve"> _xlfn.XLOOKUP(
  1,
  ( BASE_MAPA!$E$2:$E$359 = #REF!) *
  ( BASE_MAPA!$F$2:$F$359 &lt;= #REF!) *
  ( BASE_MAPA!$G$2:$G$359  &gt;= #REF!),
  BASE_MAPA!$I$2:$I$359,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75" t="str" cm="1">
        <f t="array" ref="S425" xml:space="preserve"> _xlfn.XLOOKUP(
  1,
  ( BASE_MAPA!$E$2:$E$359 = #REF!) *
  ( BASE_MAPA!$F$2:$F$359 &lt;= #REF!) *
  ( BASE_MAPA!$G$2:$G$359  &gt;= #REF!),
  BASE_MAPA!$D$2:$D$359,
  "-",
  0
)</f>
        <v>-</v>
      </c>
      <c r="T425" s="75" t="str" cm="1">
        <f t="array" ref="T425" xml:space="preserve"> _xlfn.XLOOKUP(
  1,
  ( BASE_MAPA!$E$2:$E$359 = #REF!) *
  ( BASE_MAPA!$F$2:$F$359 &lt;= #REF!) *
  ( BASE_MAPA!$G$2:$G$359  &gt;= #REF!),
  BASE_MAPA!$K$2:$K$359,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68" t="str">
        <f>IF(BS_CONTROLE[[#This Row],[Local - Partida]]=0, "-", BS_CONTROLE[[#This Row],[Local - Partida]])</f>
        <v>-</v>
      </c>
      <c r="AL425" s="368" t="str">
        <f>IF(BS_CONTROLE[[#This Row],[Local - Encerramento]]=0, "-", BS_CONTROLE[[#This Row],[Local - Encerramento]])</f>
        <v>-</v>
      </c>
      <c r="AM425" s="368" t="str">
        <f>IF(BS_CONTROLE[[#This Row],[Entre - Estações]]=0, "-", BS_CONTROLE[[#This Row],[Entre - Estações]])</f>
        <v>-</v>
      </c>
      <c r="AN425" s="368" t="str">
        <f>IF(BS_CONTROLE[[#This Row],[SB]]=0, "-", BS_CONTROLE[[#This Row],[SB]])</f>
        <v>-</v>
      </c>
      <c r="AO425" s="369" t="str">
        <f>IF(BS_CONTROLE[[#This Row],[SUB]]=0, "-", BS_CONTROLE[[#This Row],[SUB]])</f>
        <v>-</v>
      </c>
      <c r="AP425" s="370" t="str">
        <f>IF(BS_CONTROLE[[#This Row],[KM - Inicio]]=0, "-", BS_CONTROLE[[#This Row],[KM - Inicio]])</f>
        <v>-</v>
      </c>
      <c r="AQ425" s="37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75" t="str" cm="1">
        <f t="array" ref="BC425" xml:space="preserve"> _xlfn.XLOOKUP(
  1,
  ( BASE_MAPA!$E$2:$E$359 = #REF!) *
  ( BASE_MAPA!$F$2:$F$359 &lt;= #REF!) *
  ( BASE_MAPA!$G$2:$G$359  &gt;= #REF!),
  BASE_MAPA!$D$2:$D$359,
  "-",
  0
)</f>
        <v>-</v>
      </c>
      <c r="BD425" s="75" t="str" cm="1">
        <f t="array" ref="BD425" xml:space="preserve"> _xlfn.XLOOKUP(
  1,
  ( BASE_MAPA!$E$2:$E$359 = #REF!) *
  ( BASE_MAPA!$F$2:$F$359 &lt;= #REF!) *
  ( BASE_MAPA!$G$2:$G$359  &gt;= #REF!),
  BASE_MAPA!$K$2:$K$359,
  "-",
  0
)</f>
        <v>-</v>
      </c>
      <c r="BE425" s="11" t="str">
        <f>IFERROR(_xlfn.XLOOKUP(AO425, BASE_MAPA!$E$2:$E$359, BASE_MAPA!$J$2:$J$359), "ERRO")</f>
        <v>ERRO</v>
      </c>
      <c r="BF425" s="37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9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16" t="str" cm="1">
        <f t="array" ref="M426" xml:space="preserve"> _xlfn.XLOOKUP(
  1,
  ( BASE_MAPA!$E$2:$E$359 = #REF!) *
  ( BASE_MAPA!$F$2:$F$359 &lt;= #REF!) *
  ( BASE_MAPA!$G$2:$G$359  &gt;= #REF!),
  BASE_MAPA!$H$2:$H$359,
  "-",
  0
)</f>
        <v>-</v>
      </c>
      <c r="N426" s="16" t="str" cm="1">
        <f t="array" ref="N426" xml:space="preserve"> _xlfn.XLOOKUP(
  1,
  ( BASE_MAPA!$E$2:$E$359 = #REF!) *
  ( BASE_MAPA!$F$2:$F$359 &lt;= #REF!) *
  ( BASE_MAPA!$G$2:$G$359  &gt;= #REF!),
  BASE_MAPA!$I$2:$I$359,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75" t="str" cm="1">
        <f t="array" ref="S426" xml:space="preserve"> _xlfn.XLOOKUP(
  1,
  ( BASE_MAPA!$E$2:$E$359 = #REF!) *
  ( BASE_MAPA!$F$2:$F$359 &lt;= #REF!) *
  ( BASE_MAPA!$G$2:$G$359  &gt;= #REF!),
  BASE_MAPA!$D$2:$D$359,
  "-",
  0
)</f>
        <v>-</v>
      </c>
      <c r="T426" s="75" t="str" cm="1">
        <f t="array" ref="T426" xml:space="preserve"> _xlfn.XLOOKUP(
  1,
  ( BASE_MAPA!$E$2:$E$359 = #REF!) *
  ( BASE_MAPA!$F$2:$F$359 &lt;= #REF!) *
  ( BASE_MAPA!$G$2:$G$359  &gt;= #REF!),
  BASE_MAPA!$K$2:$K$359,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68" t="str">
        <f>IF(BS_CONTROLE[[#This Row],[Local - Partida]]=0, "-", BS_CONTROLE[[#This Row],[Local - Partida]])</f>
        <v>-</v>
      </c>
      <c r="AL426" s="368" t="str">
        <f>IF(BS_CONTROLE[[#This Row],[Local - Encerramento]]=0, "-", BS_CONTROLE[[#This Row],[Local - Encerramento]])</f>
        <v>-</v>
      </c>
      <c r="AM426" s="368" t="str">
        <f>IF(BS_CONTROLE[[#This Row],[Entre - Estações]]=0, "-", BS_CONTROLE[[#This Row],[Entre - Estações]])</f>
        <v>-</v>
      </c>
      <c r="AN426" s="368" t="str">
        <f>IF(BS_CONTROLE[[#This Row],[SB]]=0, "-", BS_CONTROLE[[#This Row],[SB]])</f>
        <v>-</v>
      </c>
      <c r="AO426" s="369" t="str">
        <f>IF(BS_CONTROLE[[#This Row],[SUB]]=0, "-", BS_CONTROLE[[#This Row],[SUB]])</f>
        <v>-</v>
      </c>
      <c r="AP426" s="370" t="str">
        <f>IF(BS_CONTROLE[[#This Row],[KM - Inicio]]=0, "-", BS_CONTROLE[[#This Row],[KM - Inicio]])</f>
        <v>-</v>
      </c>
      <c r="AQ426" s="37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75" t="str" cm="1">
        <f t="array" ref="BC426" xml:space="preserve"> _xlfn.XLOOKUP(
  1,
  ( BASE_MAPA!$E$2:$E$359 = #REF!) *
  ( BASE_MAPA!$F$2:$F$359 &lt;= #REF!) *
  ( BASE_MAPA!$G$2:$G$359  &gt;= #REF!),
  BASE_MAPA!$D$2:$D$359,
  "-",
  0
)</f>
        <v>-</v>
      </c>
      <c r="BD426" s="75" t="str" cm="1">
        <f t="array" ref="BD426" xml:space="preserve"> _xlfn.XLOOKUP(
  1,
  ( BASE_MAPA!$E$2:$E$359 = #REF!) *
  ( BASE_MAPA!$F$2:$F$359 &lt;= #REF!) *
  ( BASE_MAPA!$G$2:$G$359  &gt;= #REF!),
  BASE_MAPA!$K$2:$K$359,
  "-",
  0
)</f>
        <v>-</v>
      </c>
      <c r="BE426" s="11" t="str">
        <f>IFERROR(_xlfn.XLOOKUP(AO426, BASE_MAPA!$E$2:$E$359, BASE_MAPA!$J$2:$J$359), "ERRO")</f>
        <v>ERRO</v>
      </c>
      <c r="BF426" s="37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9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16" t="str" cm="1">
        <f t="array" ref="M427" xml:space="preserve"> _xlfn.XLOOKUP(
  1,
  ( BASE_MAPA!$E$2:$E$359 = #REF!) *
  ( BASE_MAPA!$F$2:$F$359 &lt;= #REF!) *
  ( BASE_MAPA!$G$2:$G$359  &gt;= #REF!),
  BASE_MAPA!$H$2:$H$359,
  "-",
  0
)</f>
        <v>-</v>
      </c>
      <c r="N427" s="16" t="str" cm="1">
        <f t="array" ref="N427" xml:space="preserve"> _xlfn.XLOOKUP(
  1,
  ( BASE_MAPA!$E$2:$E$359 = #REF!) *
  ( BASE_MAPA!$F$2:$F$359 &lt;= #REF!) *
  ( BASE_MAPA!$G$2:$G$359  &gt;= #REF!),
  BASE_MAPA!$I$2:$I$359,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75" t="str" cm="1">
        <f t="array" ref="S427" xml:space="preserve"> _xlfn.XLOOKUP(
  1,
  ( BASE_MAPA!$E$2:$E$359 = #REF!) *
  ( BASE_MAPA!$F$2:$F$359 &lt;= #REF!) *
  ( BASE_MAPA!$G$2:$G$359  &gt;= #REF!),
  BASE_MAPA!$D$2:$D$359,
  "-",
  0
)</f>
        <v>-</v>
      </c>
      <c r="T427" s="75" t="str" cm="1">
        <f t="array" ref="T427" xml:space="preserve"> _xlfn.XLOOKUP(
  1,
  ( BASE_MAPA!$E$2:$E$359 = #REF!) *
  ( BASE_MAPA!$F$2:$F$359 &lt;= #REF!) *
  ( BASE_MAPA!$G$2:$G$359  &gt;= #REF!),
  BASE_MAPA!$K$2:$K$359,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68" t="str">
        <f>IF(BS_CONTROLE[[#This Row],[Local - Partida]]=0, "-", BS_CONTROLE[[#This Row],[Local - Partida]])</f>
        <v>-</v>
      </c>
      <c r="AL427" s="368" t="str">
        <f>IF(BS_CONTROLE[[#This Row],[Local - Encerramento]]=0, "-", BS_CONTROLE[[#This Row],[Local - Encerramento]])</f>
        <v>-</v>
      </c>
      <c r="AM427" s="368" t="str">
        <f>IF(BS_CONTROLE[[#This Row],[Entre - Estações]]=0, "-", BS_CONTROLE[[#This Row],[Entre - Estações]])</f>
        <v>-</v>
      </c>
      <c r="AN427" s="368" t="str">
        <f>IF(BS_CONTROLE[[#This Row],[SB]]=0, "-", BS_CONTROLE[[#This Row],[SB]])</f>
        <v>-</v>
      </c>
      <c r="AO427" s="369" t="str">
        <f>IF(BS_CONTROLE[[#This Row],[SUB]]=0, "-", BS_CONTROLE[[#This Row],[SUB]])</f>
        <v>-</v>
      </c>
      <c r="AP427" s="370" t="str">
        <f>IF(BS_CONTROLE[[#This Row],[KM - Inicio]]=0, "-", BS_CONTROLE[[#This Row],[KM - Inicio]])</f>
        <v>-</v>
      </c>
      <c r="AQ427" s="37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75" t="str" cm="1">
        <f t="array" ref="BC427" xml:space="preserve"> _xlfn.XLOOKUP(
  1,
  ( BASE_MAPA!$E$2:$E$359 = #REF!) *
  ( BASE_MAPA!$F$2:$F$359 &lt;= #REF!) *
  ( BASE_MAPA!$G$2:$G$359  &gt;= #REF!),
  BASE_MAPA!$D$2:$D$359,
  "-",
  0
)</f>
        <v>-</v>
      </c>
      <c r="BD427" s="75" t="str" cm="1">
        <f t="array" ref="BD427" xml:space="preserve"> _xlfn.XLOOKUP(
  1,
  ( BASE_MAPA!$E$2:$E$359 = #REF!) *
  ( BASE_MAPA!$F$2:$F$359 &lt;= #REF!) *
  ( BASE_MAPA!$G$2:$G$359  &gt;= #REF!),
  BASE_MAPA!$K$2:$K$359,
  "-",
  0
)</f>
        <v>-</v>
      </c>
      <c r="BE427" s="11" t="str">
        <f>IFERROR(_xlfn.XLOOKUP(AO427, BASE_MAPA!$E$2:$E$359, BASE_MAPA!$J$2:$J$359), "ERRO")</f>
        <v>ERRO</v>
      </c>
      <c r="BF427" s="37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9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16" t="str" cm="1">
        <f t="array" ref="M428" xml:space="preserve"> _xlfn.XLOOKUP(
  1,
  ( BASE_MAPA!$E$2:$E$359 = #REF!) *
  ( BASE_MAPA!$F$2:$F$359 &lt;= #REF!) *
  ( BASE_MAPA!$G$2:$G$359  &gt;= #REF!),
  BASE_MAPA!$H$2:$H$359,
  "-",
  0
)</f>
        <v>-</v>
      </c>
      <c r="N428" s="16" t="str" cm="1">
        <f t="array" ref="N428" xml:space="preserve"> _xlfn.XLOOKUP(
  1,
  ( BASE_MAPA!$E$2:$E$359 = #REF!) *
  ( BASE_MAPA!$F$2:$F$359 &lt;= #REF!) *
  ( BASE_MAPA!$G$2:$G$359  &gt;= #REF!),
  BASE_MAPA!$I$2:$I$359,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75" t="str" cm="1">
        <f t="array" ref="S428" xml:space="preserve"> _xlfn.XLOOKUP(
  1,
  ( BASE_MAPA!$E$2:$E$359 = #REF!) *
  ( BASE_MAPA!$F$2:$F$359 &lt;= #REF!) *
  ( BASE_MAPA!$G$2:$G$359  &gt;= #REF!),
  BASE_MAPA!$D$2:$D$359,
  "-",
  0
)</f>
        <v>-</v>
      </c>
      <c r="T428" s="75" t="str" cm="1">
        <f t="array" ref="T428" xml:space="preserve"> _xlfn.XLOOKUP(
  1,
  ( BASE_MAPA!$E$2:$E$359 = #REF!) *
  ( BASE_MAPA!$F$2:$F$359 &lt;= #REF!) *
  ( BASE_MAPA!$G$2:$G$359  &gt;= #REF!),
  BASE_MAPA!$K$2:$K$359,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68" t="str">
        <f>IF(BS_CONTROLE[[#This Row],[Local - Partida]]=0, "-", BS_CONTROLE[[#This Row],[Local - Partida]])</f>
        <v>-</v>
      </c>
      <c r="AL428" s="368" t="str">
        <f>IF(BS_CONTROLE[[#This Row],[Local - Encerramento]]=0, "-", BS_CONTROLE[[#This Row],[Local - Encerramento]])</f>
        <v>-</v>
      </c>
      <c r="AM428" s="368" t="str">
        <f>IF(BS_CONTROLE[[#This Row],[Entre - Estações]]=0, "-", BS_CONTROLE[[#This Row],[Entre - Estações]])</f>
        <v>-</v>
      </c>
      <c r="AN428" s="368" t="str">
        <f>IF(BS_CONTROLE[[#This Row],[SB]]=0, "-", BS_CONTROLE[[#This Row],[SB]])</f>
        <v>-</v>
      </c>
      <c r="AO428" s="369" t="str">
        <f>IF(BS_CONTROLE[[#This Row],[SUB]]=0, "-", BS_CONTROLE[[#This Row],[SUB]])</f>
        <v>-</v>
      </c>
      <c r="AP428" s="370" t="str">
        <f>IF(BS_CONTROLE[[#This Row],[KM - Inicio]]=0, "-", BS_CONTROLE[[#This Row],[KM - Inicio]])</f>
        <v>-</v>
      </c>
      <c r="AQ428" s="37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75" t="str" cm="1">
        <f t="array" ref="BC428" xml:space="preserve"> _xlfn.XLOOKUP(
  1,
  ( BASE_MAPA!$E$2:$E$359 = #REF!) *
  ( BASE_MAPA!$F$2:$F$359 &lt;= #REF!) *
  ( BASE_MAPA!$G$2:$G$359  &gt;= #REF!),
  BASE_MAPA!$D$2:$D$359,
  "-",
  0
)</f>
        <v>-</v>
      </c>
      <c r="BD428" s="75" t="str" cm="1">
        <f t="array" ref="BD428" xml:space="preserve"> _xlfn.XLOOKUP(
  1,
  ( BASE_MAPA!$E$2:$E$359 = #REF!) *
  ( BASE_MAPA!$F$2:$F$359 &lt;= #REF!) *
  ( BASE_MAPA!$G$2:$G$359  &gt;= #REF!),
  BASE_MAPA!$K$2:$K$359,
  "-",
  0
)</f>
        <v>-</v>
      </c>
      <c r="BE428" s="11" t="str">
        <f>IFERROR(_xlfn.XLOOKUP(AO428, BASE_MAPA!$E$2:$E$359, BASE_MAPA!$J$2:$J$359), "ERRO")</f>
        <v>ERRO</v>
      </c>
      <c r="BF428" s="37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9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16" t="str" cm="1">
        <f t="array" ref="M429" xml:space="preserve"> _xlfn.XLOOKUP(
  1,
  ( BASE_MAPA!$E$2:$E$359 = #REF!) *
  ( BASE_MAPA!$F$2:$F$359 &lt;= #REF!) *
  ( BASE_MAPA!$G$2:$G$359  &gt;= #REF!),
  BASE_MAPA!$H$2:$H$359,
  "-",
  0
)</f>
        <v>-</v>
      </c>
      <c r="N429" s="16" t="str" cm="1">
        <f t="array" ref="N429" xml:space="preserve"> _xlfn.XLOOKUP(
  1,
  ( BASE_MAPA!$E$2:$E$359 = #REF!) *
  ( BASE_MAPA!$F$2:$F$359 &lt;= #REF!) *
  ( BASE_MAPA!$G$2:$G$359  &gt;= #REF!),
  BASE_MAPA!$I$2:$I$359,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75" t="str" cm="1">
        <f t="array" ref="S429" xml:space="preserve"> _xlfn.XLOOKUP(
  1,
  ( BASE_MAPA!$E$2:$E$359 = #REF!) *
  ( BASE_MAPA!$F$2:$F$359 &lt;= #REF!) *
  ( BASE_MAPA!$G$2:$G$359  &gt;= #REF!),
  BASE_MAPA!$D$2:$D$359,
  "-",
  0
)</f>
        <v>-</v>
      </c>
      <c r="T429" s="75" t="str" cm="1">
        <f t="array" ref="T429" xml:space="preserve"> _xlfn.XLOOKUP(
  1,
  ( BASE_MAPA!$E$2:$E$359 = #REF!) *
  ( BASE_MAPA!$F$2:$F$359 &lt;= #REF!) *
  ( BASE_MAPA!$G$2:$G$359  &gt;= #REF!),
  BASE_MAPA!$K$2:$K$359,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68" t="str">
        <f>IF(BS_CONTROLE[[#This Row],[Local - Partida]]=0, "-", BS_CONTROLE[[#This Row],[Local - Partida]])</f>
        <v>-</v>
      </c>
      <c r="AL429" s="368" t="str">
        <f>IF(BS_CONTROLE[[#This Row],[Local - Encerramento]]=0, "-", BS_CONTROLE[[#This Row],[Local - Encerramento]])</f>
        <v>-</v>
      </c>
      <c r="AM429" s="368" t="str">
        <f>IF(BS_CONTROLE[[#This Row],[Entre - Estações]]=0, "-", BS_CONTROLE[[#This Row],[Entre - Estações]])</f>
        <v>-</v>
      </c>
      <c r="AN429" s="368" t="str">
        <f>IF(BS_CONTROLE[[#This Row],[SB]]=0, "-", BS_CONTROLE[[#This Row],[SB]])</f>
        <v>-</v>
      </c>
      <c r="AO429" s="369" t="str">
        <f>IF(BS_CONTROLE[[#This Row],[SUB]]=0, "-", BS_CONTROLE[[#This Row],[SUB]])</f>
        <v>-</v>
      </c>
      <c r="AP429" s="370" t="str">
        <f>IF(BS_CONTROLE[[#This Row],[KM - Inicio]]=0, "-", BS_CONTROLE[[#This Row],[KM - Inicio]])</f>
        <v>-</v>
      </c>
      <c r="AQ429" s="37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75" t="str" cm="1">
        <f t="array" ref="BC429" xml:space="preserve"> _xlfn.XLOOKUP(
  1,
  ( BASE_MAPA!$E$2:$E$359 = #REF!) *
  ( BASE_MAPA!$F$2:$F$359 &lt;= #REF!) *
  ( BASE_MAPA!$G$2:$G$359  &gt;= #REF!),
  BASE_MAPA!$D$2:$D$359,
  "-",
  0
)</f>
        <v>-</v>
      </c>
      <c r="BD429" s="75" t="str" cm="1">
        <f t="array" ref="BD429" xml:space="preserve"> _xlfn.XLOOKUP(
  1,
  ( BASE_MAPA!$E$2:$E$359 = #REF!) *
  ( BASE_MAPA!$F$2:$F$359 &lt;= #REF!) *
  ( BASE_MAPA!$G$2:$G$359  &gt;= #REF!),
  BASE_MAPA!$K$2:$K$359,
  "-",
  0
)</f>
        <v>-</v>
      </c>
      <c r="BE429" s="11" t="str">
        <f>IFERROR(_xlfn.XLOOKUP(AO429, BASE_MAPA!$E$2:$E$359, BASE_MAPA!$J$2:$J$359), "ERRO")</f>
        <v>ERRO</v>
      </c>
      <c r="BF429" s="37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9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16" t="str" cm="1">
        <f t="array" ref="M430" xml:space="preserve"> _xlfn.XLOOKUP(
  1,
  ( BASE_MAPA!$E$2:$E$359 = #REF!) *
  ( BASE_MAPA!$F$2:$F$359 &lt;= #REF!) *
  ( BASE_MAPA!$G$2:$G$359  &gt;= #REF!),
  BASE_MAPA!$H$2:$H$359,
  "-",
  0
)</f>
        <v>-</v>
      </c>
      <c r="N430" s="16" t="str" cm="1">
        <f t="array" ref="N430" xml:space="preserve"> _xlfn.XLOOKUP(
  1,
  ( BASE_MAPA!$E$2:$E$359 = #REF!) *
  ( BASE_MAPA!$F$2:$F$359 &lt;= #REF!) *
  ( BASE_MAPA!$G$2:$G$359  &gt;= #REF!),
  BASE_MAPA!$I$2:$I$359,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75" t="str" cm="1">
        <f t="array" ref="S430" xml:space="preserve"> _xlfn.XLOOKUP(
  1,
  ( BASE_MAPA!$E$2:$E$359 = #REF!) *
  ( BASE_MAPA!$F$2:$F$359 &lt;= #REF!) *
  ( BASE_MAPA!$G$2:$G$359  &gt;= #REF!),
  BASE_MAPA!$D$2:$D$359,
  "-",
  0
)</f>
        <v>-</v>
      </c>
      <c r="T430" s="75" t="str" cm="1">
        <f t="array" ref="T430" xml:space="preserve"> _xlfn.XLOOKUP(
  1,
  ( BASE_MAPA!$E$2:$E$359 = #REF!) *
  ( BASE_MAPA!$F$2:$F$359 &lt;= #REF!) *
  ( BASE_MAPA!$G$2:$G$359  &gt;= #REF!),
  BASE_MAPA!$K$2:$K$359,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68" t="str">
        <f>IF(BS_CONTROLE[[#This Row],[Local - Partida]]=0, "-", BS_CONTROLE[[#This Row],[Local - Partida]])</f>
        <v>-</v>
      </c>
      <c r="AL430" s="368" t="str">
        <f>IF(BS_CONTROLE[[#This Row],[Local - Encerramento]]=0, "-", BS_CONTROLE[[#This Row],[Local - Encerramento]])</f>
        <v>-</v>
      </c>
      <c r="AM430" s="368" t="str">
        <f>IF(BS_CONTROLE[[#This Row],[Entre - Estações]]=0, "-", BS_CONTROLE[[#This Row],[Entre - Estações]])</f>
        <v>-</v>
      </c>
      <c r="AN430" s="368" t="str">
        <f>IF(BS_CONTROLE[[#This Row],[SB]]=0, "-", BS_CONTROLE[[#This Row],[SB]])</f>
        <v>-</v>
      </c>
      <c r="AO430" s="369" t="str">
        <f>IF(BS_CONTROLE[[#This Row],[SUB]]=0, "-", BS_CONTROLE[[#This Row],[SUB]])</f>
        <v>-</v>
      </c>
      <c r="AP430" s="370" t="str">
        <f>IF(BS_CONTROLE[[#This Row],[KM - Inicio]]=0, "-", BS_CONTROLE[[#This Row],[KM - Inicio]])</f>
        <v>-</v>
      </c>
      <c r="AQ430" s="37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75" t="str" cm="1">
        <f t="array" ref="BC430" xml:space="preserve"> _xlfn.XLOOKUP(
  1,
  ( BASE_MAPA!$E$2:$E$359 = #REF!) *
  ( BASE_MAPA!$F$2:$F$359 &lt;= #REF!) *
  ( BASE_MAPA!$G$2:$G$359  &gt;= #REF!),
  BASE_MAPA!$D$2:$D$359,
  "-",
  0
)</f>
        <v>-</v>
      </c>
      <c r="BD430" s="75" t="str" cm="1">
        <f t="array" ref="BD430" xml:space="preserve"> _xlfn.XLOOKUP(
  1,
  ( BASE_MAPA!$E$2:$E$359 = #REF!) *
  ( BASE_MAPA!$F$2:$F$359 &lt;= #REF!) *
  ( BASE_MAPA!$G$2:$G$359  &gt;= #REF!),
  BASE_MAPA!$K$2:$K$359,
  "-",
  0
)</f>
        <v>-</v>
      </c>
      <c r="BE430" s="11" t="str">
        <f>IFERROR(_xlfn.XLOOKUP(AO430, BASE_MAPA!$E$2:$E$359, BASE_MAPA!$J$2:$J$359), "ERRO")</f>
        <v>ERRO</v>
      </c>
      <c r="BF430" s="37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9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16" t="str" cm="1">
        <f t="array" ref="M431" xml:space="preserve"> _xlfn.XLOOKUP(
  1,
  ( BASE_MAPA!$E$2:$E$359 = #REF!) *
  ( BASE_MAPA!$F$2:$F$359 &lt;= #REF!) *
  ( BASE_MAPA!$G$2:$G$359  &gt;= #REF!),
  BASE_MAPA!$H$2:$H$359,
  "-",
  0
)</f>
        <v>-</v>
      </c>
      <c r="N431" s="16" t="str" cm="1">
        <f t="array" ref="N431" xml:space="preserve"> _xlfn.XLOOKUP(
  1,
  ( BASE_MAPA!$E$2:$E$359 = #REF!) *
  ( BASE_MAPA!$F$2:$F$359 &lt;= #REF!) *
  ( BASE_MAPA!$G$2:$G$359  &gt;= #REF!),
  BASE_MAPA!$I$2:$I$359,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75" t="str" cm="1">
        <f t="array" ref="S431" xml:space="preserve"> _xlfn.XLOOKUP(
  1,
  ( BASE_MAPA!$E$2:$E$359 = #REF!) *
  ( BASE_MAPA!$F$2:$F$359 &lt;= #REF!) *
  ( BASE_MAPA!$G$2:$G$359  &gt;= #REF!),
  BASE_MAPA!$D$2:$D$359,
  "-",
  0
)</f>
        <v>-</v>
      </c>
      <c r="T431" s="75" t="str" cm="1">
        <f t="array" ref="T431" xml:space="preserve"> _xlfn.XLOOKUP(
  1,
  ( BASE_MAPA!$E$2:$E$359 = #REF!) *
  ( BASE_MAPA!$F$2:$F$359 &lt;= #REF!) *
  ( BASE_MAPA!$G$2:$G$359  &gt;= #REF!),
  BASE_MAPA!$K$2:$K$359,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68" t="str">
        <f>IF(BS_CONTROLE[[#This Row],[Local - Partida]]=0, "-", BS_CONTROLE[[#This Row],[Local - Partida]])</f>
        <v>-</v>
      </c>
      <c r="AL431" s="368" t="str">
        <f>IF(BS_CONTROLE[[#This Row],[Local - Encerramento]]=0, "-", BS_CONTROLE[[#This Row],[Local - Encerramento]])</f>
        <v>-</v>
      </c>
      <c r="AM431" s="368" t="str">
        <f>IF(BS_CONTROLE[[#This Row],[Entre - Estações]]=0, "-", BS_CONTROLE[[#This Row],[Entre - Estações]])</f>
        <v>-</v>
      </c>
      <c r="AN431" s="368" t="str">
        <f>IF(BS_CONTROLE[[#This Row],[SB]]=0, "-", BS_CONTROLE[[#This Row],[SB]])</f>
        <v>-</v>
      </c>
      <c r="AO431" s="369" t="str">
        <f>IF(BS_CONTROLE[[#This Row],[SUB]]=0, "-", BS_CONTROLE[[#This Row],[SUB]])</f>
        <v>-</v>
      </c>
      <c r="AP431" s="370" t="str">
        <f>IF(BS_CONTROLE[[#This Row],[KM - Inicio]]=0, "-", BS_CONTROLE[[#This Row],[KM - Inicio]])</f>
        <v>-</v>
      </c>
      <c r="AQ431" s="37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75" t="str" cm="1">
        <f t="array" ref="BC431" xml:space="preserve"> _xlfn.XLOOKUP(
  1,
  ( BASE_MAPA!$E$2:$E$359 = #REF!) *
  ( BASE_MAPA!$F$2:$F$359 &lt;= #REF!) *
  ( BASE_MAPA!$G$2:$G$359  &gt;= #REF!),
  BASE_MAPA!$D$2:$D$359,
  "-",
  0
)</f>
        <v>-</v>
      </c>
      <c r="BD431" s="75" t="str" cm="1">
        <f t="array" ref="BD431" xml:space="preserve"> _xlfn.XLOOKUP(
  1,
  ( BASE_MAPA!$E$2:$E$359 = #REF!) *
  ( BASE_MAPA!$F$2:$F$359 &lt;= #REF!) *
  ( BASE_MAPA!$G$2:$G$359  &gt;= #REF!),
  BASE_MAPA!$K$2:$K$359,
  "-",
  0
)</f>
        <v>-</v>
      </c>
      <c r="BE431" s="11" t="str">
        <f>IFERROR(_xlfn.XLOOKUP(AO431, BASE_MAPA!$E$2:$E$359, BASE_MAPA!$J$2:$J$359), "ERRO")</f>
        <v>ERRO</v>
      </c>
      <c r="BF431" s="37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9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16" t="str" cm="1">
        <f t="array" ref="M432" xml:space="preserve"> _xlfn.XLOOKUP(
  1,
  ( BASE_MAPA!$E$2:$E$359 = #REF!) *
  ( BASE_MAPA!$F$2:$F$359 &lt;= #REF!) *
  ( BASE_MAPA!$G$2:$G$359  &gt;= #REF!),
  BASE_MAPA!$H$2:$H$359,
  "-",
  0
)</f>
        <v>-</v>
      </c>
      <c r="N432" s="16" t="str" cm="1">
        <f t="array" ref="N432" xml:space="preserve"> _xlfn.XLOOKUP(
  1,
  ( BASE_MAPA!$E$2:$E$359 = #REF!) *
  ( BASE_MAPA!$F$2:$F$359 &lt;= #REF!) *
  ( BASE_MAPA!$G$2:$G$359  &gt;= #REF!),
  BASE_MAPA!$I$2:$I$359,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75" t="str" cm="1">
        <f t="array" ref="S432" xml:space="preserve"> _xlfn.XLOOKUP(
  1,
  ( BASE_MAPA!$E$2:$E$359 = #REF!) *
  ( BASE_MAPA!$F$2:$F$359 &lt;= #REF!) *
  ( BASE_MAPA!$G$2:$G$359  &gt;= #REF!),
  BASE_MAPA!$D$2:$D$359,
  "-",
  0
)</f>
        <v>-</v>
      </c>
      <c r="T432" s="75" t="str" cm="1">
        <f t="array" ref="T432" xml:space="preserve"> _xlfn.XLOOKUP(
  1,
  ( BASE_MAPA!$E$2:$E$359 = #REF!) *
  ( BASE_MAPA!$F$2:$F$359 &lt;= #REF!) *
  ( BASE_MAPA!$G$2:$G$359  &gt;= #REF!),
  BASE_MAPA!$K$2:$K$359,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68" t="str">
        <f>IF(BS_CONTROLE[[#This Row],[Local - Partida]]=0, "-", BS_CONTROLE[[#This Row],[Local - Partida]])</f>
        <v>-</v>
      </c>
      <c r="AL432" s="368" t="str">
        <f>IF(BS_CONTROLE[[#This Row],[Local - Encerramento]]=0, "-", BS_CONTROLE[[#This Row],[Local - Encerramento]])</f>
        <v>-</v>
      </c>
      <c r="AM432" s="368" t="str">
        <f>IF(BS_CONTROLE[[#This Row],[Entre - Estações]]=0, "-", BS_CONTROLE[[#This Row],[Entre - Estações]])</f>
        <v>-</v>
      </c>
      <c r="AN432" s="368" t="str">
        <f>IF(BS_CONTROLE[[#This Row],[SB]]=0, "-", BS_CONTROLE[[#This Row],[SB]])</f>
        <v>-</v>
      </c>
      <c r="AO432" s="369" t="str">
        <f>IF(BS_CONTROLE[[#This Row],[SUB]]=0, "-", BS_CONTROLE[[#This Row],[SUB]])</f>
        <v>-</v>
      </c>
      <c r="AP432" s="370" t="str">
        <f>IF(BS_CONTROLE[[#This Row],[KM - Inicio]]=0, "-", BS_CONTROLE[[#This Row],[KM - Inicio]])</f>
        <v>-</v>
      </c>
      <c r="AQ432" s="37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75" t="str" cm="1">
        <f t="array" ref="BC432" xml:space="preserve"> _xlfn.XLOOKUP(
  1,
  ( BASE_MAPA!$E$2:$E$359 = #REF!) *
  ( BASE_MAPA!$F$2:$F$359 &lt;= #REF!) *
  ( BASE_MAPA!$G$2:$G$359  &gt;= #REF!),
  BASE_MAPA!$D$2:$D$359,
  "-",
  0
)</f>
        <v>-</v>
      </c>
      <c r="BD432" s="75" t="str" cm="1">
        <f t="array" ref="BD432" xml:space="preserve"> _xlfn.XLOOKUP(
  1,
  ( BASE_MAPA!$E$2:$E$359 = #REF!) *
  ( BASE_MAPA!$F$2:$F$359 &lt;= #REF!) *
  ( BASE_MAPA!$G$2:$G$359  &gt;= #REF!),
  BASE_MAPA!$K$2:$K$359,
  "-",
  0
)</f>
        <v>-</v>
      </c>
      <c r="BE432" s="11" t="str">
        <f>IFERROR(_xlfn.XLOOKUP(AO432, BASE_MAPA!$E$2:$E$359, BASE_MAPA!$J$2:$J$359), "ERRO")</f>
        <v>ERRO</v>
      </c>
      <c r="BF432" s="37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9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16" t="str" cm="1">
        <f t="array" ref="M433" xml:space="preserve"> _xlfn.XLOOKUP(
  1,
  ( BASE_MAPA!$E$2:$E$359 = #REF!) *
  ( BASE_MAPA!$F$2:$F$359 &lt;= #REF!) *
  ( BASE_MAPA!$G$2:$G$359  &gt;= #REF!),
  BASE_MAPA!$H$2:$H$359,
  "-",
  0
)</f>
        <v>-</v>
      </c>
      <c r="N433" s="16" t="str" cm="1">
        <f t="array" ref="N433" xml:space="preserve"> _xlfn.XLOOKUP(
  1,
  ( BASE_MAPA!$E$2:$E$359 = #REF!) *
  ( BASE_MAPA!$F$2:$F$359 &lt;= #REF!) *
  ( BASE_MAPA!$G$2:$G$359  &gt;= #REF!),
  BASE_MAPA!$I$2:$I$359,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75" t="str" cm="1">
        <f t="array" ref="S433" xml:space="preserve"> _xlfn.XLOOKUP(
  1,
  ( BASE_MAPA!$E$2:$E$359 = #REF!) *
  ( BASE_MAPA!$F$2:$F$359 &lt;= #REF!) *
  ( BASE_MAPA!$G$2:$G$359  &gt;= #REF!),
  BASE_MAPA!$D$2:$D$359,
  "-",
  0
)</f>
        <v>-</v>
      </c>
      <c r="T433" s="75" t="str" cm="1">
        <f t="array" ref="T433" xml:space="preserve"> _xlfn.XLOOKUP(
  1,
  ( BASE_MAPA!$E$2:$E$359 = #REF!) *
  ( BASE_MAPA!$F$2:$F$359 &lt;= #REF!) *
  ( BASE_MAPA!$G$2:$G$359  &gt;= #REF!),
  BASE_MAPA!$K$2:$K$359,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68" t="str">
        <f>IF(BS_CONTROLE[[#This Row],[Local - Partida]]=0, "-", BS_CONTROLE[[#This Row],[Local - Partida]])</f>
        <v>-</v>
      </c>
      <c r="AL433" s="368" t="str">
        <f>IF(BS_CONTROLE[[#This Row],[Local - Encerramento]]=0, "-", BS_CONTROLE[[#This Row],[Local - Encerramento]])</f>
        <v>-</v>
      </c>
      <c r="AM433" s="368" t="str">
        <f>IF(BS_CONTROLE[[#This Row],[Entre - Estações]]=0, "-", BS_CONTROLE[[#This Row],[Entre - Estações]])</f>
        <v>-</v>
      </c>
      <c r="AN433" s="368" t="str">
        <f>IF(BS_CONTROLE[[#This Row],[SB]]=0, "-", BS_CONTROLE[[#This Row],[SB]])</f>
        <v>-</v>
      </c>
      <c r="AO433" s="369" t="str">
        <f>IF(BS_CONTROLE[[#This Row],[SUB]]=0, "-", BS_CONTROLE[[#This Row],[SUB]])</f>
        <v>-</v>
      </c>
      <c r="AP433" s="370" t="str">
        <f>IF(BS_CONTROLE[[#This Row],[KM - Inicio]]=0, "-", BS_CONTROLE[[#This Row],[KM - Inicio]])</f>
        <v>-</v>
      </c>
      <c r="AQ433" s="37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75" t="str" cm="1">
        <f t="array" ref="BC433" xml:space="preserve"> _xlfn.XLOOKUP(
  1,
  ( BASE_MAPA!$E$2:$E$359 = #REF!) *
  ( BASE_MAPA!$F$2:$F$359 &lt;= #REF!) *
  ( BASE_MAPA!$G$2:$G$359  &gt;= #REF!),
  BASE_MAPA!$D$2:$D$359,
  "-",
  0
)</f>
        <v>-</v>
      </c>
      <c r="BD433" s="75" t="str" cm="1">
        <f t="array" ref="BD433" xml:space="preserve"> _xlfn.XLOOKUP(
  1,
  ( BASE_MAPA!$E$2:$E$359 = #REF!) *
  ( BASE_MAPA!$F$2:$F$359 &lt;= #REF!) *
  ( BASE_MAPA!$G$2:$G$359  &gt;= #REF!),
  BASE_MAPA!$K$2:$K$359,
  "-",
  0
)</f>
        <v>-</v>
      </c>
      <c r="BE433" s="11" t="str">
        <f>IFERROR(_xlfn.XLOOKUP(AO433, BASE_MAPA!$E$2:$E$359, BASE_MAPA!$J$2:$J$359), "ERRO")</f>
        <v>ERRO</v>
      </c>
      <c r="BF433" s="37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9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16" t="str" cm="1">
        <f t="array" ref="M434" xml:space="preserve"> _xlfn.XLOOKUP(
  1,
  ( BASE_MAPA!$E$2:$E$359 = #REF!) *
  ( BASE_MAPA!$F$2:$F$359 &lt;= #REF!) *
  ( BASE_MAPA!$G$2:$G$359  &gt;= #REF!),
  BASE_MAPA!$H$2:$H$359,
  "-",
  0
)</f>
        <v>-</v>
      </c>
      <c r="N434" s="16" t="str" cm="1">
        <f t="array" ref="N434" xml:space="preserve"> _xlfn.XLOOKUP(
  1,
  ( BASE_MAPA!$E$2:$E$359 = #REF!) *
  ( BASE_MAPA!$F$2:$F$359 &lt;= #REF!) *
  ( BASE_MAPA!$G$2:$G$359  &gt;= #REF!),
  BASE_MAPA!$I$2:$I$359,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75" t="str" cm="1">
        <f t="array" ref="S434" xml:space="preserve"> _xlfn.XLOOKUP(
  1,
  ( BASE_MAPA!$E$2:$E$359 = #REF!) *
  ( BASE_MAPA!$F$2:$F$359 &lt;= #REF!) *
  ( BASE_MAPA!$G$2:$G$359  &gt;= #REF!),
  BASE_MAPA!$D$2:$D$359,
  "-",
  0
)</f>
        <v>-</v>
      </c>
      <c r="T434" s="75" t="str" cm="1">
        <f t="array" ref="T434" xml:space="preserve"> _xlfn.XLOOKUP(
  1,
  ( BASE_MAPA!$E$2:$E$359 = #REF!) *
  ( BASE_MAPA!$F$2:$F$359 &lt;= #REF!) *
  ( BASE_MAPA!$G$2:$G$359  &gt;= #REF!),
  BASE_MAPA!$K$2:$K$359,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68" t="str">
        <f>IF(BS_CONTROLE[[#This Row],[Local - Partida]]=0, "-", BS_CONTROLE[[#This Row],[Local - Partida]])</f>
        <v>-</v>
      </c>
      <c r="AL434" s="368" t="str">
        <f>IF(BS_CONTROLE[[#This Row],[Local - Encerramento]]=0, "-", BS_CONTROLE[[#This Row],[Local - Encerramento]])</f>
        <v>-</v>
      </c>
      <c r="AM434" s="368" t="str">
        <f>IF(BS_CONTROLE[[#This Row],[Entre - Estações]]=0, "-", BS_CONTROLE[[#This Row],[Entre - Estações]])</f>
        <v>-</v>
      </c>
      <c r="AN434" s="368" t="str">
        <f>IF(BS_CONTROLE[[#This Row],[SB]]=0, "-", BS_CONTROLE[[#This Row],[SB]])</f>
        <v>-</v>
      </c>
      <c r="AO434" s="369" t="str">
        <f>IF(BS_CONTROLE[[#This Row],[SUB]]=0, "-", BS_CONTROLE[[#This Row],[SUB]])</f>
        <v>-</v>
      </c>
      <c r="AP434" s="370" t="str">
        <f>IF(BS_CONTROLE[[#This Row],[KM - Inicio]]=0, "-", BS_CONTROLE[[#This Row],[KM - Inicio]])</f>
        <v>-</v>
      </c>
      <c r="AQ434" s="37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75" t="str" cm="1">
        <f t="array" ref="BC434" xml:space="preserve"> _xlfn.XLOOKUP(
  1,
  ( BASE_MAPA!$E$2:$E$359 = #REF!) *
  ( BASE_MAPA!$F$2:$F$359 &lt;= #REF!) *
  ( BASE_MAPA!$G$2:$G$359  &gt;= #REF!),
  BASE_MAPA!$D$2:$D$359,
  "-",
  0
)</f>
        <v>-</v>
      </c>
      <c r="BD434" s="75" t="str" cm="1">
        <f t="array" ref="BD434" xml:space="preserve"> _xlfn.XLOOKUP(
  1,
  ( BASE_MAPA!$E$2:$E$359 = #REF!) *
  ( BASE_MAPA!$F$2:$F$359 &lt;= #REF!) *
  ( BASE_MAPA!$G$2:$G$359  &gt;= #REF!),
  BASE_MAPA!$K$2:$K$359,
  "-",
  0
)</f>
        <v>-</v>
      </c>
      <c r="BE434" s="11" t="str">
        <f>IFERROR(_xlfn.XLOOKUP(AO434, BASE_MAPA!$E$2:$E$359, BASE_MAPA!$J$2:$J$359), "ERRO")</f>
        <v>ERRO</v>
      </c>
      <c r="BF434" s="37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9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16" t="str" cm="1">
        <f t="array" ref="M435" xml:space="preserve"> _xlfn.XLOOKUP(
  1,
  ( BASE_MAPA!$E$2:$E$359 = #REF!) *
  ( BASE_MAPA!$F$2:$F$359 &lt;= #REF!) *
  ( BASE_MAPA!$G$2:$G$359  &gt;= #REF!),
  BASE_MAPA!$H$2:$H$359,
  "-",
  0
)</f>
        <v>-</v>
      </c>
      <c r="N435" s="16" t="str" cm="1">
        <f t="array" ref="N435" xml:space="preserve"> _xlfn.XLOOKUP(
  1,
  ( BASE_MAPA!$E$2:$E$359 = #REF!) *
  ( BASE_MAPA!$F$2:$F$359 &lt;= #REF!) *
  ( BASE_MAPA!$G$2:$G$359  &gt;= #REF!),
  BASE_MAPA!$I$2:$I$359,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75" t="str" cm="1">
        <f t="array" ref="S435" xml:space="preserve"> _xlfn.XLOOKUP(
  1,
  ( BASE_MAPA!$E$2:$E$359 = #REF!) *
  ( BASE_MAPA!$F$2:$F$359 &lt;= #REF!) *
  ( BASE_MAPA!$G$2:$G$359  &gt;= #REF!),
  BASE_MAPA!$D$2:$D$359,
  "-",
  0
)</f>
        <v>-</v>
      </c>
      <c r="T435" s="75" t="str" cm="1">
        <f t="array" ref="T435" xml:space="preserve"> _xlfn.XLOOKUP(
  1,
  ( BASE_MAPA!$E$2:$E$359 = #REF!) *
  ( BASE_MAPA!$F$2:$F$359 &lt;= #REF!) *
  ( BASE_MAPA!$G$2:$G$359  &gt;= #REF!),
  BASE_MAPA!$K$2:$K$359,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68" t="str">
        <f>IF(BS_CONTROLE[[#This Row],[Local - Partida]]=0, "-", BS_CONTROLE[[#This Row],[Local - Partida]])</f>
        <v>-</v>
      </c>
      <c r="AL435" s="368" t="str">
        <f>IF(BS_CONTROLE[[#This Row],[Local - Encerramento]]=0, "-", BS_CONTROLE[[#This Row],[Local - Encerramento]])</f>
        <v>-</v>
      </c>
      <c r="AM435" s="368" t="str">
        <f>IF(BS_CONTROLE[[#This Row],[Entre - Estações]]=0, "-", BS_CONTROLE[[#This Row],[Entre - Estações]])</f>
        <v>-</v>
      </c>
      <c r="AN435" s="368" t="str">
        <f>IF(BS_CONTROLE[[#This Row],[SB]]=0, "-", BS_CONTROLE[[#This Row],[SB]])</f>
        <v>-</v>
      </c>
      <c r="AO435" s="369" t="str">
        <f>IF(BS_CONTROLE[[#This Row],[SUB]]=0, "-", BS_CONTROLE[[#This Row],[SUB]])</f>
        <v>-</v>
      </c>
      <c r="AP435" s="370" t="str">
        <f>IF(BS_CONTROLE[[#This Row],[KM - Inicio]]=0, "-", BS_CONTROLE[[#This Row],[KM - Inicio]])</f>
        <v>-</v>
      </c>
      <c r="AQ435" s="37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75" t="str" cm="1">
        <f t="array" ref="BC435" xml:space="preserve"> _xlfn.XLOOKUP(
  1,
  ( BASE_MAPA!$E$2:$E$359 = #REF!) *
  ( BASE_MAPA!$F$2:$F$359 &lt;= #REF!) *
  ( BASE_MAPA!$G$2:$G$359  &gt;= #REF!),
  BASE_MAPA!$D$2:$D$359,
  "-",
  0
)</f>
        <v>-</v>
      </c>
      <c r="BD435" s="75" t="str" cm="1">
        <f t="array" ref="BD435" xml:space="preserve"> _xlfn.XLOOKUP(
  1,
  ( BASE_MAPA!$E$2:$E$359 = #REF!) *
  ( BASE_MAPA!$F$2:$F$359 &lt;= #REF!) *
  ( BASE_MAPA!$G$2:$G$359  &gt;= #REF!),
  BASE_MAPA!$K$2:$K$359,
  "-",
  0
)</f>
        <v>-</v>
      </c>
      <c r="BE435" s="11" t="str">
        <f>IFERROR(_xlfn.XLOOKUP(AO435, BASE_MAPA!$E$2:$E$359, BASE_MAPA!$J$2:$J$359), "ERRO")</f>
        <v>ERRO</v>
      </c>
      <c r="BF435" s="37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9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16" t="str" cm="1">
        <f t="array" ref="M436" xml:space="preserve"> _xlfn.XLOOKUP(
  1,
  ( BASE_MAPA!$E$2:$E$359 = #REF!) *
  ( BASE_MAPA!$F$2:$F$359 &lt;= #REF!) *
  ( BASE_MAPA!$G$2:$G$359  &gt;= #REF!),
  BASE_MAPA!$H$2:$H$359,
  "-",
  0
)</f>
        <v>-</v>
      </c>
      <c r="N436" s="16" t="str" cm="1">
        <f t="array" ref="N436" xml:space="preserve"> _xlfn.XLOOKUP(
  1,
  ( BASE_MAPA!$E$2:$E$359 = #REF!) *
  ( BASE_MAPA!$F$2:$F$359 &lt;= #REF!) *
  ( BASE_MAPA!$G$2:$G$359  &gt;= #REF!),
  BASE_MAPA!$I$2:$I$359,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75" t="str" cm="1">
        <f t="array" ref="S436" xml:space="preserve"> _xlfn.XLOOKUP(
  1,
  ( BASE_MAPA!$E$2:$E$359 = #REF!) *
  ( BASE_MAPA!$F$2:$F$359 &lt;= #REF!) *
  ( BASE_MAPA!$G$2:$G$359  &gt;= #REF!),
  BASE_MAPA!$D$2:$D$359,
  "-",
  0
)</f>
        <v>-</v>
      </c>
      <c r="T436" s="75" t="str" cm="1">
        <f t="array" ref="T436" xml:space="preserve"> _xlfn.XLOOKUP(
  1,
  ( BASE_MAPA!$E$2:$E$359 = #REF!) *
  ( BASE_MAPA!$F$2:$F$359 &lt;= #REF!) *
  ( BASE_MAPA!$G$2:$G$359  &gt;= #REF!),
  BASE_MAPA!$K$2:$K$359,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68" t="str">
        <f>IF(BS_CONTROLE[[#This Row],[Local - Partida]]=0, "-", BS_CONTROLE[[#This Row],[Local - Partida]])</f>
        <v>-</v>
      </c>
      <c r="AL436" s="368" t="str">
        <f>IF(BS_CONTROLE[[#This Row],[Local - Encerramento]]=0, "-", BS_CONTROLE[[#This Row],[Local - Encerramento]])</f>
        <v>-</v>
      </c>
      <c r="AM436" s="368" t="str">
        <f>IF(BS_CONTROLE[[#This Row],[Entre - Estações]]=0, "-", BS_CONTROLE[[#This Row],[Entre - Estações]])</f>
        <v>-</v>
      </c>
      <c r="AN436" s="368" t="str">
        <f>IF(BS_CONTROLE[[#This Row],[SB]]=0, "-", BS_CONTROLE[[#This Row],[SB]])</f>
        <v>-</v>
      </c>
      <c r="AO436" s="369" t="str">
        <f>IF(BS_CONTROLE[[#This Row],[SUB]]=0, "-", BS_CONTROLE[[#This Row],[SUB]])</f>
        <v>-</v>
      </c>
      <c r="AP436" s="370" t="str">
        <f>IF(BS_CONTROLE[[#This Row],[KM - Inicio]]=0, "-", BS_CONTROLE[[#This Row],[KM - Inicio]])</f>
        <v>-</v>
      </c>
      <c r="AQ436" s="37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75" t="str" cm="1">
        <f t="array" ref="BC436" xml:space="preserve"> _xlfn.XLOOKUP(
  1,
  ( BASE_MAPA!$E$2:$E$359 = #REF!) *
  ( BASE_MAPA!$F$2:$F$359 &lt;= #REF!) *
  ( BASE_MAPA!$G$2:$G$359  &gt;= #REF!),
  BASE_MAPA!$D$2:$D$359,
  "-",
  0
)</f>
        <v>-</v>
      </c>
      <c r="BD436" s="75" t="str" cm="1">
        <f t="array" ref="BD436" xml:space="preserve"> _xlfn.XLOOKUP(
  1,
  ( BASE_MAPA!$E$2:$E$359 = #REF!) *
  ( BASE_MAPA!$F$2:$F$359 &lt;= #REF!) *
  ( BASE_MAPA!$G$2:$G$359  &gt;= #REF!),
  BASE_MAPA!$K$2:$K$359,
  "-",
  0
)</f>
        <v>-</v>
      </c>
      <c r="BE436" s="11" t="str">
        <f>IFERROR(_xlfn.XLOOKUP(AO436, BASE_MAPA!$E$2:$E$359, BASE_MAPA!$J$2:$J$359), "ERRO")</f>
        <v>ERRO</v>
      </c>
      <c r="BF436" s="37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9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16" t="str" cm="1">
        <f t="array" ref="M437" xml:space="preserve"> _xlfn.XLOOKUP(
  1,
  ( BASE_MAPA!$E$2:$E$359 = #REF!) *
  ( BASE_MAPA!$F$2:$F$359 &lt;= #REF!) *
  ( BASE_MAPA!$G$2:$G$359  &gt;= #REF!),
  BASE_MAPA!$H$2:$H$359,
  "-",
  0
)</f>
        <v>-</v>
      </c>
      <c r="N437" s="16" t="str" cm="1">
        <f t="array" ref="N437" xml:space="preserve"> _xlfn.XLOOKUP(
  1,
  ( BASE_MAPA!$E$2:$E$359 = #REF!) *
  ( BASE_MAPA!$F$2:$F$359 &lt;= #REF!) *
  ( BASE_MAPA!$G$2:$G$359  &gt;= #REF!),
  BASE_MAPA!$I$2:$I$359,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75" t="str" cm="1">
        <f t="array" ref="S437" xml:space="preserve"> _xlfn.XLOOKUP(
  1,
  ( BASE_MAPA!$E$2:$E$359 = #REF!) *
  ( BASE_MAPA!$F$2:$F$359 &lt;= #REF!) *
  ( BASE_MAPA!$G$2:$G$359  &gt;= #REF!),
  BASE_MAPA!$D$2:$D$359,
  "-",
  0
)</f>
        <v>-</v>
      </c>
      <c r="T437" s="75" t="str" cm="1">
        <f t="array" ref="T437" xml:space="preserve"> _xlfn.XLOOKUP(
  1,
  ( BASE_MAPA!$E$2:$E$359 = #REF!) *
  ( BASE_MAPA!$F$2:$F$359 &lt;= #REF!) *
  ( BASE_MAPA!$G$2:$G$359  &gt;= #REF!),
  BASE_MAPA!$K$2:$K$359,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68" t="str">
        <f>IF(BS_CONTROLE[[#This Row],[Local - Partida]]=0, "-", BS_CONTROLE[[#This Row],[Local - Partida]])</f>
        <v>-</v>
      </c>
      <c r="AL437" s="368" t="str">
        <f>IF(BS_CONTROLE[[#This Row],[Local - Encerramento]]=0, "-", BS_CONTROLE[[#This Row],[Local - Encerramento]])</f>
        <v>-</v>
      </c>
      <c r="AM437" s="368" t="str">
        <f>IF(BS_CONTROLE[[#This Row],[Entre - Estações]]=0, "-", BS_CONTROLE[[#This Row],[Entre - Estações]])</f>
        <v>-</v>
      </c>
      <c r="AN437" s="368" t="str">
        <f>IF(BS_CONTROLE[[#This Row],[SB]]=0, "-", BS_CONTROLE[[#This Row],[SB]])</f>
        <v>-</v>
      </c>
      <c r="AO437" s="369" t="str">
        <f>IF(BS_CONTROLE[[#This Row],[SUB]]=0, "-", BS_CONTROLE[[#This Row],[SUB]])</f>
        <v>-</v>
      </c>
      <c r="AP437" s="370" t="str">
        <f>IF(BS_CONTROLE[[#This Row],[KM - Inicio]]=0, "-", BS_CONTROLE[[#This Row],[KM - Inicio]])</f>
        <v>-</v>
      </c>
      <c r="AQ437" s="37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75" t="str" cm="1">
        <f t="array" ref="BC437" xml:space="preserve"> _xlfn.XLOOKUP(
  1,
  ( BASE_MAPA!$E$2:$E$359 = #REF!) *
  ( BASE_MAPA!$F$2:$F$359 &lt;= #REF!) *
  ( BASE_MAPA!$G$2:$G$359  &gt;= #REF!),
  BASE_MAPA!$D$2:$D$359,
  "-",
  0
)</f>
        <v>-</v>
      </c>
      <c r="BD437" s="75" t="str" cm="1">
        <f t="array" ref="BD437" xml:space="preserve"> _xlfn.XLOOKUP(
  1,
  ( BASE_MAPA!$E$2:$E$359 = #REF!) *
  ( BASE_MAPA!$F$2:$F$359 &lt;= #REF!) *
  ( BASE_MAPA!$G$2:$G$359  &gt;= #REF!),
  BASE_MAPA!$K$2:$K$359,
  "-",
  0
)</f>
        <v>-</v>
      </c>
      <c r="BE437" s="11" t="str">
        <f>IFERROR(_xlfn.XLOOKUP(AO437, BASE_MAPA!$E$2:$E$359, BASE_MAPA!$J$2:$J$359), "ERRO")</f>
        <v>ERRO</v>
      </c>
      <c r="BF437" s="37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9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16" t="str" cm="1">
        <f t="array" ref="M438" xml:space="preserve"> _xlfn.XLOOKUP(
  1,
  ( BASE_MAPA!$E$2:$E$359 = #REF!) *
  ( BASE_MAPA!$F$2:$F$359 &lt;= #REF!) *
  ( BASE_MAPA!$G$2:$G$359  &gt;= #REF!),
  BASE_MAPA!$H$2:$H$359,
  "-",
  0
)</f>
        <v>-</v>
      </c>
      <c r="N438" s="16" t="str" cm="1">
        <f t="array" ref="N438" xml:space="preserve"> _xlfn.XLOOKUP(
  1,
  ( BASE_MAPA!$E$2:$E$359 = #REF!) *
  ( BASE_MAPA!$F$2:$F$359 &lt;= #REF!) *
  ( BASE_MAPA!$G$2:$G$359  &gt;= #REF!),
  BASE_MAPA!$I$2:$I$359,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75" t="str" cm="1">
        <f t="array" ref="S438" xml:space="preserve"> _xlfn.XLOOKUP(
  1,
  ( BASE_MAPA!$E$2:$E$359 = #REF!) *
  ( BASE_MAPA!$F$2:$F$359 &lt;= #REF!) *
  ( BASE_MAPA!$G$2:$G$359  &gt;= #REF!),
  BASE_MAPA!$D$2:$D$359,
  "-",
  0
)</f>
        <v>-</v>
      </c>
      <c r="T438" s="75" t="str" cm="1">
        <f t="array" ref="T438" xml:space="preserve"> _xlfn.XLOOKUP(
  1,
  ( BASE_MAPA!$E$2:$E$359 = #REF!) *
  ( BASE_MAPA!$F$2:$F$359 &lt;= #REF!) *
  ( BASE_MAPA!$G$2:$G$359  &gt;= #REF!),
  BASE_MAPA!$K$2:$K$359,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68" t="str">
        <f>IF(BS_CONTROLE[[#This Row],[Local - Partida]]=0, "-", BS_CONTROLE[[#This Row],[Local - Partida]])</f>
        <v>-</v>
      </c>
      <c r="AL438" s="368" t="str">
        <f>IF(BS_CONTROLE[[#This Row],[Local - Encerramento]]=0, "-", BS_CONTROLE[[#This Row],[Local - Encerramento]])</f>
        <v>-</v>
      </c>
      <c r="AM438" s="368" t="str">
        <f>IF(BS_CONTROLE[[#This Row],[Entre - Estações]]=0, "-", BS_CONTROLE[[#This Row],[Entre - Estações]])</f>
        <v>-</v>
      </c>
      <c r="AN438" s="368" t="str">
        <f>IF(BS_CONTROLE[[#This Row],[SB]]=0, "-", BS_CONTROLE[[#This Row],[SB]])</f>
        <v>-</v>
      </c>
      <c r="AO438" s="369" t="str">
        <f>IF(BS_CONTROLE[[#This Row],[SUB]]=0, "-", BS_CONTROLE[[#This Row],[SUB]])</f>
        <v>-</v>
      </c>
      <c r="AP438" s="370" t="str">
        <f>IF(BS_CONTROLE[[#This Row],[KM - Inicio]]=0, "-", BS_CONTROLE[[#This Row],[KM - Inicio]])</f>
        <v>-</v>
      </c>
      <c r="AQ438" s="37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75" t="str" cm="1">
        <f t="array" ref="BC438" xml:space="preserve"> _xlfn.XLOOKUP(
  1,
  ( BASE_MAPA!$E$2:$E$359 = #REF!) *
  ( BASE_MAPA!$F$2:$F$359 &lt;= #REF!) *
  ( BASE_MAPA!$G$2:$G$359  &gt;= #REF!),
  BASE_MAPA!$D$2:$D$359,
  "-",
  0
)</f>
        <v>-</v>
      </c>
      <c r="BD438" s="75" t="str" cm="1">
        <f t="array" ref="BD438" xml:space="preserve"> _xlfn.XLOOKUP(
  1,
  ( BASE_MAPA!$E$2:$E$359 = #REF!) *
  ( BASE_MAPA!$F$2:$F$359 &lt;= #REF!) *
  ( BASE_MAPA!$G$2:$G$359  &gt;= #REF!),
  BASE_MAPA!$K$2:$K$359,
  "-",
  0
)</f>
        <v>-</v>
      </c>
      <c r="BE438" s="11" t="str">
        <f>IFERROR(_xlfn.XLOOKUP(AO438, BASE_MAPA!$E$2:$E$359, BASE_MAPA!$J$2:$J$359), "ERRO")</f>
        <v>ERRO</v>
      </c>
      <c r="BF438" s="37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9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16" t="str" cm="1">
        <f t="array" ref="M439" xml:space="preserve"> _xlfn.XLOOKUP(
  1,
  ( BASE_MAPA!$E$2:$E$359 = #REF!) *
  ( BASE_MAPA!$F$2:$F$359 &lt;= #REF!) *
  ( BASE_MAPA!$G$2:$G$359  &gt;= #REF!),
  BASE_MAPA!$H$2:$H$359,
  "-",
  0
)</f>
        <v>-</v>
      </c>
      <c r="N439" s="16" t="str" cm="1">
        <f t="array" ref="N439" xml:space="preserve"> _xlfn.XLOOKUP(
  1,
  ( BASE_MAPA!$E$2:$E$359 = #REF!) *
  ( BASE_MAPA!$F$2:$F$359 &lt;= #REF!) *
  ( BASE_MAPA!$G$2:$G$359  &gt;= #REF!),
  BASE_MAPA!$I$2:$I$359,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75" t="str" cm="1">
        <f t="array" ref="S439" xml:space="preserve"> _xlfn.XLOOKUP(
  1,
  ( BASE_MAPA!$E$2:$E$359 = #REF!) *
  ( BASE_MAPA!$F$2:$F$359 &lt;= #REF!) *
  ( BASE_MAPA!$G$2:$G$359  &gt;= #REF!),
  BASE_MAPA!$D$2:$D$359,
  "-",
  0
)</f>
        <v>-</v>
      </c>
      <c r="T439" s="75" t="str" cm="1">
        <f t="array" ref="T439" xml:space="preserve"> _xlfn.XLOOKUP(
  1,
  ( BASE_MAPA!$E$2:$E$359 = #REF!) *
  ( BASE_MAPA!$F$2:$F$359 &lt;= #REF!) *
  ( BASE_MAPA!$G$2:$G$359  &gt;= #REF!),
  BASE_MAPA!$K$2:$K$359,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68" t="str">
        <f>IF(BS_CONTROLE[[#This Row],[Local - Partida]]=0, "-", BS_CONTROLE[[#This Row],[Local - Partida]])</f>
        <v>-</v>
      </c>
      <c r="AL439" s="368" t="str">
        <f>IF(BS_CONTROLE[[#This Row],[Local - Encerramento]]=0, "-", BS_CONTROLE[[#This Row],[Local - Encerramento]])</f>
        <v>-</v>
      </c>
      <c r="AM439" s="368" t="str">
        <f>IF(BS_CONTROLE[[#This Row],[Entre - Estações]]=0, "-", BS_CONTROLE[[#This Row],[Entre - Estações]])</f>
        <v>-</v>
      </c>
      <c r="AN439" s="368" t="str">
        <f>IF(BS_CONTROLE[[#This Row],[SB]]=0, "-", BS_CONTROLE[[#This Row],[SB]])</f>
        <v>-</v>
      </c>
      <c r="AO439" s="369" t="str">
        <f>IF(BS_CONTROLE[[#This Row],[SUB]]=0, "-", BS_CONTROLE[[#This Row],[SUB]])</f>
        <v>-</v>
      </c>
      <c r="AP439" s="370" t="str">
        <f>IF(BS_CONTROLE[[#This Row],[KM - Inicio]]=0, "-", BS_CONTROLE[[#This Row],[KM - Inicio]])</f>
        <v>-</v>
      </c>
      <c r="AQ439" s="37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75" t="str" cm="1">
        <f t="array" ref="BC439" xml:space="preserve"> _xlfn.XLOOKUP(
  1,
  ( BASE_MAPA!$E$2:$E$359 = #REF!) *
  ( BASE_MAPA!$F$2:$F$359 &lt;= #REF!) *
  ( BASE_MAPA!$G$2:$G$359  &gt;= #REF!),
  BASE_MAPA!$D$2:$D$359,
  "-",
  0
)</f>
        <v>-</v>
      </c>
      <c r="BD439" s="75" t="str" cm="1">
        <f t="array" ref="BD439" xml:space="preserve"> _xlfn.XLOOKUP(
  1,
  ( BASE_MAPA!$E$2:$E$359 = #REF!) *
  ( BASE_MAPA!$F$2:$F$359 &lt;= #REF!) *
  ( BASE_MAPA!$G$2:$G$359  &gt;= #REF!),
  BASE_MAPA!$K$2:$K$359,
  "-",
  0
)</f>
        <v>-</v>
      </c>
      <c r="BE439" s="11" t="str">
        <f>IFERROR(_xlfn.XLOOKUP(AO439, BASE_MAPA!$E$2:$E$359, BASE_MAPA!$J$2:$J$359), "ERRO")</f>
        <v>ERRO</v>
      </c>
      <c r="BF439" s="37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9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16" t="str" cm="1">
        <f t="array" ref="M440" xml:space="preserve"> _xlfn.XLOOKUP(
  1,
  ( BASE_MAPA!$E$2:$E$359 = #REF!) *
  ( BASE_MAPA!$F$2:$F$359 &lt;= #REF!) *
  ( BASE_MAPA!$G$2:$G$359  &gt;= #REF!),
  BASE_MAPA!$H$2:$H$359,
  "-",
  0
)</f>
        <v>-</v>
      </c>
      <c r="N440" s="16" t="str" cm="1">
        <f t="array" ref="N440" xml:space="preserve"> _xlfn.XLOOKUP(
  1,
  ( BASE_MAPA!$E$2:$E$359 = #REF!) *
  ( BASE_MAPA!$F$2:$F$359 &lt;= #REF!) *
  ( BASE_MAPA!$G$2:$G$359  &gt;= #REF!),
  BASE_MAPA!$I$2:$I$359,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75" t="str" cm="1">
        <f t="array" ref="S440" xml:space="preserve"> _xlfn.XLOOKUP(
  1,
  ( BASE_MAPA!$E$2:$E$359 = #REF!) *
  ( BASE_MAPA!$F$2:$F$359 &lt;= #REF!) *
  ( BASE_MAPA!$G$2:$G$359  &gt;= #REF!),
  BASE_MAPA!$D$2:$D$359,
  "-",
  0
)</f>
        <v>-</v>
      </c>
      <c r="T440" s="75" t="str" cm="1">
        <f t="array" ref="T440" xml:space="preserve"> _xlfn.XLOOKUP(
  1,
  ( BASE_MAPA!$E$2:$E$359 = #REF!) *
  ( BASE_MAPA!$F$2:$F$359 &lt;= #REF!) *
  ( BASE_MAPA!$G$2:$G$359  &gt;= #REF!),
  BASE_MAPA!$K$2:$K$359,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68" t="str">
        <f>IF(BS_CONTROLE[[#This Row],[Local - Partida]]=0, "-", BS_CONTROLE[[#This Row],[Local - Partida]])</f>
        <v>-</v>
      </c>
      <c r="AL440" s="368" t="str">
        <f>IF(BS_CONTROLE[[#This Row],[Local - Encerramento]]=0, "-", BS_CONTROLE[[#This Row],[Local - Encerramento]])</f>
        <v>-</v>
      </c>
      <c r="AM440" s="368" t="str">
        <f>IF(BS_CONTROLE[[#This Row],[Entre - Estações]]=0, "-", BS_CONTROLE[[#This Row],[Entre - Estações]])</f>
        <v>-</v>
      </c>
      <c r="AN440" s="368" t="str">
        <f>IF(BS_CONTROLE[[#This Row],[SB]]=0, "-", BS_CONTROLE[[#This Row],[SB]])</f>
        <v>-</v>
      </c>
      <c r="AO440" s="369" t="str">
        <f>IF(BS_CONTROLE[[#This Row],[SUB]]=0, "-", BS_CONTROLE[[#This Row],[SUB]])</f>
        <v>-</v>
      </c>
      <c r="AP440" s="370" t="str">
        <f>IF(BS_CONTROLE[[#This Row],[KM - Inicio]]=0, "-", BS_CONTROLE[[#This Row],[KM - Inicio]])</f>
        <v>-</v>
      </c>
      <c r="AQ440" s="37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75" t="str" cm="1">
        <f t="array" ref="BC440" xml:space="preserve"> _xlfn.XLOOKUP(
  1,
  ( BASE_MAPA!$E$2:$E$359 = #REF!) *
  ( BASE_MAPA!$F$2:$F$359 &lt;= #REF!) *
  ( BASE_MAPA!$G$2:$G$359  &gt;= #REF!),
  BASE_MAPA!$D$2:$D$359,
  "-",
  0
)</f>
        <v>-</v>
      </c>
      <c r="BD440" s="75" t="str" cm="1">
        <f t="array" ref="BD440" xml:space="preserve"> _xlfn.XLOOKUP(
  1,
  ( BASE_MAPA!$E$2:$E$359 = #REF!) *
  ( BASE_MAPA!$F$2:$F$359 &lt;= #REF!) *
  ( BASE_MAPA!$G$2:$G$359  &gt;= #REF!),
  BASE_MAPA!$K$2:$K$359,
  "-",
  0
)</f>
        <v>-</v>
      </c>
      <c r="BE440" s="11" t="str">
        <f>IFERROR(_xlfn.XLOOKUP(AO440, BASE_MAPA!$E$2:$E$359, BASE_MAPA!$J$2:$J$359), "ERRO")</f>
        <v>ERRO</v>
      </c>
      <c r="BF440" s="37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9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16" t="str" cm="1">
        <f t="array" ref="M441" xml:space="preserve"> _xlfn.XLOOKUP(
  1,
  ( BASE_MAPA!$E$2:$E$359 = #REF!) *
  ( BASE_MAPA!$F$2:$F$359 &lt;= #REF!) *
  ( BASE_MAPA!$G$2:$G$359  &gt;= #REF!),
  BASE_MAPA!$H$2:$H$359,
  "-",
  0
)</f>
        <v>-</v>
      </c>
      <c r="N441" s="16" t="str" cm="1">
        <f t="array" ref="N441" xml:space="preserve"> _xlfn.XLOOKUP(
  1,
  ( BASE_MAPA!$E$2:$E$359 = #REF!) *
  ( BASE_MAPA!$F$2:$F$359 &lt;= #REF!) *
  ( BASE_MAPA!$G$2:$G$359  &gt;= #REF!),
  BASE_MAPA!$I$2:$I$359,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75" t="str" cm="1">
        <f t="array" ref="S441" xml:space="preserve"> _xlfn.XLOOKUP(
  1,
  ( BASE_MAPA!$E$2:$E$359 = #REF!) *
  ( BASE_MAPA!$F$2:$F$359 &lt;= #REF!) *
  ( BASE_MAPA!$G$2:$G$359  &gt;= #REF!),
  BASE_MAPA!$D$2:$D$359,
  "-",
  0
)</f>
        <v>-</v>
      </c>
      <c r="T441" s="75" t="str" cm="1">
        <f t="array" ref="T441" xml:space="preserve"> _xlfn.XLOOKUP(
  1,
  ( BASE_MAPA!$E$2:$E$359 = #REF!) *
  ( BASE_MAPA!$F$2:$F$359 &lt;= #REF!) *
  ( BASE_MAPA!$G$2:$G$359  &gt;= #REF!),
  BASE_MAPA!$K$2:$K$359,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68" t="str">
        <f>IF(BS_CONTROLE[[#This Row],[Local - Partida]]=0, "-", BS_CONTROLE[[#This Row],[Local - Partida]])</f>
        <v>-</v>
      </c>
      <c r="AL441" s="368" t="str">
        <f>IF(BS_CONTROLE[[#This Row],[Local - Encerramento]]=0, "-", BS_CONTROLE[[#This Row],[Local - Encerramento]])</f>
        <v>-</v>
      </c>
      <c r="AM441" s="368" t="str">
        <f>IF(BS_CONTROLE[[#This Row],[Entre - Estações]]=0, "-", BS_CONTROLE[[#This Row],[Entre - Estações]])</f>
        <v>-</v>
      </c>
      <c r="AN441" s="368" t="str">
        <f>IF(BS_CONTROLE[[#This Row],[SB]]=0, "-", BS_CONTROLE[[#This Row],[SB]])</f>
        <v>-</v>
      </c>
      <c r="AO441" s="369" t="str">
        <f>IF(BS_CONTROLE[[#This Row],[SUB]]=0, "-", BS_CONTROLE[[#This Row],[SUB]])</f>
        <v>-</v>
      </c>
      <c r="AP441" s="370" t="str">
        <f>IF(BS_CONTROLE[[#This Row],[KM - Inicio]]=0, "-", BS_CONTROLE[[#This Row],[KM - Inicio]])</f>
        <v>-</v>
      </c>
      <c r="AQ441" s="37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75" t="str" cm="1">
        <f t="array" ref="BC441" xml:space="preserve"> _xlfn.XLOOKUP(
  1,
  ( BASE_MAPA!$E$2:$E$359 = #REF!) *
  ( BASE_MAPA!$F$2:$F$359 &lt;= #REF!) *
  ( BASE_MAPA!$G$2:$G$359  &gt;= #REF!),
  BASE_MAPA!$D$2:$D$359,
  "-",
  0
)</f>
        <v>-</v>
      </c>
      <c r="BD441" s="75" t="str" cm="1">
        <f t="array" ref="BD441" xml:space="preserve"> _xlfn.XLOOKUP(
  1,
  ( BASE_MAPA!$E$2:$E$359 = #REF!) *
  ( BASE_MAPA!$F$2:$F$359 &lt;= #REF!) *
  ( BASE_MAPA!$G$2:$G$359  &gt;= #REF!),
  BASE_MAPA!$K$2:$K$359,
  "-",
  0
)</f>
        <v>-</v>
      </c>
      <c r="BE441" s="11" t="str">
        <f>IFERROR(_xlfn.XLOOKUP(AO441, BASE_MAPA!$E$2:$E$359, BASE_MAPA!$J$2:$J$359), "ERRO")</f>
        <v>ERRO</v>
      </c>
      <c r="BF441" s="37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9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16" t="str" cm="1">
        <f t="array" ref="M442" xml:space="preserve"> _xlfn.XLOOKUP(
  1,
  ( BASE_MAPA!$E$2:$E$359 = #REF!) *
  ( BASE_MAPA!$F$2:$F$359 &lt;= #REF!) *
  ( BASE_MAPA!$G$2:$G$359  &gt;= #REF!),
  BASE_MAPA!$H$2:$H$359,
  "-",
  0
)</f>
        <v>-</v>
      </c>
      <c r="N442" s="16" t="str" cm="1">
        <f t="array" ref="N442" xml:space="preserve"> _xlfn.XLOOKUP(
  1,
  ( BASE_MAPA!$E$2:$E$359 = #REF!) *
  ( BASE_MAPA!$F$2:$F$359 &lt;= #REF!) *
  ( BASE_MAPA!$G$2:$G$359  &gt;= #REF!),
  BASE_MAPA!$I$2:$I$359,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75" t="str" cm="1">
        <f t="array" ref="S442" xml:space="preserve"> _xlfn.XLOOKUP(
  1,
  ( BASE_MAPA!$E$2:$E$359 = #REF!) *
  ( BASE_MAPA!$F$2:$F$359 &lt;= #REF!) *
  ( BASE_MAPA!$G$2:$G$359  &gt;= #REF!),
  BASE_MAPA!$D$2:$D$359,
  "-",
  0
)</f>
        <v>-</v>
      </c>
      <c r="T442" s="75" t="str" cm="1">
        <f t="array" ref="T442" xml:space="preserve"> _xlfn.XLOOKUP(
  1,
  ( BASE_MAPA!$E$2:$E$359 = #REF!) *
  ( BASE_MAPA!$F$2:$F$359 &lt;= #REF!) *
  ( BASE_MAPA!$G$2:$G$359  &gt;= #REF!),
  BASE_MAPA!$K$2:$K$359,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68" t="str">
        <f>IF(BS_CONTROLE[[#This Row],[Local - Partida]]=0, "-", BS_CONTROLE[[#This Row],[Local - Partida]])</f>
        <v>-</v>
      </c>
      <c r="AL442" s="368" t="str">
        <f>IF(BS_CONTROLE[[#This Row],[Local - Encerramento]]=0, "-", BS_CONTROLE[[#This Row],[Local - Encerramento]])</f>
        <v>-</v>
      </c>
      <c r="AM442" s="368" t="str">
        <f>IF(BS_CONTROLE[[#This Row],[Entre - Estações]]=0, "-", BS_CONTROLE[[#This Row],[Entre - Estações]])</f>
        <v>-</v>
      </c>
      <c r="AN442" s="368" t="str">
        <f>IF(BS_CONTROLE[[#This Row],[SB]]=0, "-", BS_CONTROLE[[#This Row],[SB]])</f>
        <v>-</v>
      </c>
      <c r="AO442" s="369" t="str">
        <f>IF(BS_CONTROLE[[#This Row],[SUB]]=0, "-", BS_CONTROLE[[#This Row],[SUB]])</f>
        <v>-</v>
      </c>
      <c r="AP442" s="370" t="str">
        <f>IF(BS_CONTROLE[[#This Row],[KM - Inicio]]=0, "-", BS_CONTROLE[[#This Row],[KM - Inicio]])</f>
        <v>-</v>
      </c>
      <c r="AQ442" s="37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75" t="str" cm="1">
        <f t="array" ref="BC442" xml:space="preserve"> _xlfn.XLOOKUP(
  1,
  ( BASE_MAPA!$E$2:$E$359 = #REF!) *
  ( BASE_MAPA!$F$2:$F$359 &lt;= #REF!) *
  ( BASE_MAPA!$G$2:$G$359  &gt;= #REF!),
  BASE_MAPA!$D$2:$D$359,
  "-",
  0
)</f>
        <v>-</v>
      </c>
      <c r="BD442" s="75" t="str" cm="1">
        <f t="array" ref="BD442" xml:space="preserve"> _xlfn.XLOOKUP(
  1,
  ( BASE_MAPA!$E$2:$E$359 = #REF!) *
  ( BASE_MAPA!$F$2:$F$359 &lt;= #REF!) *
  ( BASE_MAPA!$G$2:$G$359  &gt;= #REF!),
  BASE_MAPA!$K$2:$K$359,
  "-",
  0
)</f>
        <v>-</v>
      </c>
      <c r="BE442" s="11" t="str">
        <f>IFERROR(_xlfn.XLOOKUP(AO442, BASE_MAPA!$E$2:$E$359, BASE_MAPA!$J$2:$J$359), "ERRO")</f>
        <v>ERRO</v>
      </c>
      <c r="BF442" s="37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9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16" t="str" cm="1">
        <f t="array" ref="M443" xml:space="preserve"> _xlfn.XLOOKUP(
  1,
  ( BASE_MAPA!$E$2:$E$359 = #REF!) *
  ( BASE_MAPA!$F$2:$F$359 &lt;= #REF!) *
  ( BASE_MAPA!$G$2:$G$359  &gt;= #REF!),
  BASE_MAPA!$H$2:$H$359,
  "-",
  0
)</f>
        <v>-</v>
      </c>
      <c r="N443" s="16" t="str" cm="1">
        <f t="array" ref="N443" xml:space="preserve"> _xlfn.XLOOKUP(
  1,
  ( BASE_MAPA!$E$2:$E$359 = #REF!) *
  ( BASE_MAPA!$F$2:$F$359 &lt;= #REF!) *
  ( BASE_MAPA!$G$2:$G$359  &gt;= #REF!),
  BASE_MAPA!$I$2:$I$359,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75" t="str" cm="1">
        <f t="array" ref="S443" xml:space="preserve"> _xlfn.XLOOKUP(
  1,
  ( BASE_MAPA!$E$2:$E$359 = #REF!) *
  ( BASE_MAPA!$F$2:$F$359 &lt;= #REF!) *
  ( BASE_MAPA!$G$2:$G$359  &gt;= #REF!),
  BASE_MAPA!$D$2:$D$359,
  "-",
  0
)</f>
        <v>-</v>
      </c>
      <c r="T443" s="75" t="str" cm="1">
        <f t="array" ref="T443" xml:space="preserve"> _xlfn.XLOOKUP(
  1,
  ( BASE_MAPA!$E$2:$E$359 = #REF!) *
  ( BASE_MAPA!$F$2:$F$359 &lt;= #REF!) *
  ( BASE_MAPA!$G$2:$G$359  &gt;= #REF!),
  BASE_MAPA!$K$2:$K$359,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68" t="str">
        <f>IF(BS_CONTROLE[[#This Row],[Local - Partida]]=0, "-", BS_CONTROLE[[#This Row],[Local - Partida]])</f>
        <v>-</v>
      </c>
      <c r="AL443" s="368" t="str">
        <f>IF(BS_CONTROLE[[#This Row],[Local - Encerramento]]=0, "-", BS_CONTROLE[[#This Row],[Local - Encerramento]])</f>
        <v>-</v>
      </c>
      <c r="AM443" s="368" t="str">
        <f>IF(BS_CONTROLE[[#This Row],[Entre - Estações]]=0, "-", BS_CONTROLE[[#This Row],[Entre - Estações]])</f>
        <v>-</v>
      </c>
      <c r="AN443" s="368" t="str">
        <f>IF(BS_CONTROLE[[#This Row],[SB]]=0, "-", BS_CONTROLE[[#This Row],[SB]])</f>
        <v>-</v>
      </c>
      <c r="AO443" s="369" t="str">
        <f>IF(BS_CONTROLE[[#This Row],[SUB]]=0, "-", BS_CONTROLE[[#This Row],[SUB]])</f>
        <v>-</v>
      </c>
      <c r="AP443" s="370" t="str">
        <f>IF(BS_CONTROLE[[#This Row],[KM - Inicio]]=0, "-", BS_CONTROLE[[#This Row],[KM - Inicio]])</f>
        <v>-</v>
      </c>
      <c r="AQ443" s="37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75" t="str" cm="1">
        <f t="array" ref="BC443" xml:space="preserve"> _xlfn.XLOOKUP(
  1,
  ( BASE_MAPA!$E$2:$E$359 = #REF!) *
  ( BASE_MAPA!$F$2:$F$359 &lt;= #REF!) *
  ( BASE_MAPA!$G$2:$G$359  &gt;= #REF!),
  BASE_MAPA!$D$2:$D$359,
  "-",
  0
)</f>
        <v>-</v>
      </c>
      <c r="BD443" s="75" t="str" cm="1">
        <f t="array" ref="BD443" xml:space="preserve"> _xlfn.XLOOKUP(
  1,
  ( BASE_MAPA!$E$2:$E$359 = #REF!) *
  ( BASE_MAPA!$F$2:$F$359 &lt;= #REF!) *
  ( BASE_MAPA!$G$2:$G$359  &gt;= #REF!),
  BASE_MAPA!$K$2:$K$359,
  "-",
  0
)</f>
        <v>-</v>
      </c>
      <c r="BE443" s="11" t="str">
        <f>IFERROR(_xlfn.XLOOKUP(AO443, BASE_MAPA!$E$2:$E$359, BASE_MAPA!$J$2:$J$359), "ERRO")</f>
        <v>ERRO</v>
      </c>
      <c r="BF443" s="37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9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16" t="str" cm="1">
        <f t="array" ref="M444" xml:space="preserve"> _xlfn.XLOOKUP(
  1,
  ( BASE_MAPA!$E$2:$E$359 = #REF!) *
  ( BASE_MAPA!$F$2:$F$359 &lt;= #REF!) *
  ( BASE_MAPA!$G$2:$G$359  &gt;= #REF!),
  BASE_MAPA!$H$2:$H$359,
  "-",
  0
)</f>
        <v>-</v>
      </c>
      <c r="N444" s="16" t="str" cm="1">
        <f t="array" ref="N444" xml:space="preserve"> _xlfn.XLOOKUP(
  1,
  ( BASE_MAPA!$E$2:$E$359 = #REF!) *
  ( BASE_MAPA!$F$2:$F$359 &lt;= #REF!) *
  ( BASE_MAPA!$G$2:$G$359  &gt;= #REF!),
  BASE_MAPA!$I$2:$I$359,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75" t="str" cm="1">
        <f t="array" ref="S444" xml:space="preserve"> _xlfn.XLOOKUP(
  1,
  ( BASE_MAPA!$E$2:$E$359 = #REF!) *
  ( BASE_MAPA!$F$2:$F$359 &lt;= #REF!) *
  ( BASE_MAPA!$G$2:$G$359  &gt;= #REF!),
  BASE_MAPA!$D$2:$D$359,
  "-",
  0
)</f>
        <v>-</v>
      </c>
      <c r="T444" s="75" t="str" cm="1">
        <f t="array" ref="T444" xml:space="preserve"> _xlfn.XLOOKUP(
  1,
  ( BASE_MAPA!$E$2:$E$359 = #REF!) *
  ( BASE_MAPA!$F$2:$F$359 &lt;= #REF!) *
  ( BASE_MAPA!$G$2:$G$359  &gt;= #REF!),
  BASE_MAPA!$K$2:$K$359,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68" t="str">
        <f>IF(BS_CONTROLE[[#This Row],[Local - Partida]]=0, "-", BS_CONTROLE[[#This Row],[Local - Partida]])</f>
        <v>-</v>
      </c>
      <c r="AL444" s="368" t="str">
        <f>IF(BS_CONTROLE[[#This Row],[Local - Encerramento]]=0, "-", BS_CONTROLE[[#This Row],[Local - Encerramento]])</f>
        <v>-</v>
      </c>
      <c r="AM444" s="368" t="str">
        <f>IF(BS_CONTROLE[[#This Row],[Entre - Estações]]=0, "-", BS_CONTROLE[[#This Row],[Entre - Estações]])</f>
        <v>-</v>
      </c>
      <c r="AN444" s="368" t="str">
        <f>IF(BS_CONTROLE[[#This Row],[SB]]=0, "-", BS_CONTROLE[[#This Row],[SB]])</f>
        <v>-</v>
      </c>
      <c r="AO444" s="369" t="str">
        <f>IF(BS_CONTROLE[[#This Row],[SUB]]=0, "-", BS_CONTROLE[[#This Row],[SUB]])</f>
        <v>-</v>
      </c>
      <c r="AP444" s="370" t="str">
        <f>IF(BS_CONTROLE[[#This Row],[KM - Inicio]]=0, "-", BS_CONTROLE[[#This Row],[KM - Inicio]])</f>
        <v>-</v>
      </c>
      <c r="AQ444" s="37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75" t="str" cm="1">
        <f t="array" ref="BC444" xml:space="preserve"> _xlfn.XLOOKUP(
  1,
  ( BASE_MAPA!$E$2:$E$359 = #REF!) *
  ( BASE_MAPA!$F$2:$F$359 &lt;= #REF!) *
  ( BASE_MAPA!$G$2:$G$359  &gt;= #REF!),
  BASE_MAPA!$D$2:$D$359,
  "-",
  0
)</f>
        <v>-</v>
      </c>
      <c r="BD444" s="75" t="str" cm="1">
        <f t="array" ref="BD444" xml:space="preserve"> _xlfn.XLOOKUP(
  1,
  ( BASE_MAPA!$E$2:$E$359 = #REF!) *
  ( BASE_MAPA!$F$2:$F$359 &lt;= #REF!) *
  ( BASE_MAPA!$G$2:$G$359  &gt;= #REF!),
  BASE_MAPA!$K$2:$K$359,
  "-",
  0
)</f>
        <v>-</v>
      </c>
      <c r="BE444" s="11" t="str">
        <f>IFERROR(_xlfn.XLOOKUP(AO444, BASE_MAPA!$E$2:$E$359, BASE_MAPA!$J$2:$J$359), "ERRO")</f>
        <v>ERRO</v>
      </c>
      <c r="BF444" s="37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9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16" t="str" cm="1">
        <f t="array" ref="M445" xml:space="preserve"> _xlfn.XLOOKUP(
  1,
  ( BASE_MAPA!$E$2:$E$359 = #REF!) *
  ( BASE_MAPA!$F$2:$F$359 &lt;= #REF!) *
  ( BASE_MAPA!$G$2:$G$359  &gt;= #REF!),
  BASE_MAPA!$H$2:$H$359,
  "-",
  0
)</f>
        <v>-</v>
      </c>
      <c r="N445" s="16" t="str" cm="1">
        <f t="array" ref="N445" xml:space="preserve"> _xlfn.XLOOKUP(
  1,
  ( BASE_MAPA!$E$2:$E$359 = #REF!) *
  ( BASE_MAPA!$F$2:$F$359 &lt;= #REF!) *
  ( BASE_MAPA!$G$2:$G$359  &gt;= #REF!),
  BASE_MAPA!$I$2:$I$359,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75" t="str" cm="1">
        <f t="array" ref="S445" xml:space="preserve"> _xlfn.XLOOKUP(
  1,
  ( BASE_MAPA!$E$2:$E$359 = #REF!) *
  ( BASE_MAPA!$F$2:$F$359 &lt;= #REF!) *
  ( BASE_MAPA!$G$2:$G$359  &gt;= #REF!),
  BASE_MAPA!$D$2:$D$359,
  "-",
  0
)</f>
        <v>-</v>
      </c>
      <c r="T445" s="75" t="str" cm="1">
        <f t="array" ref="T445" xml:space="preserve"> _xlfn.XLOOKUP(
  1,
  ( BASE_MAPA!$E$2:$E$359 = #REF!) *
  ( BASE_MAPA!$F$2:$F$359 &lt;= #REF!) *
  ( BASE_MAPA!$G$2:$G$359  &gt;= #REF!),
  BASE_MAPA!$K$2:$K$359,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68" t="str">
        <f>IF(BS_CONTROLE[[#This Row],[Local - Partida]]=0, "-", BS_CONTROLE[[#This Row],[Local - Partida]])</f>
        <v>-</v>
      </c>
      <c r="AL445" s="368" t="str">
        <f>IF(BS_CONTROLE[[#This Row],[Local - Encerramento]]=0, "-", BS_CONTROLE[[#This Row],[Local - Encerramento]])</f>
        <v>-</v>
      </c>
      <c r="AM445" s="368" t="str">
        <f>IF(BS_CONTROLE[[#This Row],[Entre - Estações]]=0, "-", BS_CONTROLE[[#This Row],[Entre - Estações]])</f>
        <v>-</v>
      </c>
      <c r="AN445" s="368" t="str">
        <f>IF(BS_CONTROLE[[#This Row],[SB]]=0, "-", BS_CONTROLE[[#This Row],[SB]])</f>
        <v>-</v>
      </c>
      <c r="AO445" s="369" t="str">
        <f>IF(BS_CONTROLE[[#This Row],[SUB]]=0, "-", BS_CONTROLE[[#This Row],[SUB]])</f>
        <v>-</v>
      </c>
      <c r="AP445" s="370" t="str">
        <f>IF(BS_CONTROLE[[#This Row],[KM - Inicio]]=0, "-", BS_CONTROLE[[#This Row],[KM - Inicio]])</f>
        <v>-</v>
      </c>
      <c r="AQ445" s="37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75" t="str" cm="1">
        <f t="array" ref="BC445" xml:space="preserve"> _xlfn.XLOOKUP(
  1,
  ( BASE_MAPA!$E$2:$E$359 = #REF!) *
  ( BASE_MAPA!$F$2:$F$359 &lt;= #REF!) *
  ( BASE_MAPA!$G$2:$G$359  &gt;= #REF!),
  BASE_MAPA!$D$2:$D$359,
  "-",
  0
)</f>
        <v>-</v>
      </c>
      <c r="BD445" s="75" t="str" cm="1">
        <f t="array" ref="BD445" xml:space="preserve"> _xlfn.XLOOKUP(
  1,
  ( BASE_MAPA!$E$2:$E$359 = #REF!) *
  ( BASE_MAPA!$F$2:$F$359 &lt;= #REF!) *
  ( BASE_MAPA!$G$2:$G$359  &gt;= #REF!),
  BASE_MAPA!$K$2:$K$359,
  "-",
  0
)</f>
        <v>-</v>
      </c>
      <c r="BE445" s="11" t="str">
        <f>IFERROR(_xlfn.XLOOKUP(AO445, BASE_MAPA!$E$2:$E$359, BASE_MAPA!$J$2:$J$359), "ERRO")</f>
        <v>ERRO</v>
      </c>
      <c r="BF445" s="37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9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16" t="str" cm="1">
        <f t="array" ref="M446" xml:space="preserve"> _xlfn.XLOOKUP(
  1,
  ( BASE_MAPA!$E$2:$E$359 = #REF!) *
  ( BASE_MAPA!$F$2:$F$359 &lt;= #REF!) *
  ( BASE_MAPA!$G$2:$G$359  &gt;= #REF!),
  BASE_MAPA!$H$2:$H$359,
  "-",
  0
)</f>
        <v>-</v>
      </c>
      <c r="N446" s="16" t="str" cm="1">
        <f t="array" ref="N446" xml:space="preserve"> _xlfn.XLOOKUP(
  1,
  ( BASE_MAPA!$E$2:$E$359 = #REF!) *
  ( BASE_MAPA!$F$2:$F$359 &lt;= #REF!) *
  ( BASE_MAPA!$G$2:$G$359  &gt;= #REF!),
  BASE_MAPA!$I$2:$I$359,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75" t="str" cm="1">
        <f t="array" ref="S446" xml:space="preserve"> _xlfn.XLOOKUP(
  1,
  ( BASE_MAPA!$E$2:$E$359 = #REF!) *
  ( BASE_MAPA!$F$2:$F$359 &lt;= #REF!) *
  ( BASE_MAPA!$G$2:$G$359  &gt;= #REF!),
  BASE_MAPA!$D$2:$D$359,
  "-",
  0
)</f>
        <v>-</v>
      </c>
      <c r="T446" s="75" t="str" cm="1">
        <f t="array" ref="T446" xml:space="preserve"> _xlfn.XLOOKUP(
  1,
  ( BASE_MAPA!$E$2:$E$359 = #REF!) *
  ( BASE_MAPA!$F$2:$F$359 &lt;= #REF!) *
  ( BASE_MAPA!$G$2:$G$359  &gt;= #REF!),
  BASE_MAPA!$K$2:$K$359,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68" t="str">
        <f>IF(BS_CONTROLE[[#This Row],[Local - Partida]]=0, "-", BS_CONTROLE[[#This Row],[Local - Partida]])</f>
        <v>-</v>
      </c>
      <c r="AL446" s="368" t="str">
        <f>IF(BS_CONTROLE[[#This Row],[Local - Encerramento]]=0, "-", BS_CONTROLE[[#This Row],[Local - Encerramento]])</f>
        <v>-</v>
      </c>
      <c r="AM446" s="368" t="str">
        <f>IF(BS_CONTROLE[[#This Row],[Entre - Estações]]=0, "-", BS_CONTROLE[[#This Row],[Entre - Estações]])</f>
        <v>-</v>
      </c>
      <c r="AN446" s="368" t="str">
        <f>IF(BS_CONTROLE[[#This Row],[SB]]=0, "-", BS_CONTROLE[[#This Row],[SB]])</f>
        <v>-</v>
      </c>
      <c r="AO446" s="369" t="str">
        <f>IF(BS_CONTROLE[[#This Row],[SUB]]=0, "-", BS_CONTROLE[[#This Row],[SUB]])</f>
        <v>-</v>
      </c>
      <c r="AP446" s="370" t="str">
        <f>IF(BS_CONTROLE[[#This Row],[KM - Inicio]]=0, "-", BS_CONTROLE[[#This Row],[KM - Inicio]])</f>
        <v>-</v>
      </c>
      <c r="AQ446" s="37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75" t="str" cm="1">
        <f t="array" ref="BC446" xml:space="preserve"> _xlfn.XLOOKUP(
  1,
  ( BASE_MAPA!$E$2:$E$359 = #REF!) *
  ( BASE_MAPA!$F$2:$F$359 &lt;= #REF!) *
  ( BASE_MAPA!$G$2:$G$359  &gt;= #REF!),
  BASE_MAPA!$D$2:$D$359,
  "-",
  0
)</f>
        <v>-</v>
      </c>
      <c r="BD446" s="75" t="str" cm="1">
        <f t="array" ref="BD446" xml:space="preserve"> _xlfn.XLOOKUP(
  1,
  ( BASE_MAPA!$E$2:$E$359 = #REF!) *
  ( BASE_MAPA!$F$2:$F$359 &lt;= #REF!) *
  ( BASE_MAPA!$G$2:$G$359  &gt;= #REF!),
  BASE_MAPA!$K$2:$K$359,
  "-",
  0
)</f>
        <v>-</v>
      </c>
      <c r="BE446" s="11" t="str">
        <f>IFERROR(_xlfn.XLOOKUP(AO446, BASE_MAPA!$E$2:$E$359, BASE_MAPA!$J$2:$J$359), "ERRO")</f>
        <v>ERRO</v>
      </c>
      <c r="BF446" s="37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9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16" t="str" cm="1">
        <f t="array" ref="M447" xml:space="preserve"> _xlfn.XLOOKUP(
  1,
  ( BASE_MAPA!$E$2:$E$359 = #REF!) *
  ( BASE_MAPA!$F$2:$F$359 &lt;= #REF!) *
  ( BASE_MAPA!$G$2:$G$359  &gt;= #REF!),
  BASE_MAPA!$H$2:$H$359,
  "-",
  0
)</f>
        <v>-</v>
      </c>
      <c r="N447" s="16" t="str" cm="1">
        <f t="array" ref="N447" xml:space="preserve"> _xlfn.XLOOKUP(
  1,
  ( BASE_MAPA!$E$2:$E$359 = #REF!) *
  ( BASE_MAPA!$F$2:$F$359 &lt;= #REF!) *
  ( BASE_MAPA!$G$2:$G$359  &gt;= #REF!),
  BASE_MAPA!$I$2:$I$359,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75" t="str" cm="1">
        <f t="array" ref="S447" xml:space="preserve"> _xlfn.XLOOKUP(
  1,
  ( BASE_MAPA!$E$2:$E$359 = #REF!) *
  ( BASE_MAPA!$F$2:$F$359 &lt;= #REF!) *
  ( BASE_MAPA!$G$2:$G$359  &gt;= #REF!),
  BASE_MAPA!$D$2:$D$359,
  "-",
  0
)</f>
        <v>-</v>
      </c>
      <c r="T447" s="75" t="str" cm="1">
        <f t="array" ref="T447" xml:space="preserve"> _xlfn.XLOOKUP(
  1,
  ( BASE_MAPA!$E$2:$E$359 = #REF!) *
  ( BASE_MAPA!$F$2:$F$359 &lt;= #REF!) *
  ( BASE_MAPA!$G$2:$G$359  &gt;= #REF!),
  BASE_MAPA!$K$2:$K$359,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68" t="str">
        <f>IF(BS_CONTROLE[[#This Row],[Local - Partida]]=0, "-", BS_CONTROLE[[#This Row],[Local - Partida]])</f>
        <v>-</v>
      </c>
      <c r="AL447" s="368" t="str">
        <f>IF(BS_CONTROLE[[#This Row],[Local - Encerramento]]=0, "-", BS_CONTROLE[[#This Row],[Local - Encerramento]])</f>
        <v>-</v>
      </c>
      <c r="AM447" s="368" t="str">
        <f>IF(BS_CONTROLE[[#This Row],[Entre - Estações]]=0, "-", BS_CONTROLE[[#This Row],[Entre - Estações]])</f>
        <v>-</v>
      </c>
      <c r="AN447" s="368" t="str">
        <f>IF(BS_CONTROLE[[#This Row],[SB]]=0, "-", BS_CONTROLE[[#This Row],[SB]])</f>
        <v>-</v>
      </c>
      <c r="AO447" s="369" t="str">
        <f>IF(BS_CONTROLE[[#This Row],[SUB]]=0, "-", BS_CONTROLE[[#This Row],[SUB]])</f>
        <v>-</v>
      </c>
      <c r="AP447" s="370" t="str">
        <f>IF(BS_CONTROLE[[#This Row],[KM - Inicio]]=0, "-", BS_CONTROLE[[#This Row],[KM - Inicio]])</f>
        <v>-</v>
      </c>
      <c r="AQ447" s="37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75" t="str" cm="1">
        <f t="array" ref="BC447" xml:space="preserve"> _xlfn.XLOOKUP(
  1,
  ( BASE_MAPA!$E$2:$E$359 = #REF!) *
  ( BASE_MAPA!$F$2:$F$359 &lt;= #REF!) *
  ( BASE_MAPA!$G$2:$G$359  &gt;= #REF!),
  BASE_MAPA!$D$2:$D$359,
  "-",
  0
)</f>
        <v>-</v>
      </c>
      <c r="BD447" s="75" t="str" cm="1">
        <f t="array" ref="BD447" xml:space="preserve"> _xlfn.XLOOKUP(
  1,
  ( BASE_MAPA!$E$2:$E$359 = #REF!) *
  ( BASE_MAPA!$F$2:$F$359 &lt;= #REF!) *
  ( BASE_MAPA!$G$2:$G$359  &gt;= #REF!),
  BASE_MAPA!$K$2:$K$359,
  "-",
  0
)</f>
        <v>-</v>
      </c>
      <c r="BE447" s="11" t="str">
        <f>IFERROR(_xlfn.XLOOKUP(AO447, BASE_MAPA!$E$2:$E$359, BASE_MAPA!$J$2:$J$359), "ERRO")</f>
        <v>ERRO</v>
      </c>
      <c r="BF447" s="37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9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16" t="str" cm="1">
        <f t="array" ref="M448" xml:space="preserve"> _xlfn.XLOOKUP(
  1,
  ( BASE_MAPA!$E$2:$E$359 = #REF!) *
  ( BASE_MAPA!$F$2:$F$359 &lt;= #REF!) *
  ( BASE_MAPA!$G$2:$G$359  &gt;= #REF!),
  BASE_MAPA!$H$2:$H$359,
  "-",
  0
)</f>
        <v>-</v>
      </c>
      <c r="N448" s="16" t="str" cm="1">
        <f t="array" ref="N448" xml:space="preserve"> _xlfn.XLOOKUP(
  1,
  ( BASE_MAPA!$E$2:$E$359 = #REF!) *
  ( BASE_MAPA!$F$2:$F$359 &lt;= #REF!) *
  ( BASE_MAPA!$G$2:$G$359  &gt;= #REF!),
  BASE_MAPA!$I$2:$I$359,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75" t="str" cm="1">
        <f t="array" ref="S448" xml:space="preserve"> _xlfn.XLOOKUP(
  1,
  ( BASE_MAPA!$E$2:$E$359 = #REF!) *
  ( BASE_MAPA!$F$2:$F$359 &lt;= #REF!) *
  ( BASE_MAPA!$G$2:$G$359  &gt;= #REF!),
  BASE_MAPA!$D$2:$D$359,
  "-",
  0
)</f>
        <v>-</v>
      </c>
      <c r="T448" s="75" t="str" cm="1">
        <f t="array" ref="T448" xml:space="preserve"> _xlfn.XLOOKUP(
  1,
  ( BASE_MAPA!$E$2:$E$359 = #REF!) *
  ( BASE_MAPA!$F$2:$F$359 &lt;= #REF!) *
  ( BASE_MAPA!$G$2:$G$359  &gt;= #REF!),
  BASE_MAPA!$K$2:$K$359,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68" t="str">
        <f>IF(BS_CONTROLE[[#This Row],[Local - Partida]]=0, "-", BS_CONTROLE[[#This Row],[Local - Partida]])</f>
        <v>-</v>
      </c>
      <c r="AL448" s="368" t="str">
        <f>IF(BS_CONTROLE[[#This Row],[Local - Encerramento]]=0, "-", BS_CONTROLE[[#This Row],[Local - Encerramento]])</f>
        <v>-</v>
      </c>
      <c r="AM448" s="368" t="str">
        <f>IF(BS_CONTROLE[[#This Row],[Entre - Estações]]=0, "-", BS_CONTROLE[[#This Row],[Entre - Estações]])</f>
        <v>-</v>
      </c>
      <c r="AN448" s="368" t="str">
        <f>IF(BS_CONTROLE[[#This Row],[SB]]=0, "-", BS_CONTROLE[[#This Row],[SB]])</f>
        <v>-</v>
      </c>
      <c r="AO448" s="369" t="str">
        <f>IF(BS_CONTROLE[[#This Row],[SUB]]=0, "-", BS_CONTROLE[[#This Row],[SUB]])</f>
        <v>-</v>
      </c>
      <c r="AP448" s="370" t="str">
        <f>IF(BS_CONTROLE[[#This Row],[KM - Inicio]]=0, "-", BS_CONTROLE[[#This Row],[KM - Inicio]])</f>
        <v>-</v>
      </c>
      <c r="AQ448" s="37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75" t="str" cm="1">
        <f t="array" ref="BC448" xml:space="preserve"> _xlfn.XLOOKUP(
  1,
  ( BASE_MAPA!$E$2:$E$359 = #REF!) *
  ( BASE_MAPA!$F$2:$F$359 &lt;= #REF!) *
  ( BASE_MAPA!$G$2:$G$359  &gt;= #REF!),
  BASE_MAPA!$D$2:$D$359,
  "-",
  0
)</f>
        <v>-</v>
      </c>
      <c r="BD448" s="75" t="str" cm="1">
        <f t="array" ref="BD448" xml:space="preserve"> _xlfn.XLOOKUP(
  1,
  ( BASE_MAPA!$E$2:$E$359 = #REF!) *
  ( BASE_MAPA!$F$2:$F$359 &lt;= #REF!) *
  ( BASE_MAPA!$G$2:$G$359  &gt;= #REF!),
  BASE_MAPA!$K$2:$K$359,
  "-",
  0
)</f>
        <v>-</v>
      </c>
      <c r="BE448" s="11" t="str">
        <f>IFERROR(_xlfn.XLOOKUP(AO448, BASE_MAPA!$E$2:$E$359, BASE_MAPA!$J$2:$J$359), "ERRO")</f>
        <v>ERRO</v>
      </c>
      <c r="BF448" s="37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9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1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16" t="str" cm="1">
        <f t="array" ref="M449" xml:space="preserve"> _xlfn.XLOOKUP(
  1,
  ( BASE_MAPA!$E$2:$E$359 = #REF!) *
  ( BASE_MAPA!$F$2:$F$359 &lt;= #REF!) *
  ( BASE_MAPA!$G$2:$G$359  &gt;= #REF!),
  BASE_MAPA!$H$2:$H$359,
  "-",
  0
)</f>
        <v>-</v>
      </c>
      <c r="N449" s="16" t="str" cm="1">
        <f t="array" ref="N449" xml:space="preserve"> _xlfn.XLOOKUP(
  1,
  ( BASE_MAPA!$E$2:$E$359 = #REF!) *
  ( BASE_MAPA!$F$2:$F$359 &lt;= #REF!) *
  ( BASE_MAPA!$G$2:$G$359  &gt;= #REF!),
  BASE_MAPA!$I$2:$I$359,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75" t="str" cm="1">
        <f t="array" ref="S449" xml:space="preserve"> _xlfn.XLOOKUP(
  1,
  ( BASE_MAPA!$E$2:$E$359 = #REF!) *
  ( BASE_MAPA!$F$2:$F$359 &lt;= #REF!) *
  ( BASE_MAPA!$G$2:$G$359  &gt;= #REF!),
  BASE_MAPA!$D$2:$D$359,
  "-",
  0
)</f>
        <v>-</v>
      </c>
      <c r="T449" s="75" t="str" cm="1">
        <f t="array" ref="T449" xml:space="preserve"> _xlfn.XLOOKUP(
  1,
  ( BASE_MAPA!$E$2:$E$359 = #REF!) *
  ( BASE_MAPA!$F$2:$F$359 &lt;= #REF!) *
  ( BASE_MAPA!$G$2:$G$359  &gt;= #REF!),
  BASE_MAPA!$K$2:$K$359,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68" t="str">
        <f>IF(BS_CONTROLE[[#This Row],[Local - Partida]]=0, "-", BS_CONTROLE[[#This Row],[Local - Partida]])</f>
        <v>-</v>
      </c>
      <c r="AL449" s="368" t="str">
        <f>IF(BS_CONTROLE[[#This Row],[Local - Encerramento]]=0, "-", BS_CONTROLE[[#This Row],[Local - Encerramento]])</f>
        <v>-</v>
      </c>
      <c r="AM449" s="368" t="str">
        <f>IF(BS_CONTROLE[[#This Row],[Entre - Estações]]=0, "-", BS_CONTROLE[[#This Row],[Entre - Estações]])</f>
        <v>-</v>
      </c>
      <c r="AN449" s="368" t="str">
        <f>IF(BS_CONTROLE[[#This Row],[SB]]=0, "-", BS_CONTROLE[[#This Row],[SB]])</f>
        <v>-</v>
      </c>
      <c r="AO449" s="369" t="str">
        <f>IF(BS_CONTROLE[[#This Row],[SUB]]=0, "-", BS_CONTROLE[[#This Row],[SUB]])</f>
        <v>-</v>
      </c>
      <c r="AP449" s="370" t="str">
        <f>IF(BS_CONTROLE[[#This Row],[KM - Inicio]]=0, "-", BS_CONTROLE[[#This Row],[KM - Inicio]])</f>
        <v>-</v>
      </c>
      <c r="AQ449" s="37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75" t="str" cm="1">
        <f t="array" ref="BC449" xml:space="preserve"> _xlfn.XLOOKUP(
  1,
  ( BASE_MAPA!$E$2:$E$359 = #REF!) *
  ( BASE_MAPA!$F$2:$F$359 &lt;= #REF!) *
  ( BASE_MAPA!$G$2:$G$359  &gt;= #REF!),
  BASE_MAPA!$D$2:$D$359,
  "-",
  0
)</f>
        <v>-</v>
      </c>
      <c r="BD449" s="75" t="str" cm="1">
        <f t="array" ref="BD449" xml:space="preserve"> _xlfn.XLOOKUP(
  1,
  ( BASE_MAPA!$E$2:$E$359 = #REF!) *
  ( BASE_MAPA!$F$2:$F$359 &lt;= #REF!) *
  ( BASE_MAPA!$G$2:$G$359  &gt;= #REF!),
  BASE_MAPA!$K$2:$K$359,
  "-",
  0
)</f>
        <v>-</v>
      </c>
      <c r="BE449" s="11" t="str">
        <f>IFERROR(_xlfn.XLOOKUP(AO449, BASE_MAPA!$E$2:$E$359, BASE_MAPA!$J$2:$J$359), "ERRO")</f>
        <v>ERRO</v>
      </c>
      <c r="BF449" s="37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9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16" t="str" cm="1">
        <f t="array" ref="M450" xml:space="preserve"> _xlfn.XLOOKUP(
  1,
  ( BASE_MAPA!$E$2:$E$359 = #REF!) *
  ( BASE_MAPA!$F$2:$F$359 &lt;= #REF!) *
  ( BASE_MAPA!$G$2:$G$359  &gt;= #REF!),
  BASE_MAPA!$H$2:$H$359,
  "-",
  0
)</f>
        <v>-</v>
      </c>
      <c r="N450" s="16" t="str" cm="1">
        <f t="array" ref="N450" xml:space="preserve"> _xlfn.XLOOKUP(
  1,
  ( BASE_MAPA!$E$2:$E$359 = #REF!) *
  ( BASE_MAPA!$F$2:$F$359 &lt;= #REF!) *
  ( BASE_MAPA!$G$2:$G$359  &gt;= #REF!),
  BASE_MAPA!$I$2:$I$359,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75" t="str" cm="1">
        <f t="array" ref="S450" xml:space="preserve"> _xlfn.XLOOKUP(
  1,
  ( BASE_MAPA!$E$2:$E$359 = #REF!) *
  ( BASE_MAPA!$F$2:$F$359 &lt;= #REF!) *
  ( BASE_MAPA!$G$2:$G$359  &gt;= #REF!),
  BASE_MAPA!$D$2:$D$359,
  "-",
  0
)</f>
        <v>-</v>
      </c>
      <c r="T450" s="75" t="str" cm="1">
        <f t="array" ref="T450" xml:space="preserve"> _xlfn.XLOOKUP(
  1,
  ( BASE_MAPA!$E$2:$E$359 = #REF!) *
  ( BASE_MAPA!$F$2:$F$359 &lt;= #REF!) *
  ( BASE_MAPA!$G$2:$G$359  &gt;= #REF!),
  BASE_MAPA!$K$2:$K$359,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68" t="str">
        <f>IF(BS_CONTROLE[[#This Row],[Local - Partida]]=0, "-", BS_CONTROLE[[#This Row],[Local - Partida]])</f>
        <v>-</v>
      </c>
      <c r="AL450" s="368" t="str">
        <f>IF(BS_CONTROLE[[#This Row],[Local - Encerramento]]=0, "-", BS_CONTROLE[[#This Row],[Local - Encerramento]])</f>
        <v>-</v>
      </c>
      <c r="AM450" s="368" t="str">
        <f>IF(BS_CONTROLE[[#This Row],[Entre - Estações]]=0, "-", BS_CONTROLE[[#This Row],[Entre - Estações]])</f>
        <v>-</v>
      </c>
      <c r="AN450" s="368" t="str">
        <f>IF(BS_CONTROLE[[#This Row],[SB]]=0, "-", BS_CONTROLE[[#This Row],[SB]])</f>
        <v>-</v>
      </c>
      <c r="AO450" s="369" t="str">
        <f>IF(BS_CONTROLE[[#This Row],[SUB]]=0, "-", BS_CONTROLE[[#This Row],[SUB]])</f>
        <v>-</v>
      </c>
      <c r="AP450" s="370" t="str">
        <f>IF(BS_CONTROLE[[#This Row],[KM - Inicio]]=0, "-", BS_CONTROLE[[#This Row],[KM - Inicio]])</f>
        <v>-</v>
      </c>
      <c r="AQ450" s="37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75" t="str" cm="1">
        <f t="array" ref="BC450" xml:space="preserve"> _xlfn.XLOOKUP(
  1,
  ( BASE_MAPA!$E$2:$E$359 = #REF!) *
  ( BASE_MAPA!$F$2:$F$359 &lt;= #REF!) *
  ( BASE_MAPA!$G$2:$G$359  &gt;= #REF!),
  BASE_MAPA!$D$2:$D$359,
  "-",
  0
)</f>
        <v>-</v>
      </c>
      <c r="BD450" s="75" t="str" cm="1">
        <f t="array" ref="BD450" xml:space="preserve"> _xlfn.XLOOKUP(
  1,
  ( BASE_MAPA!$E$2:$E$359 = #REF!) *
  ( BASE_MAPA!$F$2:$F$359 &lt;= #REF!) *
  ( BASE_MAPA!$G$2:$G$359  &gt;= #REF!),
  BASE_MAPA!$K$2:$K$359,
  "-",
  0
)</f>
        <v>-</v>
      </c>
      <c r="BE450" s="11" t="str">
        <f>IFERROR(_xlfn.XLOOKUP(AO450, BASE_MAPA!$E$2:$E$359, BASE_MAPA!$J$2:$J$359), "ERRO")</f>
        <v>ERRO</v>
      </c>
      <c r="BF450" s="37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9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1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16" t="str" cm="1">
        <f t="array" ref="M451" xml:space="preserve"> _xlfn.XLOOKUP(
  1,
  ( BASE_MAPA!$E$2:$E$359 = #REF!) *
  ( BASE_MAPA!$F$2:$F$359 &lt;= #REF!) *
  ( BASE_MAPA!$G$2:$G$359  &gt;= #REF!),
  BASE_MAPA!$H$2:$H$359,
  "-",
  0
)</f>
        <v>-</v>
      </c>
      <c r="N451" s="16" t="str" cm="1">
        <f t="array" ref="N451" xml:space="preserve"> _xlfn.XLOOKUP(
  1,
  ( BASE_MAPA!$E$2:$E$359 = #REF!) *
  ( BASE_MAPA!$F$2:$F$359 &lt;= #REF!) *
  ( BASE_MAPA!$G$2:$G$359  &gt;= #REF!),
  BASE_MAPA!$I$2:$I$359,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75" t="str" cm="1">
        <f t="array" ref="S451" xml:space="preserve"> _xlfn.XLOOKUP(
  1,
  ( BASE_MAPA!$E$2:$E$359 = #REF!) *
  ( BASE_MAPA!$F$2:$F$359 &lt;= #REF!) *
  ( BASE_MAPA!$G$2:$G$359  &gt;= #REF!),
  BASE_MAPA!$D$2:$D$359,
  "-",
  0
)</f>
        <v>-</v>
      </c>
      <c r="T451" s="75" t="str" cm="1">
        <f t="array" ref="T451" xml:space="preserve"> _xlfn.XLOOKUP(
  1,
  ( BASE_MAPA!$E$2:$E$359 = #REF!) *
  ( BASE_MAPA!$F$2:$F$359 &lt;= #REF!) *
  ( BASE_MAPA!$G$2:$G$359  &gt;= #REF!),
  BASE_MAPA!$K$2:$K$359,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68" t="str">
        <f>IF(BS_CONTROLE[[#This Row],[Local - Partida]]=0, "-", BS_CONTROLE[[#This Row],[Local - Partida]])</f>
        <v>-</v>
      </c>
      <c r="AL451" s="368" t="str">
        <f>IF(BS_CONTROLE[[#This Row],[Local - Encerramento]]=0, "-", BS_CONTROLE[[#This Row],[Local - Encerramento]])</f>
        <v>-</v>
      </c>
      <c r="AM451" s="368" t="str">
        <f>IF(BS_CONTROLE[[#This Row],[Entre - Estações]]=0, "-", BS_CONTROLE[[#This Row],[Entre - Estações]])</f>
        <v>-</v>
      </c>
      <c r="AN451" s="368" t="str">
        <f>IF(BS_CONTROLE[[#This Row],[SB]]=0, "-", BS_CONTROLE[[#This Row],[SB]])</f>
        <v>-</v>
      </c>
      <c r="AO451" s="369" t="str">
        <f>IF(BS_CONTROLE[[#This Row],[SUB]]=0, "-", BS_CONTROLE[[#This Row],[SUB]])</f>
        <v>-</v>
      </c>
      <c r="AP451" s="370" t="str">
        <f>IF(BS_CONTROLE[[#This Row],[KM - Inicio]]=0, "-", BS_CONTROLE[[#This Row],[KM - Inicio]])</f>
        <v>-</v>
      </c>
      <c r="AQ451" s="37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75" t="str" cm="1">
        <f t="array" ref="BC451" xml:space="preserve"> _xlfn.XLOOKUP(
  1,
  ( BASE_MAPA!$E$2:$E$359 = #REF!) *
  ( BASE_MAPA!$F$2:$F$359 &lt;= #REF!) *
  ( BASE_MAPA!$G$2:$G$359  &gt;= #REF!),
  BASE_MAPA!$D$2:$D$359,
  "-",
  0
)</f>
        <v>-</v>
      </c>
      <c r="BD451" s="75" t="str" cm="1">
        <f t="array" ref="BD451" xml:space="preserve"> _xlfn.XLOOKUP(
  1,
  ( BASE_MAPA!$E$2:$E$359 = #REF!) *
  ( BASE_MAPA!$F$2:$F$359 &lt;= #REF!) *
  ( BASE_MAPA!$G$2:$G$359  &gt;= #REF!),
  BASE_MAPA!$K$2:$K$359,
  "-",
  0
)</f>
        <v>-</v>
      </c>
      <c r="BE451" s="11" t="str">
        <f>IFERROR(_xlfn.XLOOKUP(AO451, BASE_MAPA!$E$2:$E$359, BASE_MAPA!$J$2:$J$359), "ERRO")</f>
        <v>ERRO</v>
      </c>
      <c r="BF451" s="37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9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16" t="str" cm="1">
        <f t="array" ref="M452" xml:space="preserve"> _xlfn.XLOOKUP(
  1,
  ( BASE_MAPA!$E$2:$E$359 = #REF!) *
  ( BASE_MAPA!$F$2:$F$359 &lt;= #REF!) *
  ( BASE_MAPA!$G$2:$G$359  &gt;= #REF!),
  BASE_MAPA!$H$2:$H$359,
  "-",
  0
)</f>
        <v>-</v>
      </c>
      <c r="N452" s="16" t="str" cm="1">
        <f t="array" ref="N452" xml:space="preserve"> _xlfn.XLOOKUP(
  1,
  ( BASE_MAPA!$E$2:$E$359 = #REF!) *
  ( BASE_MAPA!$F$2:$F$359 &lt;= #REF!) *
  ( BASE_MAPA!$G$2:$G$359  &gt;= #REF!),
  BASE_MAPA!$I$2:$I$359,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75" t="str" cm="1">
        <f t="array" ref="S452" xml:space="preserve"> _xlfn.XLOOKUP(
  1,
  ( BASE_MAPA!$E$2:$E$359 = #REF!) *
  ( BASE_MAPA!$F$2:$F$359 &lt;= #REF!) *
  ( BASE_MAPA!$G$2:$G$359  &gt;= #REF!),
  BASE_MAPA!$D$2:$D$359,
  "-",
  0
)</f>
        <v>-</v>
      </c>
      <c r="T452" s="75" t="str" cm="1">
        <f t="array" ref="T452" xml:space="preserve"> _xlfn.XLOOKUP(
  1,
  ( BASE_MAPA!$E$2:$E$359 = #REF!) *
  ( BASE_MAPA!$F$2:$F$359 &lt;= #REF!) *
  ( BASE_MAPA!$G$2:$G$359  &gt;= #REF!),
  BASE_MAPA!$K$2:$K$359,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68" t="str">
        <f>IF(BS_CONTROLE[[#This Row],[Local - Partida]]=0, "-", BS_CONTROLE[[#This Row],[Local - Partida]])</f>
        <v>-</v>
      </c>
      <c r="AL452" s="368" t="str">
        <f>IF(BS_CONTROLE[[#This Row],[Local - Encerramento]]=0, "-", BS_CONTROLE[[#This Row],[Local - Encerramento]])</f>
        <v>-</v>
      </c>
      <c r="AM452" s="368" t="str">
        <f>IF(BS_CONTROLE[[#This Row],[Entre - Estações]]=0, "-", BS_CONTROLE[[#This Row],[Entre - Estações]])</f>
        <v>-</v>
      </c>
      <c r="AN452" s="368" t="str">
        <f>IF(BS_CONTROLE[[#This Row],[SB]]=0, "-", BS_CONTROLE[[#This Row],[SB]])</f>
        <v>-</v>
      </c>
      <c r="AO452" s="369" t="str">
        <f>IF(BS_CONTROLE[[#This Row],[SUB]]=0, "-", BS_CONTROLE[[#This Row],[SUB]])</f>
        <v>-</v>
      </c>
      <c r="AP452" s="370" t="str">
        <f>IF(BS_CONTROLE[[#This Row],[KM - Inicio]]=0, "-", BS_CONTROLE[[#This Row],[KM - Inicio]])</f>
        <v>-</v>
      </c>
      <c r="AQ452" s="37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75" t="str" cm="1">
        <f t="array" ref="BC452" xml:space="preserve"> _xlfn.XLOOKUP(
  1,
  ( BASE_MAPA!$E$2:$E$359 = #REF!) *
  ( BASE_MAPA!$F$2:$F$359 &lt;= #REF!) *
  ( BASE_MAPA!$G$2:$G$359  &gt;= #REF!),
  BASE_MAPA!$D$2:$D$359,
  "-",
  0
)</f>
        <v>-</v>
      </c>
      <c r="BD452" s="75" t="str" cm="1">
        <f t="array" ref="BD452" xml:space="preserve"> _xlfn.XLOOKUP(
  1,
  ( BASE_MAPA!$E$2:$E$359 = #REF!) *
  ( BASE_MAPA!$F$2:$F$359 &lt;= #REF!) *
  ( BASE_MAPA!$G$2:$G$359  &gt;= #REF!),
  BASE_MAPA!$K$2:$K$359,
  "-",
  0
)</f>
        <v>-</v>
      </c>
      <c r="BE452" s="11" t="str">
        <f>IFERROR(_xlfn.XLOOKUP(AO452, BASE_MAPA!$E$2:$E$359, BASE_MAPA!$J$2:$J$359), "ERRO")</f>
        <v>ERRO</v>
      </c>
      <c r="BF452" s="37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9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16" t="str" cm="1">
        <f t="array" ref="M453" xml:space="preserve"> _xlfn.XLOOKUP(
  1,
  ( BASE_MAPA!$E$2:$E$359 = #REF!) *
  ( BASE_MAPA!$F$2:$F$359 &lt;= #REF!) *
  ( BASE_MAPA!$G$2:$G$359  &gt;= #REF!),
  BASE_MAPA!$H$2:$H$359,
  "-",
  0
)</f>
        <v>-</v>
      </c>
      <c r="N453" s="16" t="str" cm="1">
        <f t="array" ref="N453" xml:space="preserve"> _xlfn.XLOOKUP(
  1,
  ( BASE_MAPA!$E$2:$E$359 = #REF!) *
  ( BASE_MAPA!$F$2:$F$359 &lt;= #REF!) *
  ( BASE_MAPA!$G$2:$G$359  &gt;= #REF!),
  BASE_MAPA!$I$2:$I$359,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75" t="str" cm="1">
        <f t="array" ref="S453" xml:space="preserve"> _xlfn.XLOOKUP(
  1,
  ( BASE_MAPA!$E$2:$E$359 = #REF!) *
  ( BASE_MAPA!$F$2:$F$359 &lt;= #REF!) *
  ( BASE_MAPA!$G$2:$G$359  &gt;= #REF!),
  BASE_MAPA!$D$2:$D$359,
  "-",
  0
)</f>
        <v>-</v>
      </c>
      <c r="T453" s="75" t="str" cm="1">
        <f t="array" ref="T453" xml:space="preserve"> _xlfn.XLOOKUP(
  1,
  ( BASE_MAPA!$E$2:$E$359 = #REF!) *
  ( BASE_MAPA!$F$2:$F$359 &lt;= #REF!) *
  ( BASE_MAPA!$G$2:$G$359  &gt;= #REF!),
  BASE_MAPA!$K$2:$K$359,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68" t="str">
        <f>IF(BS_CONTROLE[[#This Row],[Local - Partida]]=0, "-", BS_CONTROLE[[#This Row],[Local - Partida]])</f>
        <v>-</v>
      </c>
      <c r="AL453" s="368" t="str">
        <f>IF(BS_CONTROLE[[#This Row],[Local - Encerramento]]=0, "-", BS_CONTROLE[[#This Row],[Local - Encerramento]])</f>
        <v>-</v>
      </c>
      <c r="AM453" s="368" t="str">
        <f>IF(BS_CONTROLE[[#This Row],[Entre - Estações]]=0, "-", BS_CONTROLE[[#This Row],[Entre - Estações]])</f>
        <v>-</v>
      </c>
      <c r="AN453" s="368" t="str">
        <f>IF(BS_CONTROLE[[#This Row],[SB]]=0, "-", BS_CONTROLE[[#This Row],[SB]])</f>
        <v>-</v>
      </c>
      <c r="AO453" s="369" t="str">
        <f>IF(BS_CONTROLE[[#This Row],[SUB]]=0, "-", BS_CONTROLE[[#This Row],[SUB]])</f>
        <v>-</v>
      </c>
      <c r="AP453" s="370" t="str">
        <f>IF(BS_CONTROLE[[#This Row],[KM - Inicio]]=0, "-", BS_CONTROLE[[#This Row],[KM - Inicio]])</f>
        <v>-</v>
      </c>
      <c r="AQ453" s="37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75" t="str" cm="1">
        <f t="array" ref="BC453" xml:space="preserve"> _xlfn.XLOOKUP(
  1,
  ( BASE_MAPA!$E$2:$E$359 = #REF!) *
  ( BASE_MAPA!$F$2:$F$359 &lt;= #REF!) *
  ( BASE_MAPA!$G$2:$G$359  &gt;= #REF!),
  BASE_MAPA!$D$2:$D$359,
  "-",
  0
)</f>
        <v>-</v>
      </c>
      <c r="BD453" s="75" t="str" cm="1">
        <f t="array" ref="BD453" xml:space="preserve"> _xlfn.XLOOKUP(
  1,
  ( BASE_MAPA!$E$2:$E$359 = #REF!) *
  ( BASE_MAPA!$F$2:$F$359 &lt;= #REF!) *
  ( BASE_MAPA!$G$2:$G$359  &gt;= #REF!),
  BASE_MAPA!$K$2:$K$359,
  "-",
  0
)</f>
        <v>-</v>
      </c>
      <c r="BE453" s="11" t="str">
        <f>IFERROR(_xlfn.XLOOKUP(AO453, BASE_MAPA!$E$2:$E$359, BASE_MAPA!$J$2:$J$359), "ERRO")</f>
        <v>ERRO</v>
      </c>
      <c r="BF453" s="37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9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16" t="str" cm="1">
        <f t="array" ref="M454" xml:space="preserve"> _xlfn.XLOOKUP(
  1,
  ( BASE_MAPA!$E$2:$E$359 = #REF!) *
  ( BASE_MAPA!$F$2:$F$359 &lt;= #REF!) *
  ( BASE_MAPA!$G$2:$G$359  &gt;= #REF!),
  BASE_MAPA!$H$2:$H$359,
  "-",
  0
)</f>
        <v>-</v>
      </c>
      <c r="N454" s="16" t="str" cm="1">
        <f t="array" ref="N454" xml:space="preserve"> _xlfn.XLOOKUP(
  1,
  ( BASE_MAPA!$E$2:$E$359 = #REF!) *
  ( BASE_MAPA!$F$2:$F$359 &lt;= #REF!) *
  ( BASE_MAPA!$G$2:$G$359  &gt;= #REF!),
  BASE_MAPA!$I$2:$I$359,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75" t="str" cm="1">
        <f t="array" ref="S454" xml:space="preserve"> _xlfn.XLOOKUP(
  1,
  ( BASE_MAPA!$E$2:$E$359 = #REF!) *
  ( BASE_MAPA!$F$2:$F$359 &lt;= #REF!) *
  ( BASE_MAPA!$G$2:$G$359  &gt;= #REF!),
  BASE_MAPA!$D$2:$D$359,
  "-",
  0
)</f>
        <v>-</v>
      </c>
      <c r="T454" s="75" t="str" cm="1">
        <f t="array" ref="T454" xml:space="preserve"> _xlfn.XLOOKUP(
  1,
  ( BASE_MAPA!$E$2:$E$359 = #REF!) *
  ( BASE_MAPA!$F$2:$F$359 &lt;= #REF!) *
  ( BASE_MAPA!$G$2:$G$359  &gt;= #REF!),
  BASE_MAPA!$K$2:$K$359,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68" t="str">
        <f>IF(BS_CONTROLE[[#This Row],[Local - Partida]]=0, "-", BS_CONTROLE[[#This Row],[Local - Partida]])</f>
        <v>-</v>
      </c>
      <c r="AL454" s="368" t="str">
        <f>IF(BS_CONTROLE[[#This Row],[Local - Encerramento]]=0, "-", BS_CONTROLE[[#This Row],[Local - Encerramento]])</f>
        <v>-</v>
      </c>
      <c r="AM454" s="368" t="str">
        <f>IF(BS_CONTROLE[[#This Row],[Entre - Estações]]=0, "-", BS_CONTROLE[[#This Row],[Entre - Estações]])</f>
        <v>-</v>
      </c>
      <c r="AN454" s="368" t="str">
        <f>IF(BS_CONTROLE[[#This Row],[SB]]=0, "-", BS_CONTROLE[[#This Row],[SB]])</f>
        <v>-</v>
      </c>
      <c r="AO454" s="369" t="str">
        <f>IF(BS_CONTROLE[[#This Row],[SUB]]=0, "-", BS_CONTROLE[[#This Row],[SUB]])</f>
        <v>-</v>
      </c>
      <c r="AP454" s="370" t="str">
        <f>IF(BS_CONTROLE[[#This Row],[KM - Inicio]]=0, "-", BS_CONTROLE[[#This Row],[KM - Inicio]])</f>
        <v>-</v>
      </c>
      <c r="AQ454" s="37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75" t="str" cm="1">
        <f t="array" ref="BC454" xml:space="preserve"> _xlfn.XLOOKUP(
  1,
  ( BASE_MAPA!$E$2:$E$359 = #REF!) *
  ( BASE_MAPA!$F$2:$F$359 &lt;= #REF!) *
  ( BASE_MAPA!$G$2:$G$359  &gt;= #REF!),
  BASE_MAPA!$D$2:$D$359,
  "-",
  0
)</f>
        <v>-</v>
      </c>
      <c r="BD454" s="75" t="str" cm="1">
        <f t="array" ref="BD454" xml:space="preserve"> _xlfn.XLOOKUP(
  1,
  ( BASE_MAPA!$E$2:$E$359 = #REF!) *
  ( BASE_MAPA!$F$2:$F$359 &lt;= #REF!) *
  ( BASE_MAPA!$G$2:$G$359  &gt;= #REF!),
  BASE_MAPA!$K$2:$K$359,
  "-",
  0
)</f>
        <v>-</v>
      </c>
      <c r="BE454" s="11" t="str">
        <f>IFERROR(_xlfn.XLOOKUP(AO454, BASE_MAPA!$E$2:$E$359, BASE_MAPA!$J$2:$J$359), "ERRO")</f>
        <v>ERRO</v>
      </c>
      <c r="BF454" s="37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9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16" t="str" cm="1">
        <f t="array" ref="M455" xml:space="preserve"> _xlfn.XLOOKUP(
  1,
  ( BASE_MAPA!$E$2:$E$359 = #REF!) *
  ( BASE_MAPA!$F$2:$F$359 &lt;= #REF!) *
  ( BASE_MAPA!$G$2:$G$359  &gt;= #REF!),
  BASE_MAPA!$H$2:$H$359,
  "-",
  0
)</f>
        <v>-</v>
      </c>
      <c r="N455" s="16" t="str" cm="1">
        <f t="array" ref="N455" xml:space="preserve"> _xlfn.XLOOKUP(
  1,
  ( BASE_MAPA!$E$2:$E$359 = #REF!) *
  ( BASE_MAPA!$F$2:$F$359 &lt;= #REF!) *
  ( BASE_MAPA!$G$2:$G$359  &gt;= #REF!),
  BASE_MAPA!$I$2:$I$359,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75" t="str" cm="1">
        <f t="array" ref="S455" xml:space="preserve"> _xlfn.XLOOKUP(
  1,
  ( BASE_MAPA!$E$2:$E$359 = #REF!) *
  ( BASE_MAPA!$F$2:$F$359 &lt;= #REF!) *
  ( BASE_MAPA!$G$2:$G$359  &gt;= #REF!),
  BASE_MAPA!$D$2:$D$359,
  "-",
  0
)</f>
        <v>-</v>
      </c>
      <c r="T455" s="75" t="str" cm="1">
        <f t="array" ref="T455" xml:space="preserve"> _xlfn.XLOOKUP(
  1,
  ( BASE_MAPA!$E$2:$E$359 = #REF!) *
  ( BASE_MAPA!$F$2:$F$359 &lt;= #REF!) *
  ( BASE_MAPA!$G$2:$G$359  &gt;= #REF!),
  BASE_MAPA!$K$2:$K$359,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68" t="str">
        <f>IF(BS_CONTROLE[[#This Row],[Local - Partida]]=0, "-", BS_CONTROLE[[#This Row],[Local - Partida]])</f>
        <v>-</v>
      </c>
      <c r="AL455" s="368" t="str">
        <f>IF(BS_CONTROLE[[#This Row],[Local - Encerramento]]=0, "-", BS_CONTROLE[[#This Row],[Local - Encerramento]])</f>
        <v>-</v>
      </c>
      <c r="AM455" s="368" t="str">
        <f>IF(BS_CONTROLE[[#This Row],[Entre - Estações]]=0, "-", BS_CONTROLE[[#This Row],[Entre - Estações]])</f>
        <v>-</v>
      </c>
      <c r="AN455" s="368" t="str">
        <f>IF(BS_CONTROLE[[#This Row],[SB]]=0, "-", BS_CONTROLE[[#This Row],[SB]])</f>
        <v>-</v>
      </c>
      <c r="AO455" s="369" t="str">
        <f>IF(BS_CONTROLE[[#This Row],[SUB]]=0, "-", BS_CONTROLE[[#This Row],[SUB]])</f>
        <v>-</v>
      </c>
      <c r="AP455" s="370" t="str">
        <f>IF(BS_CONTROLE[[#This Row],[KM - Inicio]]=0, "-", BS_CONTROLE[[#This Row],[KM - Inicio]])</f>
        <v>-</v>
      </c>
      <c r="AQ455" s="37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75" t="str" cm="1">
        <f t="array" ref="BC455" xml:space="preserve"> _xlfn.XLOOKUP(
  1,
  ( BASE_MAPA!$E$2:$E$359 = #REF!) *
  ( BASE_MAPA!$F$2:$F$359 &lt;= #REF!) *
  ( BASE_MAPA!$G$2:$G$359  &gt;= #REF!),
  BASE_MAPA!$D$2:$D$359,
  "-",
  0
)</f>
        <v>-</v>
      </c>
      <c r="BD455" s="75" t="str" cm="1">
        <f t="array" ref="BD455" xml:space="preserve"> _xlfn.XLOOKUP(
  1,
  ( BASE_MAPA!$E$2:$E$359 = #REF!) *
  ( BASE_MAPA!$F$2:$F$359 &lt;= #REF!) *
  ( BASE_MAPA!$G$2:$G$359  &gt;= #REF!),
  BASE_MAPA!$K$2:$K$359,
  "-",
  0
)</f>
        <v>-</v>
      </c>
      <c r="BE455" s="11" t="str">
        <f>IFERROR(_xlfn.XLOOKUP(AO455, BASE_MAPA!$E$2:$E$359, BASE_MAPA!$J$2:$J$359), "ERRO")</f>
        <v>ERRO</v>
      </c>
      <c r="BF455" s="37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9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16" t="str" cm="1">
        <f t="array" ref="M456" xml:space="preserve"> _xlfn.XLOOKUP(
  1,
  ( BASE_MAPA!$E$2:$E$359 = #REF!) *
  ( BASE_MAPA!$F$2:$F$359 &lt;= #REF!) *
  ( BASE_MAPA!$G$2:$G$359  &gt;= #REF!),
  BASE_MAPA!$H$2:$H$359,
  "-",
  0
)</f>
        <v>-</v>
      </c>
      <c r="N456" s="16" t="str" cm="1">
        <f t="array" ref="N456" xml:space="preserve"> _xlfn.XLOOKUP(
  1,
  ( BASE_MAPA!$E$2:$E$359 = #REF!) *
  ( BASE_MAPA!$F$2:$F$359 &lt;= #REF!) *
  ( BASE_MAPA!$G$2:$G$359  &gt;= #REF!),
  BASE_MAPA!$I$2:$I$359,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75" t="str" cm="1">
        <f t="array" ref="S456" xml:space="preserve"> _xlfn.XLOOKUP(
  1,
  ( BASE_MAPA!$E$2:$E$359 = #REF!) *
  ( BASE_MAPA!$F$2:$F$359 &lt;= #REF!) *
  ( BASE_MAPA!$G$2:$G$359  &gt;= #REF!),
  BASE_MAPA!$D$2:$D$359,
  "-",
  0
)</f>
        <v>-</v>
      </c>
      <c r="T456" s="75" t="str" cm="1">
        <f t="array" ref="T456" xml:space="preserve"> _xlfn.XLOOKUP(
  1,
  ( BASE_MAPA!$E$2:$E$359 = #REF!) *
  ( BASE_MAPA!$F$2:$F$359 &lt;= #REF!) *
  ( BASE_MAPA!$G$2:$G$359  &gt;= #REF!),
  BASE_MAPA!$K$2:$K$359,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68" t="str">
        <f>IF(BS_CONTROLE[[#This Row],[Local - Partida]]=0, "-", BS_CONTROLE[[#This Row],[Local - Partida]])</f>
        <v>-</v>
      </c>
      <c r="AL456" s="368" t="str">
        <f>IF(BS_CONTROLE[[#This Row],[Local - Encerramento]]=0, "-", BS_CONTROLE[[#This Row],[Local - Encerramento]])</f>
        <v>-</v>
      </c>
      <c r="AM456" s="368" t="str">
        <f>IF(BS_CONTROLE[[#This Row],[Entre - Estações]]=0, "-", BS_CONTROLE[[#This Row],[Entre - Estações]])</f>
        <v>-</v>
      </c>
      <c r="AN456" s="368" t="str">
        <f>IF(BS_CONTROLE[[#This Row],[SB]]=0, "-", BS_CONTROLE[[#This Row],[SB]])</f>
        <v>-</v>
      </c>
      <c r="AO456" s="369" t="str">
        <f>IF(BS_CONTROLE[[#This Row],[SUB]]=0, "-", BS_CONTROLE[[#This Row],[SUB]])</f>
        <v>-</v>
      </c>
      <c r="AP456" s="370" t="str">
        <f>IF(BS_CONTROLE[[#This Row],[KM - Inicio]]=0, "-", BS_CONTROLE[[#This Row],[KM - Inicio]])</f>
        <v>-</v>
      </c>
      <c r="AQ456" s="37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75" t="str" cm="1">
        <f t="array" ref="BC456" xml:space="preserve"> _xlfn.XLOOKUP(
  1,
  ( BASE_MAPA!$E$2:$E$359 = #REF!) *
  ( BASE_MAPA!$F$2:$F$359 &lt;= #REF!) *
  ( BASE_MAPA!$G$2:$G$359  &gt;= #REF!),
  BASE_MAPA!$D$2:$D$359,
  "-",
  0
)</f>
        <v>-</v>
      </c>
      <c r="BD456" s="75" t="str" cm="1">
        <f t="array" ref="BD456" xml:space="preserve"> _xlfn.XLOOKUP(
  1,
  ( BASE_MAPA!$E$2:$E$359 = #REF!) *
  ( BASE_MAPA!$F$2:$F$359 &lt;= #REF!) *
  ( BASE_MAPA!$G$2:$G$359  &gt;= #REF!),
  BASE_MAPA!$K$2:$K$359,
  "-",
  0
)</f>
        <v>-</v>
      </c>
      <c r="BE456" s="11" t="str">
        <f>IFERROR(_xlfn.XLOOKUP(AO456, BASE_MAPA!$E$2:$E$359, BASE_MAPA!$J$2:$J$359), "ERRO")</f>
        <v>ERRO</v>
      </c>
      <c r="BF456" s="37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9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16" t="str" cm="1">
        <f t="array" ref="M457" xml:space="preserve"> _xlfn.XLOOKUP(
  1,
  ( BASE_MAPA!$E$2:$E$359 = #REF!) *
  ( BASE_MAPA!$F$2:$F$359 &lt;= #REF!) *
  ( BASE_MAPA!$G$2:$G$359  &gt;= #REF!),
  BASE_MAPA!$H$2:$H$359,
  "-",
  0
)</f>
        <v>-</v>
      </c>
      <c r="N457" s="16" t="str" cm="1">
        <f t="array" ref="N457" xml:space="preserve"> _xlfn.XLOOKUP(
  1,
  ( BASE_MAPA!$E$2:$E$359 = #REF!) *
  ( BASE_MAPA!$F$2:$F$359 &lt;= #REF!) *
  ( BASE_MAPA!$G$2:$G$359  &gt;= #REF!),
  BASE_MAPA!$I$2:$I$359,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75" t="str" cm="1">
        <f t="array" ref="S457" xml:space="preserve"> _xlfn.XLOOKUP(
  1,
  ( BASE_MAPA!$E$2:$E$359 = #REF!) *
  ( BASE_MAPA!$F$2:$F$359 &lt;= #REF!) *
  ( BASE_MAPA!$G$2:$G$359  &gt;= #REF!),
  BASE_MAPA!$D$2:$D$359,
  "-",
  0
)</f>
        <v>-</v>
      </c>
      <c r="T457" s="75" t="str" cm="1">
        <f t="array" ref="T457" xml:space="preserve"> _xlfn.XLOOKUP(
  1,
  ( BASE_MAPA!$E$2:$E$359 = #REF!) *
  ( BASE_MAPA!$F$2:$F$359 &lt;= #REF!) *
  ( BASE_MAPA!$G$2:$G$359  &gt;= #REF!),
  BASE_MAPA!$K$2:$K$359,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68" t="str">
        <f>IF(BS_CONTROLE[[#This Row],[Local - Partida]]=0, "-", BS_CONTROLE[[#This Row],[Local - Partida]])</f>
        <v>-</v>
      </c>
      <c r="AL457" s="368" t="str">
        <f>IF(BS_CONTROLE[[#This Row],[Local - Encerramento]]=0, "-", BS_CONTROLE[[#This Row],[Local - Encerramento]])</f>
        <v>-</v>
      </c>
      <c r="AM457" s="368" t="str">
        <f>IF(BS_CONTROLE[[#This Row],[Entre - Estações]]=0, "-", BS_CONTROLE[[#This Row],[Entre - Estações]])</f>
        <v>-</v>
      </c>
      <c r="AN457" s="368" t="str">
        <f>IF(BS_CONTROLE[[#This Row],[SB]]=0, "-", BS_CONTROLE[[#This Row],[SB]])</f>
        <v>-</v>
      </c>
      <c r="AO457" s="369" t="str">
        <f>IF(BS_CONTROLE[[#This Row],[SUB]]=0, "-", BS_CONTROLE[[#This Row],[SUB]])</f>
        <v>-</v>
      </c>
      <c r="AP457" s="370" t="str">
        <f>IF(BS_CONTROLE[[#This Row],[KM - Inicio]]=0, "-", BS_CONTROLE[[#This Row],[KM - Inicio]])</f>
        <v>-</v>
      </c>
      <c r="AQ457" s="37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75" t="str" cm="1">
        <f t="array" ref="BC457" xml:space="preserve"> _xlfn.XLOOKUP(
  1,
  ( BASE_MAPA!$E$2:$E$359 = #REF!) *
  ( BASE_MAPA!$F$2:$F$359 &lt;= #REF!) *
  ( BASE_MAPA!$G$2:$G$359  &gt;= #REF!),
  BASE_MAPA!$D$2:$D$359,
  "-",
  0
)</f>
        <v>-</v>
      </c>
      <c r="BD457" s="75" t="str" cm="1">
        <f t="array" ref="BD457" xml:space="preserve"> _xlfn.XLOOKUP(
  1,
  ( BASE_MAPA!$E$2:$E$359 = #REF!) *
  ( BASE_MAPA!$F$2:$F$359 &lt;= #REF!) *
  ( BASE_MAPA!$G$2:$G$359  &gt;= #REF!),
  BASE_MAPA!$K$2:$K$359,
  "-",
  0
)</f>
        <v>-</v>
      </c>
      <c r="BE457" s="11" t="str">
        <f>IFERROR(_xlfn.XLOOKUP(AO457, BASE_MAPA!$E$2:$E$359, BASE_MAPA!$J$2:$J$359), "ERRO")</f>
        <v>ERRO</v>
      </c>
      <c r="BF457" s="37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9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16" t="str" cm="1">
        <f t="array" ref="M458" xml:space="preserve"> _xlfn.XLOOKUP(
  1,
  ( BASE_MAPA!$E$2:$E$359 = #REF!) *
  ( BASE_MAPA!$F$2:$F$359 &lt;= #REF!) *
  ( BASE_MAPA!$G$2:$G$359  &gt;= #REF!),
  BASE_MAPA!$H$2:$H$359,
  "-",
  0
)</f>
        <v>-</v>
      </c>
      <c r="N458" s="16" t="str" cm="1">
        <f t="array" ref="N458" xml:space="preserve"> _xlfn.XLOOKUP(
  1,
  ( BASE_MAPA!$E$2:$E$359 = #REF!) *
  ( BASE_MAPA!$F$2:$F$359 &lt;= #REF!) *
  ( BASE_MAPA!$G$2:$G$359  &gt;= #REF!),
  BASE_MAPA!$I$2:$I$359,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75" t="str" cm="1">
        <f t="array" ref="S458" xml:space="preserve"> _xlfn.XLOOKUP(
  1,
  ( BASE_MAPA!$E$2:$E$359 = #REF!) *
  ( BASE_MAPA!$F$2:$F$359 &lt;= #REF!) *
  ( BASE_MAPA!$G$2:$G$359  &gt;= #REF!),
  BASE_MAPA!$D$2:$D$359,
  "-",
  0
)</f>
        <v>-</v>
      </c>
      <c r="T458" s="75" t="str" cm="1">
        <f t="array" ref="T458" xml:space="preserve"> _xlfn.XLOOKUP(
  1,
  ( BASE_MAPA!$E$2:$E$359 = #REF!) *
  ( BASE_MAPA!$F$2:$F$359 &lt;= #REF!) *
  ( BASE_MAPA!$G$2:$G$359  &gt;= #REF!),
  BASE_MAPA!$K$2:$K$359,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68" t="str">
        <f>IF(BS_CONTROLE[[#This Row],[Local - Partida]]=0, "-", BS_CONTROLE[[#This Row],[Local - Partida]])</f>
        <v>-</v>
      </c>
      <c r="AL458" s="368" t="str">
        <f>IF(BS_CONTROLE[[#This Row],[Local - Encerramento]]=0, "-", BS_CONTROLE[[#This Row],[Local - Encerramento]])</f>
        <v>-</v>
      </c>
      <c r="AM458" s="368" t="str">
        <f>IF(BS_CONTROLE[[#This Row],[Entre - Estações]]=0, "-", BS_CONTROLE[[#This Row],[Entre - Estações]])</f>
        <v>-</v>
      </c>
      <c r="AN458" s="368" t="str">
        <f>IF(BS_CONTROLE[[#This Row],[SB]]=0, "-", BS_CONTROLE[[#This Row],[SB]])</f>
        <v>-</v>
      </c>
      <c r="AO458" s="369" t="str">
        <f>IF(BS_CONTROLE[[#This Row],[SUB]]=0, "-", BS_CONTROLE[[#This Row],[SUB]])</f>
        <v>-</v>
      </c>
      <c r="AP458" s="370" t="str">
        <f>IF(BS_CONTROLE[[#This Row],[KM - Inicio]]=0, "-", BS_CONTROLE[[#This Row],[KM - Inicio]])</f>
        <v>-</v>
      </c>
      <c r="AQ458" s="37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75" t="str" cm="1">
        <f t="array" ref="BC458" xml:space="preserve"> _xlfn.XLOOKUP(
  1,
  ( BASE_MAPA!$E$2:$E$359 = #REF!) *
  ( BASE_MAPA!$F$2:$F$359 &lt;= #REF!) *
  ( BASE_MAPA!$G$2:$G$359  &gt;= #REF!),
  BASE_MAPA!$D$2:$D$359,
  "-",
  0
)</f>
        <v>-</v>
      </c>
      <c r="BD458" s="75" t="str" cm="1">
        <f t="array" ref="BD458" xml:space="preserve"> _xlfn.XLOOKUP(
  1,
  ( BASE_MAPA!$E$2:$E$359 = #REF!) *
  ( BASE_MAPA!$F$2:$F$359 &lt;= #REF!) *
  ( BASE_MAPA!$G$2:$G$359  &gt;= #REF!),
  BASE_MAPA!$K$2:$K$359,
  "-",
  0
)</f>
        <v>-</v>
      </c>
      <c r="BE458" s="11" t="str">
        <f>IFERROR(_xlfn.XLOOKUP(AO458, BASE_MAPA!$E$2:$E$359, BASE_MAPA!$J$2:$J$359), "ERRO")</f>
        <v>ERRO</v>
      </c>
      <c r="BF458" s="37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9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16" t="str" cm="1">
        <f t="array" ref="M459" xml:space="preserve"> _xlfn.XLOOKUP(
  1,
  ( BASE_MAPA!$E$2:$E$359 = #REF!) *
  ( BASE_MAPA!$F$2:$F$359 &lt;= #REF!) *
  ( BASE_MAPA!$G$2:$G$359  &gt;= #REF!),
  BASE_MAPA!$H$2:$H$359,
  "-",
  0
)</f>
        <v>-</v>
      </c>
      <c r="N459" s="16" t="str" cm="1">
        <f t="array" ref="N459" xml:space="preserve"> _xlfn.XLOOKUP(
  1,
  ( BASE_MAPA!$E$2:$E$359 = #REF!) *
  ( BASE_MAPA!$F$2:$F$359 &lt;= #REF!) *
  ( BASE_MAPA!$G$2:$G$359  &gt;= #REF!),
  BASE_MAPA!$I$2:$I$359,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75" t="str" cm="1">
        <f t="array" ref="S459" xml:space="preserve"> _xlfn.XLOOKUP(
  1,
  ( BASE_MAPA!$E$2:$E$359 = #REF!) *
  ( BASE_MAPA!$F$2:$F$359 &lt;= #REF!) *
  ( BASE_MAPA!$G$2:$G$359  &gt;= #REF!),
  BASE_MAPA!$D$2:$D$359,
  "-",
  0
)</f>
        <v>-</v>
      </c>
      <c r="T459" s="75" t="str" cm="1">
        <f t="array" ref="T459" xml:space="preserve"> _xlfn.XLOOKUP(
  1,
  ( BASE_MAPA!$E$2:$E$359 = #REF!) *
  ( BASE_MAPA!$F$2:$F$359 &lt;= #REF!) *
  ( BASE_MAPA!$G$2:$G$359  &gt;= #REF!),
  BASE_MAPA!$K$2:$K$359,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68" t="str">
        <f>IF(BS_CONTROLE[[#This Row],[Local - Partida]]=0, "-", BS_CONTROLE[[#This Row],[Local - Partida]])</f>
        <v>-</v>
      </c>
      <c r="AL459" s="368" t="str">
        <f>IF(BS_CONTROLE[[#This Row],[Local - Encerramento]]=0, "-", BS_CONTROLE[[#This Row],[Local - Encerramento]])</f>
        <v>-</v>
      </c>
      <c r="AM459" s="368" t="str">
        <f>IF(BS_CONTROLE[[#This Row],[Entre - Estações]]=0, "-", BS_CONTROLE[[#This Row],[Entre - Estações]])</f>
        <v>-</v>
      </c>
      <c r="AN459" s="368" t="str">
        <f>IF(BS_CONTROLE[[#This Row],[SB]]=0, "-", BS_CONTROLE[[#This Row],[SB]])</f>
        <v>-</v>
      </c>
      <c r="AO459" s="369" t="str">
        <f>IF(BS_CONTROLE[[#This Row],[SUB]]=0, "-", BS_CONTROLE[[#This Row],[SUB]])</f>
        <v>-</v>
      </c>
      <c r="AP459" s="370" t="str">
        <f>IF(BS_CONTROLE[[#This Row],[KM - Inicio]]=0, "-", BS_CONTROLE[[#This Row],[KM - Inicio]])</f>
        <v>-</v>
      </c>
      <c r="AQ459" s="37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75" t="str" cm="1">
        <f t="array" ref="BC459" xml:space="preserve"> _xlfn.XLOOKUP(
  1,
  ( BASE_MAPA!$E$2:$E$359 = #REF!) *
  ( BASE_MAPA!$F$2:$F$359 &lt;= #REF!) *
  ( BASE_MAPA!$G$2:$G$359  &gt;= #REF!),
  BASE_MAPA!$D$2:$D$359,
  "-",
  0
)</f>
        <v>-</v>
      </c>
      <c r="BD459" s="75" t="str" cm="1">
        <f t="array" ref="BD459" xml:space="preserve"> _xlfn.XLOOKUP(
  1,
  ( BASE_MAPA!$E$2:$E$359 = #REF!) *
  ( BASE_MAPA!$F$2:$F$359 &lt;= #REF!) *
  ( BASE_MAPA!$G$2:$G$359  &gt;= #REF!),
  BASE_MAPA!$K$2:$K$359,
  "-",
  0
)</f>
        <v>-</v>
      </c>
      <c r="BE459" s="11" t="str">
        <f>IFERROR(_xlfn.XLOOKUP(AO459, BASE_MAPA!$E$2:$E$359, BASE_MAPA!$J$2:$J$359), "ERRO")</f>
        <v>ERRO</v>
      </c>
      <c r="BF459" s="37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9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16" t="str" cm="1">
        <f t="array" ref="M460" xml:space="preserve"> _xlfn.XLOOKUP(
  1,
  ( BASE_MAPA!$E$2:$E$359 = #REF!) *
  ( BASE_MAPA!$F$2:$F$359 &lt;= #REF!) *
  ( BASE_MAPA!$G$2:$G$359  &gt;= #REF!),
  BASE_MAPA!$H$2:$H$359,
  "-",
  0
)</f>
        <v>-</v>
      </c>
      <c r="N460" s="16" t="str" cm="1">
        <f t="array" ref="N460" xml:space="preserve"> _xlfn.XLOOKUP(
  1,
  ( BASE_MAPA!$E$2:$E$359 = #REF!) *
  ( BASE_MAPA!$F$2:$F$359 &lt;= #REF!) *
  ( BASE_MAPA!$G$2:$G$359  &gt;= #REF!),
  BASE_MAPA!$I$2:$I$359,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75" t="str" cm="1">
        <f t="array" ref="S460" xml:space="preserve"> _xlfn.XLOOKUP(
  1,
  ( BASE_MAPA!$E$2:$E$359 = #REF!) *
  ( BASE_MAPA!$F$2:$F$359 &lt;= #REF!) *
  ( BASE_MAPA!$G$2:$G$359  &gt;= #REF!),
  BASE_MAPA!$D$2:$D$359,
  "-",
  0
)</f>
        <v>-</v>
      </c>
      <c r="T460" s="75" t="str" cm="1">
        <f t="array" ref="T460" xml:space="preserve"> _xlfn.XLOOKUP(
  1,
  ( BASE_MAPA!$E$2:$E$359 = #REF!) *
  ( BASE_MAPA!$F$2:$F$359 &lt;= #REF!) *
  ( BASE_MAPA!$G$2:$G$359  &gt;= #REF!),
  BASE_MAPA!$K$2:$K$359,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68" t="str">
        <f>IF(BS_CONTROLE[[#This Row],[Local - Partida]]=0, "-", BS_CONTROLE[[#This Row],[Local - Partida]])</f>
        <v>-</v>
      </c>
      <c r="AL460" s="368" t="str">
        <f>IF(BS_CONTROLE[[#This Row],[Local - Encerramento]]=0, "-", BS_CONTROLE[[#This Row],[Local - Encerramento]])</f>
        <v>-</v>
      </c>
      <c r="AM460" s="368" t="str">
        <f>IF(BS_CONTROLE[[#This Row],[Entre - Estações]]=0, "-", BS_CONTROLE[[#This Row],[Entre - Estações]])</f>
        <v>-</v>
      </c>
      <c r="AN460" s="368" t="str">
        <f>IF(BS_CONTROLE[[#This Row],[SB]]=0, "-", BS_CONTROLE[[#This Row],[SB]])</f>
        <v>-</v>
      </c>
      <c r="AO460" s="369" t="str">
        <f>IF(BS_CONTROLE[[#This Row],[SUB]]=0, "-", BS_CONTROLE[[#This Row],[SUB]])</f>
        <v>-</v>
      </c>
      <c r="AP460" s="370" t="str">
        <f>IF(BS_CONTROLE[[#This Row],[KM - Inicio]]=0, "-", BS_CONTROLE[[#This Row],[KM - Inicio]])</f>
        <v>-</v>
      </c>
      <c r="AQ460" s="37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75" t="str" cm="1">
        <f t="array" ref="BC460" xml:space="preserve"> _xlfn.XLOOKUP(
  1,
  ( BASE_MAPA!$E$2:$E$359 = #REF!) *
  ( BASE_MAPA!$F$2:$F$359 &lt;= #REF!) *
  ( BASE_MAPA!$G$2:$G$359  &gt;= #REF!),
  BASE_MAPA!$D$2:$D$359,
  "-",
  0
)</f>
        <v>-</v>
      </c>
      <c r="BD460" s="75" t="str" cm="1">
        <f t="array" ref="BD460" xml:space="preserve"> _xlfn.XLOOKUP(
  1,
  ( BASE_MAPA!$E$2:$E$359 = #REF!) *
  ( BASE_MAPA!$F$2:$F$359 &lt;= #REF!) *
  ( BASE_MAPA!$G$2:$G$359  &gt;= #REF!),
  BASE_MAPA!$K$2:$K$359,
  "-",
  0
)</f>
        <v>-</v>
      </c>
      <c r="BE460" s="11" t="str">
        <f>IFERROR(_xlfn.XLOOKUP(AO460, BASE_MAPA!$E$2:$E$359, BASE_MAPA!$J$2:$J$359), "ERRO")</f>
        <v>ERRO</v>
      </c>
      <c r="BF460" s="37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9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16" t="str" cm="1">
        <f t="array" ref="M461" xml:space="preserve"> _xlfn.XLOOKUP(
  1,
  ( BASE_MAPA!$E$2:$E$359 = #REF!) *
  ( BASE_MAPA!$F$2:$F$359 &lt;= #REF!) *
  ( BASE_MAPA!$G$2:$G$359  &gt;= #REF!),
  BASE_MAPA!$H$2:$H$359,
  "-",
  0
)</f>
        <v>-</v>
      </c>
      <c r="N461" s="16" t="str" cm="1">
        <f t="array" ref="N461" xml:space="preserve"> _xlfn.XLOOKUP(
  1,
  ( BASE_MAPA!$E$2:$E$359 = #REF!) *
  ( BASE_MAPA!$F$2:$F$359 &lt;= #REF!) *
  ( BASE_MAPA!$G$2:$G$359  &gt;= #REF!),
  BASE_MAPA!$I$2:$I$359,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75" t="str" cm="1">
        <f t="array" ref="S461" xml:space="preserve"> _xlfn.XLOOKUP(
  1,
  ( BASE_MAPA!$E$2:$E$359 = #REF!) *
  ( BASE_MAPA!$F$2:$F$359 &lt;= #REF!) *
  ( BASE_MAPA!$G$2:$G$359  &gt;= #REF!),
  BASE_MAPA!$D$2:$D$359,
  "-",
  0
)</f>
        <v>-</v>
      </c>
      <c r="T461" s="75" t="str" cm="1">
        <f t="array" ref="T461" xml:space="preserve"> _xlfn.XLOOKUP(
  1,
  ( BASE_MAPA!$E$2:$E$359 = #REF!) *
  ( BASE_MAPA!$F$2:$F$359 &lt;= #REF!) *
  ( BASE_MAPA!$G$2:$G$359  &gt;= #REF!),
  BASE_MAPA!$K$2:$K$359,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68" t="str">
        <f>IF(BS_CONTROLE[[#This Row],[Local - Partida]]=0, "-", BS_CONTROLE[[#This Row],[Local - Partida]])</f>
        <v>-</v>
      </c>
      <c r="AL461" s="368" t="str">
        <f>IF(BS_CONTROLE[[#This Row],[Local - Encerramento]]=0, "-", BS_CONTROLE[[#This Row],[Local - Encerramento]])</f>
        <v>-</v>
      </c>
      <c r="AM461" s="368" t="str">
        <f>IF(BS_CONTROLE[[#This Row],[Entre - Estações]]=0, "-", BS_CONTROLE[[#This Row],[Entre - Estações]])</f>
        <v>-</v>
      </c>
      <c r="AN461" s="368" t="str">
        <f>IF(BS_CONTROLE[[#This Row],[SB]]=0, "-", BS_CONTROLE[[#This Row],[SB]])</f>
        <v>-</v>
      </c>
      <c r="AO461" s="369" t="str">
        <f>IF(BS_CONTROLE[[#This Row],[SUB]]=0, "-", BS_CONTROLE[[#This Row],[SUB]])</f>
        <v>-</v>
      </c>
      <c r="AP461" s="370" t="str">
        <f>IF(BS_CONTROLE[[#This Row],[KM - Inicio]]=0, "-", BS_CONTROLE[[#This Row],[KM - Inicio]])</f>
        <v>-</v>
      </c>
      <c r="AQ461" s="37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75" t="str" cm="1">
        <f t="array" ref="BC461" xml:space="preserve"> _xlfn.XLOOKUP(
  1,
  ( BASE_MAPA!$E$2:$E$359 = #REF!) *
  ( BASE_MAPA!$F$2:$F$359 &lt;= #REF!) *
  ( BASE_MAPA!$G$2:$G$359  &gt;= #REF!),
  BASE_MAPA!$D$2:$D$359,
  "-",
  0
)</f>
        <v>-</v>
      </c>
      <c r="BD461" s="75" t="str" cm="1">
        <f t="array" ref="BD461" xml:space="preserve"> _xlfn.XLOOKUP(
  1,
  ( BASE_MAPA!$E$2:$E$359 = #REF!) *
  ( BASE_MAPA!$F$2:$F$359 &lt;= #REF!) *
  ( BASE_MAPA!$G$2:$G$359  &gt;= #REF!),
  BASE_MAPA!$K$2:$K$359,
  "-",
  0
)</f>
        <v>-</v>
      </c>
      <c r="BE461" s="11" t="str">
        <f>IFERROR(_xlfn.XLOOKUP(AO461, BASE_MAPA!$E$2:$E$359, BASE_MAPA!$J$2:$J$359), "ERRO")</f>
        <v>ERRO</v>
      </c>
      <c r="BF461" s="37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9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16" t="str" cm="1">
        <f t="array" ref="M462" xml:space="preserve"> _xlfn.XLOOKUP(
  1,
  ( BASE_MAPA!$E$2:$E$359 = #REF!) *
  ( BASE_MAPA!$F$2:$F$359 &lt;= #REF!) *
  ( BASE_MAPA!$G$2:$G$359  &gt;= #REF!),
  BASE_MAPA!$H$2:$H$359,
  "-",
  0
)</f>
        <v>-</v>
      </c>
      <c r="N462" s="16" t="str" cm="1">
        <f t="array" ref="N462" xml:space="preserve"> _xlfn.XLOOKUP(
  1,
  ( BASE_MAPA!$E$2:$E$359 = #REF!) *
  ( BASE_MAPA!$F$2:$F$359 &lt;= #REF!) *
  ( BASE_MAPA!$G$2:$G$359  &gt;= #REF!),
  BASE_MAPA!$I$2:$I$359,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75" t="str" cm="1">
        <f t="array" ref="S462" xml:space="preserve"> _xlfn.XLOOKUP(
  1,
  ( BASE_MAPA!$E$2:$E$359 = #REF!) *
  ( BASE_MAPA!$F$2:$F$359 &lt;= #REF!) *
  ( BASE_MAPA!$G$2:$G$359  &gt;= #REF!),
  BASE_MAPA!$D$2:$D$359,
  "-",
  0
)</f>
        <v>-</v>
      </c>
      <c r="T462" s="75" t="str" cm="1">
        <f t="array" ref="T462" xml:space="preserve"> _xlfn.XLOOKUP(
  1,
  ( BASE_MAPA!$E$2:$E$359 = #REF!) *
  ( BASE_MAPA!$F$2:$F$359 &lt;= #REF!) *
  ( BASE_MAPA!$G$2:$G$359  &gt;= #REF!),
  BASE_MAPA!$K$2:$K$359,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68" t="str">
        <f>IF(BS_CONTROLE[[#This Row],[Local - Partida]]=0, "-", BS_CONTROLE[[#This Row],[Local - Partida]])</f>
        <v>-</v>
      </c>
      <c r="AL462" s="368" t="str">
        <f>IF(BS_CONTROLE[[#This Row],[Local - Encerramento]]=0, "-", BS_CONTROLE[[#This Row],[Local - Encerramento]])</f>
        <v>-</v>
      </c>
      <c r="AM462" s="368" t="str">
        <f>IF(BS_CONTROLE[[#This Row],[Entre - Estações]]=0, "-", BS_CONTROLE[[#This Row],[Entre - Estações]])</f>
        <v>-</v>
      </c>
      <c r="AN462" s="368" t="str">
        <f>IF(BS_CONTROLE[[#This Row],[SB]]=0, "-", BS_CONTROLE[[#This Row],[SB]])</f>
        <v>-</v>
      </c>
      <c r="AO462" s="369" t="str">
        <f>IF(BS_CONTROLE[[#This Row],[SUB]]=0, "-", BS_CONTROLE[[#This Row],[SUB]])</f>
        <v>-</v>
      </c>
      <c r="AP462" s="370" t="str">
        <f>IF(BS_CONTROLE[[#This Row],[KM - Inicio]]=0, "-", BS_CONTROLE[[#This Row],[KM - Inicio]])</f>
        <v>-</v>
      </c>
      <c r="AQ462" s="37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75" t="str" cm="1">
        <f t="array" ref="BC462" xml:space="preserve"> _xlfn.XLOOKUP(
  1,
  ( BASE_MAPA!$E$2:$E$359 = #REF!) *
  ( BASE_MAPA!$F$2:$F$359 &lt;= #REF!) *
  ( BASE_MAPA!$G$2:$G$359  &gt;= #REF!),
  BASE_MAPA!$D$2:$D$359,
  "-",
  0
)</f>
        <v>-</v>
      </c>
      <c r="BD462" s="75" t="str" cm="1">
        <f t="array" ref="BD462" xml:space="preserve"> _xlfn.XLOOKUP(
  1,
  ( BASE_MAPA!$E$2:$E$359 = #REF!) *
  ( BASE_MAPA!$F$2:$F$359 &lt;= #REF!) *
  ( BASE_MAPA!$G$2:$G$359  &gt;= #REF!),
  BASE_MAPA!$K$2:$K$359,
  "-",
  0
)</f>
        <v>-</v>
      </c>
      <c r="BE462" s="11" t="str">
        <f>IFERROR(_xlfn.XLOOKUP(AO462, BASE_MAPA!$E$2:$E$359, BASE_MAPA!$J$2:$J$359), "ERRO")</f>
        <v>ERRO</v>
      </c>
      <c r="BF462" s="37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9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16" t="str" cm="1">
        <f t="array" ref="M463" xml:space="preserve"> _xlfn.XLOOKUP(
  1,
  ( BASE_MAPA!$E$2:$E$359 = #REF!) *
  ( BASE_MAPA!$F$2:$F$359 &lt;= #REF!) *
  ( BASE_MAPA!$G$2:$G$359  &gt;= #REF!),
  BASE_MAPA!$H$2:$H$359,
  "-",
  0
)</f>
        <v>-</v>
      </c>
      <c r="N463" s="16" t="str" cm="1">
        <f t="array" ref="N463" xml:space="preserve"> _xlfn.XLOOKUP(
  1,
  ( BASE_MAPA!$E$2:$E$359 = #REF!) *
  ( BASE_MAPA!$F$2:$F$359 &lt;= #REF!) *
  ( BASE_MAPA!$G$2:$G$359  &gt;= #REF!),
  BASE_MAPA!$I$2:$I$359,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75" t="str" cm="1">
        <f t="array" ref="S463" xml:space="preserve"> _xlfn.XLOOKUP(
  1,
  ( BASE_MAPA!$E$2:$E$359 = #REF!) *
  ( BASE_MAPA!$F$2:$F$359 &lt;= #REF!) *
  ( BASE_MAPA!$G$2:$G$359  &gt;= #REF!),
  BASE_MAPA!$D$2:$D$359,
  "-",
  0
)</f>
        <v>-</v>
      </c>
      <c r="T463" s="75" t="str" cm="1">
        <f t="array" ref="T463" xml:space="preserve"> _xlfn.XLOOKUP(
  1,
  ( BASE_MAPA!$E$2:$E$359 = #REF!) *
  ( BASE_MAPA!$F$2:$F$359 &lt;= #REF!) *
  ( BASE_MAPA!$G$2:$G$359  &gt;= #REF!),
  BASE_MAPA!$K$2:$K$359,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68" t="str">
        <f>IF(BS_CONTROLE[[#This Row],[Local - Partida]]=0, "-", BS_CONTROLE[[#This Row],[Local - Partida]])</f>
        <v>-</v>
      </c>
      <c r="AL463" s="368" t="str">
        <f>IF(BS_CONTROLE[[#This Row],[Local - Encerramento]]=0, "-", BS_CONTROLE[[#This Row],[Local - Encerramento]])</f>
        <v>-</v>
      </c>
      <c r="AM463" s="368" t="str">
        <f>IF(BS_CONTROLE[[#This Row],[Entre - Estações]]=0, "-", BS_CONTROLE[[#This Row],[Entre - Estações]])</f>
        <v>-</v>
      </c>
      <c r="AN463" s="368" t="str">
        <f>IF(BS_CONTROLE[[#This Row],[SB]]=0, "-", BS_CONTROLE[[#This Row],[SB]])</f>
        <v>-</v>
      </c>
      <c r="AO463" s="369" t="str">
        <f>IF(BS_CONTROLE[[#This Row],[SUB]]=0, "-", BS_CONTROLE[[#This Row],[SUB]])</f>
        <v>-</v>
      </c>
      <c r="AP463" s="370" t="str">
        <f>IF(BS_CONTROLE[[#This Row],[KM - Inicio]]=0, "-", BS_CONTROLE[[#This Row],[KM - Inicio]])</f>
        <v>-</v>
      </c>
      <c r="AQ463" s="37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75" t="str" cm="1">
        <f t="array" ref="BC463" xml:space="preserve"> _xlfn.XLOOKUP(
  1,
  ( BASE_MAPA!$E$2:$E$359 = #REF!) *
  ( BASE_MAPA!$F$2:$F$359 &lt;= #REF!) *
  ( BASE_MAPA!$G$2:$G$359  &gt;= #REF!),
  BASE_MAPA!$D$2:$D$359,
  "-",
  0
)</f>
        <v>-</v>
      </c>
      <c r="BD463" s="75" t="str" cm="1">
        <f t="array" ref="BD463" xml:space="preserve"> _xlfn.XLOOKUP(
  1,
  ( BASE_MAPA!$E$2:$E$359 = #REF!) *
  ( BASE_MAPA!$F$2:$F$359 &lt;= #REF!) *
  ( BASE_MAPA!$G$2:$G$359  &gt;= #REF!),
  BASE_MAPA!$K$2:$K$359,
  "-",
  0
)</f>
        <v>-</v>
      </c>
      <c r="BE463" s="11" t="str">
        <f>IFERROR(_xlfn.XLOOKUP(AO463, BASE_MAPA!$E$2:$E$359, BASE_MAPA!$J$2:$J$359), "ERRO")</f>
        <v>ERRO</v>
      </c>
      <c r="BF463" s="37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9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16" t="str" cm="1">
        <f t="array" ref="M464" xml:space="preserve"> _xlfn.XLOOKUP(
  1,
  ( BASE_MAPA!$E$2:$E$359 = #REF!) *
  ( BASE_MAPA!$F$2:$F$359 &lt;= #REF!) *
  ( BASE_MAPA!$G$2:$G$359  &gt;= #REF!),
  BASE_MAPA!$H$2:$H$359,
  "-",
  0
)</f>
        <v>-</v>
      </c>
      <c r="N464" s="16" t="str" cm="1">
        <f t="array" ref="N464" xml:space="preserve"> _xlfn.XLOOKUP(
  1,
  ( BASE_MAPA!$E$2:$E$359 = #REF!) *
  ( BASE_MAPA!$F$2:$F$359 &lt;= #REF!) *
  ( BASE_MAPA!$G$2:$G$359  &gt;= #REF!),
  BASE_MAPA!$I$2:$I$359,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75" t="str" cm="1">
        <f t="array" ref="S464" xml:space="preserve"> _xlfn.XLOOKUP(
  1,
  ( BASE_MAPA!$E$2:$E$359 = #REF!) *
  ( BASE_MAPA!$F$2:$F$359 &lt;= #REF!) *
  ( BASE_MAPA!$G$2:$G$359  &gt;= #REF!),
  BASE_MAPA!$D$2:$D$359,
  "-",
  0
)</f>
        <v>-</v>
      </c>
      <c r="T464" s="75" t="str" cm="1">
        <f t="array" ref="T464" xml:space="preserve"> _xlfn.XLOOKUP(
  1,
  ( BASE_MAPA!$E$2:$E$359 = #REF!) *
  ( BASE_MAPA!$F$2:$F$359 &lt;= #REF!) *
  ( BASE_MAPA!$G$2:$G$359  &gt;= #REF!),
  BASE_MAPA!$K$2:$K$359,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68" t="str">
        <f>IF(BS_CONTROLE[[#This Row],[Local - Partida]]=0, "-", BS_CONTROLE[[#This Row],[Local - Partida]])</f>
        <v>-</v>
      </c>
      <c r="AL464" s="368" t="str">
        <f>IF(BS_CONTROLE[[#This Row],[Local - Encerramento]]=0, "-", BS_CONTROLE[[#This Row],[Local - Encerramento]])</f>
        <v>-</v>
      </c>
      <c r="AM464" s="368" t="str">
        <f>IF(BS_CONTROLE[[#This Row],[Entre - Estações]]=0, "-", BS_CONTROLE[[#This Row],[Entre - Estações]])</f>
        <v>-</v>
      </c>
      <c r="AN464" s="368" t="str">
        <f>IF(BS_CONTROLE[[#This Row],[SB]]=0, "-", BS_CONTROLE[[#This Row],[SB]])</f>
        <v>-</v>
      </c>
      <c r="AO464" s="369" t="str">
        <f>IF(BS_CONTROLE[[#This Row],[SUB]]=0, "-", BS_CONTROLE[[#This Row],[SUB]])</f>
        <v>-</v>
      </c>
      <c r="AP464" s="370" t="str">
        <f>IF(BS_CONTROLE[[#This Row],[KM - Inicio]]=0, "-", BS_CONTROLE[[#This Row],[KM - Inicio]])</f>
        <v>-</v>
      </c>
      <c r="AQ464" s="37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75" t="str" cm="1">
        <f t="array" ref="BC464" xml:space="preserve"> _xlfn.XLOOKUP(
  1,
  ( BASE_MAPA!$E$2:$E$359 = #REF!) *
  ( BASE_MAPA!$F$2:$F$359 &lt;= #REF!) *
  ( BASE_MAPA!$G$2:$G$359  &gt;= #REF!),
  BASE_MAPA!$D$2:$D$359,
  "-",
  0
)</f>
        <v>-</v>
      </c>
      <c r="BD464" s="75" t="str" cm="1">
        <f t="array" ref="BD464" xml:space="preserve"> _xlfn.XLOOKUP(
  1,
  ( BASE_MAPA!$E$2:$E$359 = #REF!) *
  ( BASE_MAPA!$F$2:$F$359 &lt;= #REF!) *
  ( BASE_MAPA!$G$2:$G$359  &gt;= #REF!),
  BASE_MAPA!$K$2:$K$359,
  "-",
  0
)</f>
        <v>-</v>
      </c>
      <c r="BE464" s="11" t="str">
        <f>IFERROR(_xlfn.XLOOKUP(AO464, BASE_MAPA!$E$2:$E$359, BASE_MAPA!$J$2:$J$359), "ERRO")</f>
        <v>ERRO</v>
      </c>
      <c r="BF464" s="37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9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16" t="str" cm="1">
        <f t="array" ref="M465" xml:space="preserve"> _xlfn.XLOOKUP(
  1,
  ( BASE_MAPA!$E$2:$E$359 = #REF!) *
  ( BASE_MAPA!$F$2:$F$359 &lt;= #REF!) *
  ( BASE_MAPA!$G$2:$G$359  &gt;= #REF!),
  BASE_MAPA!$H$2:$H$359,
  "-",
  0
)</f>
        <v>-</v>
      </c>
      <c r="N465" s="16" t="str" cm="1">
        <f t="array" ref="N465" xml:space="preserve"> _xlfn.XLOOKUP(
  1,
  ( BASE_MAPA!$E$2:$E$359 = #REF!) *
  ( BASE_MAPA!$F$2:$F$359 &lt;= #REF!) *
  ( BASE_MAPA!$G$2:$G$359  &gt;= #REF!),
  BASE_MAPA!$I$2:$I$359,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75" t="str" cm="1">
        <f t="array" ref="S465" xml:space="preserve"> _xlfn.XLOOKUP(
  1,
  ( BASE_MAPA!$E$2:$E$359 = #REF!) *
  ( BASE_MAPA!$F$2:$F$359 &lt;= #REF!) *
  ( BASE_MAPA!$G$2:$G$359  &gt;= #REF!),
  BASE_MAPA!$D$2:$D$359,
  "-",
  0
)</f>
        <v>-</v>
      </c>
      <c r="T465" s="75" t="str" cm="1">
        <f t="array" ref="T465" xml:space="preserve"> _xlfn.XLOOKUP(
  1,
  ( BASE_MAPA!$E$2:$E$359 = #REF!) *
  ( BASE_MAPA!$F$2:$F$359 &lt;= #REF!) *
  ( BASE_MAPA!$G$2:$G$359  &gt;= #REF!),
  BASE_MAPA!$K$2:$K$359,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68" t="str">
        <f>IF(BS_CONTROLE[[#This Row],[Local - Partida]]=0, "-", BS_CONTROLE[[#This Row],[Local - Partida]])</f>
        <v>-</v>
      </c>
      <c r="AL465" s="368" t="str">
        <f>IF(BS_CONTROLE[[#This Row],[Local - Encerramento]]=0, "-", BS_CONTROLE[[#This Row],[Local - Encerramento]])</f>
        <v>-</v>
      </c>
      <c r="AM465" s="368" t="str">
        <f>IF(BS_CONTROLE[[#This Row],[Entre - Estações]]=0, "-", BS_CONTROLE[[#This Row],[Entre - Estações]])</f>
        <v>-</v>
      </c>
      <c r="AN465" s="368" t="str">
        <f>IF(BS_CONTROLE[[#This Row],[SB]]=0, "-", BS_CONTROLE[[#This Row],[SB]])</f>
        <v>-</v>
      </c>
      <c r="AO465" s="369" t="str">
        <f>IF(BS_CONTROLE[[#This Row],[SUB]]=0, "-", BS_CONTROLE[[#This Row],[SUB]])</f>
        <v>-</v>
      </c>
      <c r="AP465" s="370" t="str">
        <f>IF(BS_CONTROLE[[#This Row],[KM - Inicio]]=0, "-", BS_CONTROLE[[#This Row],[KM - Inicio]])</f>
        <v>-</v>
      </c>
      <c r="AQ465" s="37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75" t="str" cm="1">
        <f t="array" ref="BC465" xml:space="preserve"> _xlfn.XLOOKUP(
  1,
  ( BASE_MAPA!$E$2:$E$359 = #REF!) *
  ( BASE_MAPA!$F$2:$F$359 &lt;= #REF!) *
  ( BASE_MAPA!$G$2:$G$359  &gt;= #REF!),
  BASE_MAPA!$D$2:$D$359,
  "-",
  0
)</f>
        <v>-</v>
      </c>
      <c r="BD465" s="75" t="str" cm="1">
        <f t="array" ref="BD465" xml:space="preserve"> _xlfn.XLOOKUP(
  1,
  ( BASE_MAPA!$E$2:$E$359 = #REF!) *
  ( BASE_MAPA!$F$2:$F$359 &lt;= #REF!) *
  ( BASE_MAPA!$G$2:$G$359  &gt;= #REF!),
  BASE_MAPA!$K$2:$K$359,
  "-",
  0
)</f>
        <v>-</v>
      </c>
      <c r="BE465" s="11" t="str">
        <f>IFERROR(_xlfn.XLOOKUP(AO465, BASE_MAPA!$E$2:$E$359, BASE_MAPA!$J$2:$J$359), "ERRO")</f>
        <v>ERRO</v>
      </c>
      <c r="BF465" s="37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9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16" t="str" cm="1">
        <f t="array" ref="M466" xml:space="preserve"> _xlfn.XLOOKUP(
  1,
  ( BASE_MAPA!$E$2:$E$359 = #REF!) *
  ( BASE_MAPA!$F$2:$F$359 &lt;= #REF!) *
  ( BASE_MAPA!$G$2:$G$359  &gt;= #REF!),
  BASE_MAPA!$H$2:$H$359,
  "-",
  0
)</f>
        <v>-</v>
      </c>
      <c r="N466" s="16" t="str" cm="1">
        <f t="array" ref="N466" xml:space="preserve"> _xlfn.XLOOKUP(
  1,
  ( BASE_MAPA!$E$2:$E$359 = #REF!) *
  ( BASE_MAPA!$F$2:$F$359 &lt;= #REF!) *
  ( BASE_MAPA!$G$2:$G$359  &gt;= #REF!),
  BASE_MAPA!$I$2:$I$359,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75" t="str" cm="1">
        <f t="array" ref="S466" xml:space="preserve"> _xlfn.XLOOKUP(
  1,
  ( BASE_MAPA!$E$2:$E$359 = #REF!) *
  ( BASE_MAPA!$F$2:$F$359 &lt;= #REF!) *
  ( BASE_MAPA!$G$2:$G$359  &gt;= #REF!),
  BASE_MAPA!$D$2:$D$359,
  "-",
  0
)</f>
        <v>-</v>
      </c>
      <c r="T466" s="75" t="str" cm="1">
        <f t="array" ref="T466" xml:space="preserve"> _xlfn.XLOOKUP(
  1,
  ( BASE_MAPA!$E$2:$E$359 = #REF!) *
  ( BASE_MAPA!$F$2:$F$359 &lt;= #REF!) *
  ( BASE_MAPA!$G$2:$G$359  &gt;= #REF!),
  BASE_MAPA!$K$2:$K$359,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68" t="str">
        <f>IF(BS_CONTROLE[[#This Row],[Local - Partida]]=0, "-", BS_CONTROLE[[#This Row],[Local - Partida]])</f>
        <v>-</v>
      </c>
      <c r="AL466" s="368" t="str">
        <f>IF(BS_CONTROLE[[#This Row],[Local - Encerramento]]=0, "-", BS_CONTROLE[[#This Row],[Local - Encerramento]])</f>
        <v>-</v>
      </c>
      <c r="AM466" s="368" t="str">
        <f>IF(BS_CONTROLE[[#This Row],[Entre - Estações]]=0, "-", BS_CONTROLE[[#This Row],[Entre - Estações]])</f>
        <v>-</v>
      </c>
      <c r="AN466" s="368" t="str">
        <f>IF(BS_CONTROLE[[#This Row],[SB]]=0, "-", BS_CONTROLE[[#This Row],[SB]])</f>
        <v>-</v>
      </c>
      <c r="AO466" s="369" t="str">
        <f>IF(BS_CONTROLE[[#This Row],[SUB]]=0, "-", BS_CONTROLE[[#This Row],[SUB]])</f>
        <v>-</v>
      </c>
      <c r="AP466" s="370" t="str">
        <f>IF(BS_CONTROLE[[#This Row],[KM - Inicio]]=0, "-", BS_CONTROLE[[#This Row],[KM - Inicio]])</f>
        <v>-</v>
      </c>
      <c r="AQ466" s="37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75" t="str" cm="1">
        <f t="array" ref="BC466" xml:space="preserve"> _xlfn.XLOOKUP(
  1,
  ( BASE_MAPA!$E$2:$E$359 = #REF!) *
  ( BASE_MAPA!$F$2:$F$359 &lt;= #REF!) *
  ( BASE_MAPA!$G$2:$G$359  &gt;= #REF!),
  BASE_MAPA!$D$2:$D$359,
  "-",
  0
)</f>
        <v>-</v>
      </c>
      <c r="BD466" s="75" t="str" cm="1">
        <f t="array" ref="BD466" xml:space="preserve"> _xlfn.XLOOKUP(
  1,
  ( BASE_MAPA!$E$2:$E$359 = #REF!) *
  ( BASE_MAPA!$F$2:$F$359 &lt;= #REF!) *
  ( BASE_MAPA!$G$2:$G$359  &gt;= #REF!),
  BASE_MAPA!$K$2:$K$359,
  "-",
  0
)</f>
        <v>-</v>
      </c>
      <c r="BE466" s="11" t="str">
        <f>IFERROR(_xlfn.XLOOKUP(AO466, BASE_MAPA!$E$2:$E$359, BASE_MAPA!$J$2:$J$359), "ERRO")</f>
        <v>ERRO</v>
      </c>
      <c r="BF466" s="37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9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16" t="str" cm="1">
        <f t="array" ref="M467" xml:space="preserve"> _xlfn.XLOOKUP(
  1,
  ( BASE_MAPA!$E$2:$E$359 = #REF!) *
  ( BASE_MAPA!$F$2:$F$359 &lt;= #REF!) *
  ( BASE_MAPA!$G$2:$G$359  &gt;= #REF!),
  BASE_MAPA!$H$2:$H$359,
  "-",
  0
)</f>
        <v>-</v>
      </c>
      <c r="N467" s="16" t="str" cm="1">
        <f t="array" ref="N467" xml:space="preserve"> _xlfn.XLOOKUP(
  1,
  ( BASE_MAPA!$E$2:$E$359 = #REF!) *
  ( BASE_MAPA!$F$2:$F$359 &lt;= #REF!) *
  ( BASE_MAPA!$G$2:$G$359  &gt;= #REF!),
  BASE_MAPA!$I$2:$I$359,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75" t="str" cm="1">
        <f t="array" ref="S467" xml:space="preserve"> _xlfn.XLOOKUP(
  1,
  ( BASE_MAPA!$E$2:$E$359 = #REF!) *
  ( BASE_MAPA!$F$2:$F$359 &lt;= #REF!) *
  ( BASE_MAPA!$G$2:$G$359  &gt;= #REF!),
  BASE_MAPA!$D$2:$D$359,
  "-",
  0
)</f>
        <v>-</v>
      </c>
      <c r="T467" s="75" t="str" cm="1">
        <f t="array" ref="T467" xml:space="preserve"> _xlfn.XLOOKUP(
  1,
  ( BASE_MAPA!$E$2:$E$359 = #REF!) *
  ( BASE_MAPA!$F$2:$F$359 &lt;= #REF!) *
  ( BASE_MAPA!$G$2:$G$359  &gt;= #REF!),
  BASE_MAPA!$K$2:$K$359,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68" t="str">
        <f>IF(BS_CONTROLE[[#This Row],[Local - Partida]]=0, "-", BS_CONTROLE[[#This Row],[Local - Partida]])</f>
        <v>-</v>
      </c>
      <c r="AL467" s="368" t="str">
        <f>IF(BS_CONTROLE[[#This Row],[Local - Encerramento]]=0, "-", BS_CONTROLE[[#This Row],[Local - Encerramento]])</f>
        <v>-</v>
      </c>
      <c r="AM467" s="368" t="str">
        <f>IF(BS_CONTROLE[[#This Row],[Entre - Estações]]=0, "-", BS_CONTROLE[[#This Row],[Entre - Estações]])</f>
        <v>-</v>
      </c>
      <c r="AN467" s="368" t="str">
        <f>IF(BS_CONTROLE[[#This Row],[SB]]=0, "-", BS_CONTROLE[[#This Row],[SB]])</f>
        <v>-</v>
      </c>
      <c r="AO467" s="369" t="str">
        <f>IF(BS_CONTROLE[[#This Row],[SUB]]=0, "-", BS_CONTROLE[[#This Row],[SUB]])</f>
        <v>-</v>
      </c>
      <c r="AP467" s="370" t="str">
        <f>IF(BS_CONTROLE[[#This Row],[KM - Inicio]]=0, "-", BS_CONTROLE[[#This Row],[KM - Inicio]])</f>
        <v>-</v>
      </c>
      <c r="AQ467" s="37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75" t="str" cm="1">
        <f t="array" ref="BC467" xml:space="preserve"> _xlfn.XLOOKUP(
  1,
  ( BASE_MAPA!$E$2:$E$359 = #REF!) *
  ( BASE_MAPA!$F$2:$F$359 &lt;= #REF!) *
  ( BASE_MAPA!$G$2:$G$359  &gt;= #REF!),
  BASE_MAPA!$D$2:$D$359,
  "-",
  0
)</f>
        <v>-</v>
      </c>
      <c r="BD467" s="75" t="str" cm="1">
        <f t="array" ref="BD467" xml:space="preserve"> _xlfn.XLOOKUP(
  1,
  ( BASE_MAPA!$E$2:$E$359 = #REF!) *
  ( BASE_MAPA!$F$2:$F$359 &lt;= #REF!) *
  ( BASE_MAPA!$G$2:$G$359  &gt;= #REF!),
  BASE_MAPA!$K$2:$K$359,
  "-",
  0
)</f>
        <v>-</v>
      </c>
      <c r="BE467" s="11" t="str">
        <f>IFERROR(_xlfn.XLOOKUP(AO467, BASE_MAPA!$E$2:$E$359, BASE_MAPA!$J$2:$J$359), "ERRO")</f>
        <v>ERRO</v>
      </c>
      <c r="BF467" s="37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9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16" t="str" cm="1">
        <f t="array" ref="M468" xml:space="preserve"> _xlfn.XLOOKUP(
  1,
  ( BASE_MAPA!$E$2:$E$359 = #REF!) *
  ( BASE_MAPA!$F$2:$F$359 &lt;= #REF!) *
  ( BASE_MAPA!$G$2:$G$359  &gt;= #REF!),
  BASE_MAPA!$H$2:$H$359,
  "-",
  0
)</f>
        <v>-</v>
      </c>
      <c r="N468" s="16" t="str" cm="1">
        <f t="array" ref="N468" xml:space="preserve"> _xlfn.XLOOKUP(
  1,
  ( BASE_MAPA!$E$2:$E$359 = #REF!) *
  ( BASE_MAPA!$F$2:$F$359 &lt;= #REF!) *
  ( BASE_MAPA!$G$2:$G$359  &gt;= #REF!),
  BASE_MAPA!$I$2:$I$359,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75" t="str" cm="1">
        <f t="array" ref="S468" xml:space="preserve"> _xlfn.XLOOKUP(
  1,
  ( BASE_MAPA!$E$2:$E$359 = #REF!) *
  ( BASE_MAPA!$F$2:$F$359 &lt;= #REF!) *
  ( BASE_MAPA!$G$2:$G$359  &gt;= #REF!),
  BASE_MAPA!$D$2:$D$359,
  "-",
  0
)</f>
        <v>-</v>
      </c>
      <c r="T468" s="75" t="str" cm="1">
        <f t="array" ref="T468" xml:space="preserve"> _xlfn.XLOOKUP(
  1,
  ( BASE_MAPA!$E$2:$E$359 = #REF!) *
  ( BASE_MAPA!$F$2:$F$359 &lt;= #REF!) *
  ( BASE_MAPA!$G$2:$G$359  &gt;= #REF!),
  BASE_MAPA!$K$2:$K$359,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68" t="str">
        <f>IF(BS_CONTROLE[[#This Row],[Local - Partida]]=0, "-", BS_CONTROLE[[#This Row],[Local - Partida]])</f>
        <v>-</v>
      </c>
      <c r="AL468" s="368" t="str">
        <f>IF(BS_CONTROLE[[#This Row],[Local - Encerramento]]=0, "-", BS_CONTROLE[[#This Row],[Local - Encerramento]])</f>
        <v>-</v>
      </c>
      <c r="AM468" s="368" t="str">
        <f>IF(BS_CONTROLE[[#This Row],[Entre - Estações]]=0, "-", BS_CONTROLE[[#This Row],[Entre - Estações]])</f>
        <v>-</v>
      </c>
      <c r="AN468" s="368" t="str">
        <f>IF(BS_CONTROLE[[#This Row],[SB]]=0, "-", BS_CONTROLE[[#This Row],[SB]])</f>
        <v>-</v>
      </c>
      <c r="AO468" s="369" t="str">
        <f>IF(BS_CONTROLE[[#This Row],[SUB]]=0, "-", BS_CONTROLE[[#This Row],[SUB]])</f>
        <v>-</v>
      </c>
      <c r="AP468" s="370" t="str">
        <f>IF(BS_CONTROLE[[#This Row],[KM - Inicio]]=0, "-", BS_CONTROLE[[#This Row],[KM - Inicio]])</f>
        <v>-</v>
      </c>
      <c r="AQ468" s="37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75" t="str" cm="1">
        <f t="array" ref="BC468" xml:space="preserve"> _xlfn.XLOOKUP(
  1,
  ( BASE_MAPA!$E$2:$E$359 = #REF!) *
  ( BASE_MAPA!$F$2:$F$359 &lt;= #REF!) *
  ( BASE_MAPA!$G$2:$G$359  &gt;= #REF!),
  BASE_MAPA!$D$2:$D$359,
  "-",
  0
)</f>
        <v>-</v>
      </c>
      <c r="BD468" s="75" t="str" cm="1">
        <f t="array" ref="BD468" xml:space="preserve"> _xlfn.XLOOKUP(
  1,
  ( BASE_MAPA!$E$2:$E$359 = #REF!) *
  ( BASE_MAPA!$F$2:$F$359 &lt;= #REF!) *
  ( BASE_MAPA!$G$2:$G$359  &gt;= #REF!),
  BASE_MAPA!$K$2:$K$359,
  "-",
  0
)</f>
        <v>-</v>
      </c>
      <c r="BE468" s="11" t="str">
        <f>IFERROR(_xlfn.XLOOKUP(AO468, BASE_MAPA!$E$2:$E$359, BASE_MAPA!$J$2:$J$359), "ERRO")</f>
        <v>ERRO</v>
      </c>
      <c r="BF468" s="37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9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16" t="str" cm="1">
        <f t="array" ref="M469" xml:space="preserve"> _xlfn.XLOOKUP(
  1,
  ( BASE_MAPA!$E$2:$E$359 = #REF!) *
  ( BASE_MAPA!$F$2:$F$359 &lt;= #REF!) *
  ( BASE_MAPA!$G$2:$G$359  &gt;= #REF!),
  BASE_MAPA!$H$2:$H$359,
  "-",
  0
)</f>
        <v>-</v>
      </c>
      <c r="N469" s="16" t="str" cm="1">
        <f t="array" ref="N469" xml:space="preserve"> _xlfn.XLOOKUP(
  1,
  ( BASE_MAPA!$E$2:$E$359 = #REF!) *
  ( BASE_MAPA!$F$2:$F$359 &lt;= #REF!) *
  ( BASE_MAPA!$G$2:$G$359  &gt;= #REF!),
  BASE_MAPA!$I$2:$I$359,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75" t="str" cm="1">
        <f t="array" ref="S469" xml:space="preserve"> _xlfn.XLOOKUP(
  1,
  ( BASE_MAPA!$E$2:$E$359 = #REF!) *
  ( BASE_MAPA!$F$2:$F$359 &lt;= #REF!) *
  ( BASE_MAPA!$G$2:$G$359  &gt;= #REF!),
  BASE_MAPA!$D$2:$D$359,
  "-",
  0
)</f>
        <v>-</v>
      </c>
      <c r="T469" s="75" t="str" cm="1">
        <f t="array" ref="T469" xml:space="preserve"> _xlfn.XLOOKUP(
  1,
  ( BASE_MAPA!$E$2:$E$359 = #REF!) *
  ( BASE_MAPA!$F$2:$F$359 &lt;= #REF!) *
  ( BASE_MAPA!$G$2:$G$359  &gt;= #REF!),
  BASE_MAPA!$K$2:$K$359,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68" t="str">
        <f>IF(BS_CONTROLE[[#This Row],[Local - Partida]]=0, "-", BS_CONTROLE[[#This Row],[Local - Partida]])</f>
        <v>-</v>
      </c>
      <c r="AL469" s="368" t="str">
        <f>IF(BS_CONTROLE[[#This Row],[Local - Encerramento]]=0, "-", BS_CONTROLE[[#This Row],[Local - Encerramento]])</f>
        <v>-</v>
      </c>
      <c r="AM469" s="368" t="str">
        <f>IF(BS_CONTROLE[[#This Row],[Entre - Estações]]=0, "-", BS_CONTROLE[[#This Row],[Entre - Estações]])</f>
        <v>-</v>
      </c>
      <c r="AN469" s="368" t="str">
        <f>IF(BS_CONTROLE[[#This Row],[SB]]=0, "-", BS_CONTROLE[[#This Row],[SB]])</f>
        <v>-</v>
      </c>
      <c r="AO469" s="369" t="str">
        <f>IF(BS_CONTROLE[[#This Row],[SUB]]=0, "-", BS_CONTROLE[[#This Row],[SUB]])</f>
        <v>-</v>
      </c>
      <c r="AP469" s="370" t="str">
        <f>IF(BS_CONTROLE[[#This Row],[KM - Inicio]]=0, "-", BS_CONTROLE[[#This Row],[KM - Inicio]])</f>
        <v>-</v>
      </c>
      <c r="AQ469" s="37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75" t="str" cm="1">
        <f t="array" ref="BC469" xml:space="preserve"> _xlfn.XLOOKUP(
  1,
  ( BASE_MAPA!$E$2:$E$359 = #REF!) *
  ( BASE_MAPA!$F$2:$F$359 &lt;= #REF!) *
  ( BASE_MAPA!$G$2:$G$359  &gt;= #REF!),
  BASE_MAPA!$D$2:$D$359,
  "-",
  0
)</f>
        <v>-</v>
      </c>
      <c r="BD469" s="75" t="str" cm="1">
        <f t="array" ref="BD469" xml:space="preserve"> _xlfn.XLOOKUP(
  1,
  ( BASE_MAPA!$E$2:$E$359 = #REF!) *
  ( BASE_MAPA!$F$2:$F$359 &lt;= #REF!) *
  ( BASE_MAPA!$G$2:$G$359  &gt;= #REF!),
  BASE_MAPA!$K$2:$K$359,
  "-",
  0
)</f>
        <v>-</v>
      </c>
      <c r="BE469" s="11" t="str">
        <f>IFERROR(_xlfn.XLOOKUP(AO469, BASE_MAPA!$E$2:$E$359, BASE_MAPA!$J$2:$J$359), "ERRO")</f>
        <v>ERRO</v>
      </c>
      <c r="BF469" s="37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9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16" t="str" cm="1">
        <f t="array" ref="M470" xml:space="preserve"> _xlfn.XLOOKUP(
  1,
  ( BASE_MAPA!$E$2:$E$359 = #REF!) *
  ( BASE_MAPA!$F$2:$F$359 &lt;= #REF!) *
  ( BASE_MAPA!$G$2:$G$359  &gt;= #REF!),
  BASE_MAPA!$H$2:$H$359,
  "-",
  0
)</f>
        <v>-</v>
      </c>
      <c r="N470" s="16" t="str" cm="1">
        <f t="array" ref="N470" xml:space="preserve"> _xlfn.XLOOKUP(
  1,
  ( BASE_MAPA!$E$2:$E$359 = #REF!) *
  ( BASE_MAPA!$F$2:$F$359 &lt;= #REF!) *
  ( BASE_MAPA!$G$2:$G$359  &gt;= #REF!),
  BASE_MAPA!$I$2:$I$359,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75" t="str" cm="1">
        <f t="array" ref="S470" xml:space="preserve"> _xlfn.XLOOKUP(
  1,
  ( BASE_MAPA!$E$2:$E$359 = #REF!) *
  ( BASE_MAPA!$F$2:$F$359 &lt;= #REF!) *
  ( BASE_MAPA!$G$2:$G$359  &gt;= #REF!),
  BASE_MAPA!$D$2:$D$359,
  "-",
  0
)</f>
        <v>-</v>
      </c>
      <c r="T470" s="75" t="str" cm="1">
        <f t="array" ref="T470" xml:space="preserve"> _xlfn.XLOOKUP(
  1,
  ( BASE_MAPA!$E$2:$E$359 = #REF!) *
  ( BASE_MAPA!$F$2:$F$359 &lt;= #REF!) *
  ( BASE_MAPA!$G$2:$G$359  &gt;= #REF!),
  BASE_MAPA!$K$2:$K$359,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68" t="str">
        <f>IF(BS_CONTROLE[[#This Row],[Local - Partida]]=0, "-", BS_CONTROLE[[#This Row],[Local - Partida]])</f>
        <v>-</v>
      </c>
      <c r="AL470" s="368" t="str">
        <f>IF(BS_CONTROLE[[#This Row],[Local - Encerramento]]=0, "-", BS_CONTROLE[[#This Row],[Local - Encerramento]])</f>
        <v>-</v>
      </c>
      <c r="AM470" s="368" t="str">
        <f>IF(BS_CONTROLE[[#This Row],[Entre - Estações]]=0, "-", BS_CONTROLE[[#This Row],[Entre - Estações]])</f>
        <v>-</v>
      </c>
      <c r="AN470" s="368" t="str">
        <f>IF(BS_CONTROLE[[#This Row],[SB]]=0, "-", BS_CONTROLE[[#This Row],[SB]])</f>
        <v>-</v>
      </c>
      <c r="AO470" s="369" t="str">
        <f>IF(BS_CONTROLE[[#This Row],[SUB]]=0, "-", BS_CONTROLE[[#This Row],[SUB]])</f>
        <v>-</v>
      </c>
      <c r="AP470" s="370" t="str">
        <f>IF(BS_CONTROLE[[#This Row],[KM - Inicio]]=0, "-", BS_CONTROLE[[#This Row],[KM - Inicio]])</f>
        <v>-</v>
      </c>
      <c r="AQ470" s="37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75" t="str" cm="1">
        <f t="array" ref="BC470" xml:space="preserve"> _xlfn.XLOOKUP(
  1,
  ( BASE_MAPA!$E$2:$E$359 = #REF!) *
  ( BASE_MAPA!$F$2:$F$359 &lt;= #REF!) *
  ( BASE_MAPA!$G$2:$G$359  &gt;= #REF!),
  BASE_MAPA!$D$2:$D$359,
  "-",
  0
)</f>
        <v>-</v>
      </c>
      <c r="BD470" s="75" t="str" cm="1">
        <f t="array" ref="BD470" xml:space="preserve"> _xlfn.XLOOKUP(
  1,
  ( BASE_MAPA!$E$2:$E$359 = #REF!) *
  ( BASE_MAPA!$F$2:$F$359 &lt;= #REF!) *
  ( BASE_MAPA!$G$2:$G$359  &gt;= #REF!),
  BASE_MAPA!$K$2:$K$359,
  "-",
  0
)</f>
        <v>-</v>
      </c>
      <c r="BE470" s="11" t="str">
        <f>IFERROR(_xlfn.XLOOKUP(AO470, BASE_MAPA!$E$2:$E$359, BASE_MAPA!$J$2:$J$359), "ERRO")</f>
        <v>ERRO</v>
      </c>
      <c r="BF470" s="37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9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16" t="str" cm="1">
        <f t="array" ref="M471" xml:space="preserve"> _xlfn.XLOOKUP(
  1,
  ( BASE_MAPA!$E$2:$E$359 = #REF!) *
  ( BASE_MAPA!$F$2:$F$359 &lt;= #REF!) *
  ( BASE_MAPA!$G$2:$G$359  &gt;= #REF!),
  BASE_MAPA!$H$2:$H$359,
  "-",
  0
)</f>
        <v>-</v>
      </c>
      <c r="N471" s="16" t="str" cm="1">
        <f t="array" ref="N471" xml:space="preserve"> _xlfn.XLOOKUP(
  1,
  ( BASE_MAPA!$E$2:$E$359 = #REF!) *
  ( BASE_MAPA!$F$2:$F$359 &lt;= #REF!) *
  ( BASE_MAPA!$G$2:$G$359  &gt;= #REF!),
  BASE_MAPA!$I$2:$I$359,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75" t="str" cm="1">
        <f t="array" ref="S471" xml:space="preserve"> _xlfn.XLOOKUP(
  1,
  ( BASE_MAPA!$E$2:$E$359 = #REF!) *
  ( BASE_MAPA!$F$2:$F$359 &lt;= #REF!) *
  ( BASE_MAPA!$G$2:$G$359  &gt;= #REF!),
  BASE_MAPA!$D$2:$D$359,
  "-",
  0
)</f>
        <v>-</v>
      </c>
      <c r="T471" s="75" t="str" cm="1">
        <f t="array" ref="T471" xml:space="preserve"> _xlfn.XLOOKUP(
  1,
  ( BASE_MAPA!$E$2:$E$359 = #REF!) *
  ( BASE_MAPA!$F$2:$F$359 &lt;= #REF!) *
  ( BASE_MAPA!$G$2:$G$359  &gt;= #REF!),
  BASE_MAPA!$K$2:$K$359,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68" t="str">
        <f>IF(BS_CONTROLE[[#This Row],[Local - Partida]]=0, "-", BS_CONTROLE[[#This Row],[Local - Partida]])</f>
        <v>-</v>
      </c>
      <c r="AL471" s="368" t="str">
        <f>IF(BS_CONTROLE[[#This Row],[Local - Encerramento]]=0, "-", BS_CONTROLE[[#This Row],[Local - Encerramento]])</f>
        <v>-</v>
      </c>
      <c r="AM471" s="368" t="str">
        <f>IF(BS_CONTROLE[[#This Row],[Entre - Estações]]=0, "-", BS_CONTROLE[[#This Row],[Entre - Estações]])</f>
        <v>-</v>
      </c>
      <c r="AN471" s="368" t="str">
        <f>IF(BS_CONTROLE[[#This Row],[SB]]=0, "-", BS_CONTROLE[[#This Row],[SB]])</f>
        <v>-</v>
      </c>
      <c r="AO471" s="369" t="str">
        <f>IF(BS_CONTROLE[[#This Row],[SUB]]=0, "-", BS_CONTROLE[[#This Row],[SUB]])</f>
        <v>-</v>
      </c>
      <c r="AP471" s="370" t="str">
        <f>IF(BS_CONTROLE[[#This Row],[KM - Inicio]]=0, "-", BS_CONTROLE[[#This Row],[KM - Inicio]])</f>
        <v>-</v>
      </c>
      <c r="AQ471" s="37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75" t="str" cm="1">
        <f t="array" ref="BC471" xml:space="preserve"> _xlfn.XLOOKUP(
  1,
  ( BASE_MAPA!$E$2:$E$359 = #REF!) *
  ( BASE_MAPA!$F$2:$F$359 &lt;= #REF!) *
  ( BASE_MAPA!$G$2:$G$359  &gt;= #REF!),
  BASE_MAPA!$D$2:$D$359,
  "-",
  0
)</f>
        <v>-</v>
      </c>
      <c r="BD471" s="75" t="str" cm="1">
        <f t="array" ref="BD471" xml:space="preserve"> _xlfn.XLOOKUP(
  1,
  ( BASE_MAPA!$E$2:$E$359 = #REF!) *
  ( BASE_MAPA!$F$2:$F$359 &lt;= #REF!) *
  ( BASE_MAPA!$G$2:$G$359  &gt;= #REF!),
  BASE_MAPA!$K$2:$K$359,
  "-",
  0
)</f>
        <v>-</v>
      </c>
      <c r="BE471" s="11" t="str">
        <f>IFERROR(_xlfn.XLOOKUP(AO471, BASE_MAPA!$E$2:$E$359, BASE_MAPA!$J$2:$J$359), "ERRO")</f>
        <v>ERRO</v>
      </c>
      <c r="BF471" s="37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9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16" t="str" cm="1">
        <f t="array" ref="M472" xml:space="preserve"> _xlfn.XLOOKUP(
  1,
  ( BASE_MAPA!$E$2:$E$359 = #REF!) *
  ( BASE_MAPA!$F$2:$F$359 &lt;= #REF!) *
  ( BASE_MAPA!$G$2:$G$359  &gt;= #REF!),
  BASE_MAPA!$H$2:$H$359,
  "-",
  0
)</f>
        <v>-</v>
      </c>
      <c r="N472" s="16" t="str" cm="1">
        <f t="array" ref="N472" xml:space="preserve"> _xlfn.XLOOKUP(
  1,
  ( BASE_MAPA!$E$2:$E$359 = #REF!) *
  ( BASE_MAPA!$F$2:$F$359 &lt;= #REF!) *
  ( BASE_MAPA!$G$2:$G$359  &gt;= #REF!),
  BASE_MAPA!$I$2:$I$359,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75" t="str" cm="1">
        <f t="array" ref="S472" xml:space="preserve"> _xlfn.XLOOKUP(
  1,
  ( BASE_MAPA!$E$2:$E$359 = #REF!) *
  ( BASE_MAPA!$F$2:$F$359 &lt;= #REF!) *
  ( BASE_MAPA!$G$2:$G$359  &gt;= #REF!),
  BASE_MAPA!$D$2:$D$359,
  "-",
  0
)</f>
        <v>-</v>
      </c>
      <c r="T472" s="75" t="str" cm="1">
        <f t="array" ref="T472" xml:space="preserve"> _xlfn.XLOOKUP(
  1,
  ( BASE_MAPA!$E$2:$E$359 = #REF!) *
  ( BASE_MAPA!$F$2:$F$359 &lt;= #REF!) *
  ( BASE_MAPA!$G$2:$G$359  &gt;= #REF!),
  BASE_MAPA!$K$2:$K$359,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68" t="str">
        <f>IF(BS_CONTROLE[[#This Row],[Local - Partida]]=0, "-", BS_CONTROLE[[#This Row],[Local - Partida]])</f>
        <v>-</v>
      </c>
      <c r="AL472" s="368" t="str">
        <f>IF(BS_CONTROLE[[#This Row],[Local - Encerramento]]=0, "-", BS_CONTROLE[[#This Row],[Local - Encerramento]])</f>
        <v>-</v>
      </c>
      <c r="AM472" s="368" t="str">
        <f>IF(BS_CONTROLE[[#This Row],[Entre - Estações]]=0, "-", BS_CONTROLE[[#This Row],[Entre - Estações]])</f>
        <v>-</v>
      </c>
      <c r="AN472" s="368" t="str">
        <f>IF(BS_CONTROLE[[#This Row],[SB]]=0, "-", BS_CONTROLE[[#This Row],[SB]])</f>
        <v>-</v>
      </c>
      <c r="AO472" s="369" t="str">
        <f>IF(BS_CONTROLE[[#This Row],[SUB]]=0, "-", BS_CONTROLE[[#This Row],[SUB]])</f>
        <v>-</v>
      </c>
      <c r="AP472" s="370" t="str">
        <f>IF(BS_CONTROLE[[#This Row],[KM - Inicio]]=0, "-", BS_CONTROLE[[#This Row],[KM - Inicio]])</f>
        <v>-</v>
      </c>
      <c r="AQ472" s="37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75" t="str" cm="1">
        <f t="array" ref="BC472" xml:space="preserve"> _xlfn.XLOOKUP(
  1,
  ( BASE_MAPA!$E$2:$E$359 = #REF!) *
  ( BASE_MAPA!$F$2:$F$359 &lt;= #REF!) *
  ( BASE_MAPA!$G$2:$G$359  &gt;= #REF!),
  BASE_MAPA!$D$2:$D$359,
  "-",
  0
)</f>
        <v>-</v>
      </c>
      <c r="BD472" s="75" t="str" cm="1">
        <f t="array" ref="BD472" xml:space="preserve"> _xlfn.XLOOKUP(
  1,
  ( BASE_MAPA!$E$2:$E$359 = #REF!) *
  ( BASE_MAPA!$F$2:$F$359 &lt;= #REF!) *
  ( BASE_MAPA!$G$2:$G$359  &gt;= #REF!),
  BASE_MAPA!$K$2:$K$359,
  "-",
  0
)</f>
        <v>-</v>
      </c>
      <c r="BE472" s="11" t="str">
        <f>IFERROR(_xlfn.XLOOKUP(AO472, BASE_MAPA!$E$2:$E$359, BASE_MAPA!$J$2:$J$359), "ERRO")</f>
        <v>ERRO</v>
      </c>
      <c r="BF472" s="37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9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16" t="str" cm="1">
        <f t="array" ref="M473" xml:space="preserve"> _xlfn.XLOOKUP(
  1,
  ( BASE_MAPA!$E$2:$E$359 = #REF!) *
  ( BASE_MAPA!$F$2:$F$359 &lt;= #REF!) *
  ( BASE_MAPA!$G$2:$G$359  &gt;= #REF!),
  BASE_MAPA!$H$2:$H$359,
  "-",
  0
)</f>
        <v>-</v>
      </c>
      <c r="N473" s="16" t="str" cm="1">
        <f t="array" ref="N473" xml:space="preserve"> _xlfn.XLOOKUP(
  1,
  ( BASE_MAPA!$E$2:$E$359 = #REF!) *
  ( BASE_MAPA!$F$2:$F$359 &lt;= #REF!) *
  ( BASE_MAPA!$G$2:$G$359  &gt;= #REF!),
  BASE_MAPA!$I$2:$I$359,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75" t="str" cm="1">
        <f t="array" ref="S473" xml:space="preserve"> _xlfn.XLOOKUP(
  1,
  ( BASE_MAPA!$E$2:$E$359 = #REF!) *
  ( BASE_MAPA!$F$2:$F$359 &lt;= #REF!) *
  ( BASE_MAPA!$G$2:$G$359  &gt;= #REF!),
  BASE_MAPA!$D$2:$D$359,
  "-",
  0
)</f>
        <v>-</v>
      </c>
      <c r="T473" s="75" t="str" cm="1">
        <f t="array" ref="T473" xml:space="preserve"> _xlfn.XLOOKUP(
  1,
  ( BASE_MAPA!$E$2:$E$359 = #REF!) *
  ( BASE_MAPA!$F$2:$F$359 &lt;= #REF!) *
  ( BASE_MAPA!$G$2:$G$359  &gt;= #REF!),
  BASE_MAPA!$K$2:$K$359,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68" t="str">
        <f>IF(BS_CONTROLE[[#This Row],[Local - Partida]]=0, "-", BS_CONTROLE[[#This Row],[Local - Partida]])</f>
        <v>-</v>
      </c>
      <c r="AL473" s="368" t="str">
        <f>IF(BS_CONTROLE[[#This Row],[Local - Encerramento]]=0, "-", BS_CONTROLE[[#This Row],[Local - Encerramento]])</f>
        <v>-</v>
      </c>
      <c r="AM473" s="368" t="str">
        <f>IF(BS_CONTROLE[[#This Row],[Entre - Estações]]=0, "-", BS_CONTROLE[[#This Row],[Entre - Estações]])</f>
        <v>-</v>
      </c>
      <c r="AN473" s="368" t="str">
        <f>IF(BS_CONTROLE[[#This Row],[SB]]=0, "-", BS_CONTROLE[[#This Row],[SB]])</f>
        <v>-</v>
      </c>
      <c r="AO473" s="369" t="str">
        <f>IF(BS_CONTROLE[[#This Row],[SUB]]=0, "-", BS_CONTROLE[[#This Row],[SUB]])</f>
        <v>-</v>
      </c>
      <c r="AP473" s="370" t="str">
        <f>IF(BS_CONTROLE[[#This Row],[KM - Inicio]]=0, "-", BS_CONTROLE[[#This Row],[KM - Inicio]])</f>
        <v>-</v>
      </c>
      <c r="AQ473" s="37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75" t="str" cm="1">
        <f t="array" ref="BC473" xml:space="preserve"> _xlfn.XLOOKUP(
  1,
  ( BASE_MAPA!$E$2:$E$359 = #REF!) *
  ( BASE_MAPA!$F$2:$F$359 &lt;= #REF!) *
  ( BASE_MAPA!$G$2:$G$359  &gt;= #REF!),
  BASE_MAPA!$D$2:$D$359,
  "-",
  0
)</f>
        <v>-</v>
      </c>
      <c r="BD473" s="75" t="str" cm="1">
        <f t="array" ref="BD473" xml:space="preserve"> _xlfn.XLOOKUP(
  1,
  ( BASE_MAPA!$E$2:$E$359 = #REF!) *
  ( BASE_MAPA!$F$2:$F$359 &lt;= #REF!) *
  ( BASE_MAPA!$G$2:$G$359  &gt;= #REF!),
  BASE_MAPA!$K$2:$K$359,
  "-",
  0
)</f>
        <v>-</v>
      </c>
      <c r="BE473" s="11" t="str">
        <f>IFERROR(_xlfn.XLOOKUP(AO473, BASE_MAPA!$E$2:$E$359, BASE_MAPA!$J$2:$J$359), "ERRO")</f>
        <v>ERRO</v>
      </c>
      <c r="BF473" s="37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9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16" t="str" cm="1">
        <f t="array" ref="M474" xml:space="preserve"> _xlfn.XLOOKUP(
  1,
  ( BASE_MAPA!$E$2:$E$359 = #REF!) *
  ( BASE_MAPA!$F$2:$F$359 &lt;= #REF!) *
  ( BASE_MAPA!$G$2:$G$359  &gt;= #REF!),
  BASE_MAPA!$H$2:$H$359,
  "-",
  0
)</f>
        <v>-</v>
      </c>
      <c r="N474" s="16" t="str" cm="1">
        <f t="array" ref="N474" xml:space="preserve"> _xlfn.XLOOKUP(
  1,
  ( BASE_MAPA!$E$2:$E$359 = #REF!) *
  ( BASE_MAPA!$F$2:$F$359 &lt;= #REF!) *
  ( BASE_MAPA!$G$2:$G$359  &gt;= #REF!),
  BASE_MAPA!$I$2:$I$359,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75" t="str" cm="1">
        <f t="array" ref="S474" xml:space="preserve"> _xlfn.XLOOKUP(
  1,
  ( BASE_MAPA!$E$2:$E$359 = #REF!) *
  ( BASE_MAPA!$F$2:$F$359 &lt;= #REF!) *
  ( BASE_MAPA!$G$2:$G$359  &gt;= #REF!),
  BASE_MAPA!$D$2:$D$359,
  "-",
  0
)</f>
        <v>-</v>
      </c>
      <c r="T474" s="75" t="str" cm="1">
        <f t="array" ref="T474" xml:space="preserve"> _xlfn.XLOOKUP(
  1,
  ( BASE_MAPA!$E$2:$E$359 = #REF!) *
  ( BASE_MAPA!$F$2:$F$359 &lt;= #REF!) *
  ( BASE_MAPA!$G$2:$G$359  &gt;= #REF!),
  BASE_MAPA!$K$2:$K$359,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68" t="str">
        <f>IF(BS_CONTROLE[[#This Row],[Local - Partida]]=0, "-", BS_CONTROLE[[#This Row],[Local - Partida]])</f>
        <v>-</v>
      </c>
      <c r="AL474" s="368" t="str">
        <f>IF(BS_CONTROLE[[#This Row],[Local - Encerramento]]=0, "-", BS_CONTROLE[[#This Row],[Local - Encerramento]])</f>
        <v>-</v>
      </c>
      <c r="AM474" s="368" t="str">
        <f>IF(BS_CONTROLE[[#This Row],[Entre - Estações]]=0, "-", BS_CONTROLE[[#This Row],[Entre - Estações]])</f>
        <v>-</v>
      </c>
      <c r="AN474" s="368" t="str">
        <f>IF(BS_CONTROLE[[#This Row],[SB]]=0, "-", BS_CONTROLE[[#This Row],[SB]])</f>
        <v>-</v>
      </c>
      <c r="AO474" s="369" t="str">
        <f>IF(BS_CONTROLE[[#This Row],[SUB]]=0, "-", BS_CONTROLE[[#This Row],[SUB]])</f>
        <v>-</v>
      </c>
      <c r="AP474" s="370" t="str">
        <f>IF(BS_CONTROLE[[#This Row],[KM - Inicio]]=0, "-", BS_CONTROLE[[#This Row],[KM - Inicio]])</f>
        <v>-</v>
      </c>
      <c r="AQ474" s="37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75" t="str" cm="1">
        <f t="array" ref="BC474" xml:space="preserve"> _xlfn.XLOOKUP(
  1,
  ( BASE_MAPA!$E$2:$E$359 = #REF!) *
  ( BASE_MAPA!$F$2:$F$359 &lt;= #REF!) *
  ( BASE_MAPA!$G$2:$G$359  &gt;= #REF!),
  BASE_MAPA!$D$2:$D$359,
  "-",
  0
)</f>
        <v>-</v>
      </c>
      <c r="BD474" s="75" t="str" cm="1">
        <f t="array" ref="BD474" xml:space="preserve"> _xlfn.XLOOKUP(
  1,
  ( BASE_MAPA!$E$2:$E$359 = #REF!) *
  ( BASE_MAPA!$F$2:$F$359 &lt;= #REF!) *
  ( BASE_MAPA!$G$2:$G$359  &gt;= #REF!),
  BASE_MAPA!$K$2:$K$359,
  "-",
  0
)</f>
        <v>-</v>
      </c>
      <c r="BE474" s="11" t="str">
        <f>IFERROR(_xlfn.XLOOKUP(AO474, BASE_MAPA!$E$2:$E$359, BASE_MAPA!$J$2:$J$359), "ERRO")</f>
        <v>ERRO</v>
      </c>
      <c r="BF474" s="37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9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16" t="str" cm="1">
        <f t="array" ref="M475" xml:space="preserve"> _xlfn.XLOOKUP(
  1,
  ( BASE_MAPA!$E$2:$E$359 = #REF!) *
  ( BASE_MAPA!$F$2:$F$359 &lt;= #REF!) *
  ( BASE_MAPA!$G$2:$G$359  &gt;= #REF!),
  BASE_MAPA!$H$2:$H$359,
  "-",
  0
)</f>
        <v>-</v>
      </c>
      <c r="N475" s="16" t="str" cm="1">
        <f t="array" ref="N475" xml:space="preserve"> _xlfn.XLOOKUP(
  1,
  ( BASE_MAPA!$E$2:$E$359 = #REF!) *
  ( BASE_MAPA!$F$2:$F$359 &lt;= #REF!) *
  ( BASE_MAPA!$G$2:$G$359  &gt;= #REF!),
  BASE_MAPA!$I$2:$I$359,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75" t="str" cm="1">
        <f t="array" ref="S475" xml:space="preserve"> _xlfn.XLOOKUP(
  1,
  ( BASE_MAPA!$E$2:$E$359 = #REF!) *
  ( BASE_MAPA!$F$2:$F$359 &lt;= #REF!) *
  ( BASE_MAPA!$G$2:$G$359  &gt;= #REF!),
  BASE_MAPA!$D$2:$D$359,
  "-",
  0
)</f>
        <v>-</v>
      </c>
      <c r="T475" s="75" t="str" cm="1">
        <f t="array" ref="T475" xml:space="preserve"> _xlfn.XLOOKUP(
  1,
  ( BASE_MAPA!$E$2:$E$359 = #REF!) *
  ( BASE_MAPA!$F$2:$F$359 &lt;= #REF!) *
  ( BASE_MAPA!$G$2:$G$359  &gt;= #REF!),
  BASE_MAPA!$K$2:$K$359,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68" t="str">
        <f>IF(BS_CONTROLE[[#This Row],[Local - Partida]]=0, "-", BS_CONTROLE[[#This Row],[Local - Partida]])</f>
        <v>-</v>
      </c>
      <c r="AL475" s="368" t="str">
        <f>IF(BS_CONTROLE[[#This Row],[Local - Encerramento]]=0, "-", BS_CONTROLE[[#This Row],[Local - Encerramento]])</f>
        <v>-</v>
      </c>
      <c r="AM475" s="368" t="str">
        <f>IF(BS_CONTROLE[[#This Row],[Entre - Estações]]=0, "-", BS_CONTROLE[[#This Row],[Entre - Estações]])</f>
        <v>-</v>
      </c>
      <c r="AN475" s="368" t="str">
        <f>IF(BS_CONTROLE[[#This Row],[SB]]=0, "-", BS_CONTROLE[[#This Row],[SB]])</f>
        <v>-</v>
      </c>
      <c r="AO475" s="369" t="str">
        <f>IF(BS_CONTROLE[[#This Row],[SUB]]=0, "-", BS_CONTROLE[[#This Row],[SUB]])</f>
        <v>-</v>
      </c>
      <c r="AP475" s="370" t="str">
        <f>IF(BS_CONTROLE[[#This Row],[KM - Inicio]]=0, "-", BS_CONTROLE[[#This Row],[KM - Inicio]])</f>
        <v>-</v>
      </c>
      <c r="AQ475" s="37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75" t="str" cm="1">
        <f t="array" ref="BC475" xml:space="preserve"> _xlfn.XLOOKUP(
  1,
  ( BASE_MAPA!$E$2:$E$359 = #REF!) *
  ( BASE_MAPA!$F$2:$F$359 &lt;= #REF!) *
  ( BASE_MAPA!$G$2:$G$359  &gt;= #REF!),
  BASE_MAPA!$D$2:$D$359,
  "-",
  0
)</f>
        <v>-</v>
      </c>
      <c r="BD475" s="75" t="str" cm="1">
        <f t="array" ref="BD475" xml:space="preserve"> _xlfn.XLOOKUP(
  1,
  ( BASE_MAPA!$E$2:$E$359 = #REF!) *
  ( BASE_MAPA!$F$2:$F$359 &lt;= #REF!) *
  ( BASE_MAPA!$G$2:$G$359  &gt;= #REF!),
  BASE_MAPA!$K$2:$K$359,
  "-",
  0
)</f>
        <v>-</v>
      </c>
      <c r="BE475" s="11" t="str">
        <f>IFERROR(_xlfn.XLOOKUP(AO475, BASE_MAPA!$E$2:$E$359, BASE_MAPA!$J$2:$J$359), "ERRO")</f>
        <v>ERRO</v>
      </c>
      <c r="BF475" s="37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9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16" t="str" cm="1">
        <f t="array" ref="M476" xml:space="preserve"> _xlfn.XLOOKUP(
  1,
  ( BASE_MAPA!$E$2:$E$359 = #REF!) *
  ( BASE_MAPA!$F$2:$F$359 &lt;= #REF!) *
  ( BASE_MAPA!$G$2:$G$359  &gt;= #REF!),
  BASE_MAPA!$H$2:$H$359,
  "-",
  0
)</f>
        <v>-</v>
      </c>
      <c r="N476" s="16" t="str" cm="1">
        <f t="array" ref="N476" xml:space="preserve"> _xlfn.XLOOKUP(
  1,
  ( BASE_MAPA!$E$2:$E$359 = #REF!) *
  ( BASE_MAPA!$F$2:$F$359 &lt;= #REF!) *
  ( BASE_MAPA!$G$2:$G$359  &gt;= #REF!),
  BASE_MAPA!$I$2:$I$359,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75" t="str" cm="1">
        <f t="array" ref="S476" xml:space="preserve"> _xlfn.XLOOKUP(
  1,
  ( BASE_MAPA!$E$2:$E$359 = #REF!) *
  ( BASE_MAPA!$F$2:$F$359 &lt;= #REF!) *
  ( BASE_MAPA!$G$2:$G$359  &gt;= #REF!),
  BASE_MAPA!$D$2:$D$359,
  "-",
  0
)</f>
        <v>-</v>
      </c>
      <c r="T476" s="75" t="str" cm="1">
        <f t="array" ref="T476" xml:space="preserve"> _xlfn.XLOOKUP(
  1,
  ( BASE_MAPA!$E$2:$E$359 = #REF!) *
  ( BASE_MAPA!$F$2:$F$359 &lt;= #REF!) *
  ( BASE_MAPA!$G$2:$G$359  &gt;= #REF!),
  BASE_MAPA!$K$2:$K$359,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68" t="str">
        <f>IF(BS_CONTROLE[[#This Row],[Local - Partida]]=0, "-", BS_CONTROLE[[#This Row],[Local - Partida]])</f>
        <v>-</v>
      </c>
      <c r="AL476" s="368" t="str">
        <f>IF(BS_CONTROLE[[#This Row],[Local - Encerramento]]=0, "-", BS_CONTROLE[[#This Row],[Local - Encerramento]])</f>
        <v>-</v>
      </c>
      <c r="AM476" s="368" t="str">
        <f>IF(BS_CONTROLE[[#This Row],[Entre - Estações]]=0, "-", BS_CONTROLE[[#This Row],[Entre - Estações]])</f>
        <v>-</v>
      </c>
      <c r="AN476" s="368" t="str">
        <f>IF(BS_CONTROLE[[#This Row],[SB]]=0, "-", BS_CONTROLE[[#This Row],[SB]])</f>
        <v>-</v>
      </c>
      <c r="AO476" s="369" t="str">
        <f>IF(BS_CONTROLE[[#This Row],[SUB]]=0, "-", BS_CONTROLE[[#This Row],[SUB]])</f>
        <v>-</v>
      </c>
      <c r="AP476" s="370" t="str">
        <f>IF(BS_CONTROLE[[#This Row],[KM - Inicio]]=0, "-", BS_CONTROLE[[#This Row],[KM - Inicio]])</f>
        <v>-</v>
      </c>
      <c r="AQ476" s="37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75" t="str" cm="1">
        <f t="array" ref="BC476" xml:space="preserve"> _xlfn.XLOOKUP(
  1,
  ( BASE_MAPA!$E$2:$E$359 = #REF!) *
  ( BASE_MAPA!$F$2:$F$359 &lt;= #REF!) *
  ( BASE_MAPA!$G$2:$G$359  &gt;= #REF!),
  BASE_MAPA!$D$2:$D$359,
  "-",
  0
)</f>
        <v>-</v>
      </c>
      <c r="BD476" s="75" t="str" cm="1">
        <f t="array" ref="BD476" xml:space="preserve"> _xlfn.XLOOKUP(
  1,
  ( BASE_MAPA!$E$2:$E$359 = #REF!) *
  ( BASE_MAPA!$F$2:$F$359 &lt;= #REF!) *
  ( BASE_MAPA!$G$2:$G$359  &gt;= #REF!),
  BASE_MAPA!$K$2:$K$359,
  "-",
  0
)</f>
        <v>-</v>
      </c>
      <c r="BE476" s="11" t="str">
        <f>IFERROR(_xlfn.XLOOKUP(AO476, BASE_MAPA!$E$2:$E$359, BASE_MAPA!$J$2:$J$359), "ERRO")</f>
        <v>ERRO</v>
      </c>
      <c r="BF476" s="37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9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1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16" t="str" cm="1">
        <f t="array" ref="M477" xml:space="preserve"> _xlfn.XLOOKUP(
  1,
  ( BASE_MAPA!$E$2:$E$359 = #REF!) *
  ( BASE_MAPA!$F$2:$F$359 &lt;= #REF!) *
  ( BASE_MAPA!$G$2:$G$359  &gt;= #REF!),
  BASE_MAPA!$H$2:$H$359,
  "-",
  0
)</f>
        <v>-</v>
      </c>
      <c r="N477" s="16" t="str" cm="1">
        <f t="array" ref="N477" xml:space="preserve"> _xlfn.XLOOKUP(
  1,
  ( BASE_MAPA!$E$2:$E$359 = #REF!) *
  ( BASE_MAPA!$F$2:$F$359 &lt;= #REF!) *
  ( BASE_MAPA!$G$2:$G$359  &gt;= #REF!),
  BASE_MAPA!$I$2:$I$359,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75" t="str" cm="1">
        <f t="array" ref="S477" xml:space="preserve"> _xlfn.XLOOKUP(
  1,
  ( BASE_MAPA!$E$2:$E$359 = #REF!) *
  ( BASE_MAPA!$F$2:$F$359 &lt;= #REF!) *
  ( BASE_MAPA!$G$2:$G$359  &gt;= #REF!),
  BASE_MAPA!$D$2:$D$359,
  "-",
  0
)</f>
        <v>-</v>
      </c>
      <c r="T477" s="75" t="str" cm="1">
        <f t="array" ref="T477" xml:space="preserve"> _xlfn.XLOOKUP(
  1,
  ( BASE_MAPA!$E$2:$E$359 = #REF!) *
  ( BASE_MAPA!$F$2:$F$359 &lt;= #REF!) *
  ( BASE_MAPA!$G$2:$G$359  &gt;= #REF!),
  BASE_MAPA!$K$2:$K$359,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68" t="str">
        <f>IF(BS_CONTROLE[[#This Row],[Local - Partida]]=0, "-", BS_CONTROLE[[#This Row],[Local - Partida]])</f>
        <v>-</v>
      </c>
      <c r="AL477" s="368" t="str">
        <f>IF(BS_CONTROLE[[#This Row],[Local - Encerramento]]=0, "-", BS_CONTROLE[[#This Row],[Local - Encerramento]])</f>
        <v>-</v>
      </c>
      <c r="AM477" s="368" t="str">
        <f>IF(BS_CONTROLE[[#This Row],[Entre - Estações]]=0, "-", BS_CONTROLE[[#This Row],[Entre - Estações]])</f>
        <v>-</v>
      </c>
      <c r="AN477" s="368" t="str">
        <f>IF(BS_CONTROLE[[#This Row],[SB]]=0, "-", BS_CONTROLE[[#This Row],[SB]])</f>
        <v>-</v>
      </c>
      <c r="AO477" s="369" t="str">
        <f>IF(BS_CONTROLE[[#This Row],[SUB]]=0, "-", BS_CONTROLE[[#This Row],[SUB]])</f>
        <v>-</v>
      </c>
      <c r="AP477" s="370" t="str">
        <f>IF(BS_CONTROLE[[#This Row],[KM - Inicio]]=0, "-", BS_CONTROLE[[#This Row],[KM - Inicio]])</f>
        <v>-</v>
      </c>
      <c r="AQ477" s="37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75" t="str" cm="1">
        <f t="array" ref="BC477" xml:space="preserve"> _xlfn.XLOOKUP(
  1,
  ( BASE_MAPA!$E$2:$E$359 = #REF!) *
  ( BASE_MAPA!$F$2:$F$359 &lt;= #REF!) *
  ( BASE_MAPA!$G$2:$G$359  &gt;= #REF!),
  BASE_MAPA!$D$2:$D$359,
  "-",
  0
)</f>
        <v>-</v>
      </c>
      <c r="BD477" s="75" t="str" cm="1">
        <f t="array" ref="BD477" xml:space="preserve"> _xlfn.XLOOKUP(
  1,
  ( BASE_MAPA!$E$2:$E$359 = #REF!) *
  ( BASE_MAPA!$F$2:$F$359 &lt;= #REF!) *
  ( BASE_MAPA!$G$2:$G$359  &gt;= #REF!),
  BASE_MAPA!$K$2:$K$359,
  "-",
  0
)</f>
        <v>-</v>
      </c>
      <c r="BE477" s="11" t="str">
        <f>IFERROR(_xlfn.XLOOKUP(AO477, BASE_MAPA!$E$2:$E$359, BASE_MAPA!$J$2:$J$359), "ERRO")</f>
        <v>ERRO</v>
      </c>
      <c r="BF477" s="37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9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16" t="str" cm="1">
        <f t="array" ref="M478" xml:space="preserve"> _xlfn.XLOOKUP(
  1,
  ( BASE_MAPA!$E$2:$E$359 = #REF!) *
  ( BASE_MAPA!$F$2:$F$359 &lt;= #REF!) *
  ( BASE_MAPA!$G$2:$G$359  &gt;= #REF!),
  BASE_MAPA!$H$2:$H$359,
  "-",
  0
)</f>
        <v>-</v>
      </c>
      <c r="N478" s="16" t="str" cm="1">
        <f t="array" ref="N478" xml:space="preserve"> _xlfn.XLOOKUP(
  1,
  ( BASE_MAPA!$E$2:$E$359 = #REF!) *
  ( BASE_MAPA!$F$2:$F$359 &lt;= #REF!) *
  ( BASE_MAPA!$G$2:$G$359  &gt;= #REF!),
  BASE_MAPA!$I$2:$I$359,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75" t="str" cm="1">
        <f t="array" ref="S478" xml:space="preserve"> _xlfn.XLOOKUP(
  1,
  ( BASE_MAPA!$E$2:$E$359 = #REF!) *
  ( BASE_MAPA!$F$2:$F$359 &lt;= #REF!) *
  ( BASE_MAPA!$G$2:$G$359  &gt;= #REF!),
  BASE_MAPA!$D$2:$D$359,
  "-",
  0
)</f>
        <v>-</v>
      </c>
      <c r="T478" s="75" t="str" cm="1">
        <f t="array" ref="T478" xml:space="preserve"> _xlfn.XLOOKUP(
  1,
  ( BASE_MAPA!$E$2:$E$359 = #REF!) *
  ( BASE_MAPA!$F$2:$F$359 &lt;= #REF!) *
  ( BASE_MAPA!$G$2:$G$359  &gt;= #REF!),
  BASE_MAPA!$K$2:$K$359,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68" t="str">
        <f>IF(BS_CONTROLE[[#This Row],[Local - Partida]]=0, "-", BS_CONTROLE[[#This Row],[Local - Partida]])</f>
        <v>-</v>
      </c>
      <c r="AL478" s="368" t="str">
        <f>IF(BS_CONTROLE[[#This Row],[Local - Encerramento]]=0, "-", BS_CONTROLE[[#This Row],[Local - Encerramento]])</f>
        <v>-</v>
      </c>
      <c r="AM478" s="368" t="str">
        <f>IF(BS_CONTROLE[[#This Row],[Entre - Estações]]=0, "-", BS_CONTROLE[[#This Row],[Entre - Estações]])</f>
        <v>-</v>
      </c>
      <c r="AN478" s="368" t="str">
        <f>IF(BS_CONTROLE[[#This Row],[SB]]=0, "-", BS_CONTROLE[[#This Row],[SB]])</f>
        <v>-</v>
      </c>
      <c r="AO478" s="369" t="str">
        <f>IF(BS_CONTROLE[[#This Row],[SUB]]=0, "-", BS_CONTROLE[[#This Row],[SUB]])</f>
        <v>-</v>
      </c>
      <c r="AP478" s="370" t="str">
        <f>IF(BS_CONTROLE[[#This Row],[KM - Inicio]]=0, "-", BS_CONTROLE[[#This Row],[KM - Inicio]])</f>
        <v>-</v>
      </c>
      <c r="AQ478" s="37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75" t="str" cm="1">
        <f t="array" ref="BC478" xml:space="preserve"> _xlfn.XLOOKUP(
  1,
  ( BASE_MAPA!$E$2:$E$359 = #REF!) *
  ( BASE_MAPA!$F$2:$F$359 &lt;= #REF!) *
  ( BASE_MAPA!$G$2:$G$359  &gt;= #REF!),
  BASE_MAPA!$D$2:$D$359,
  "-",
  0
)</f>
        <v>-</v>
      </c>
      <c r="BD478" s="75" t="str" cm="1">
        <f t="array" ref="BD478" xml:space="preserve"> _xlfn.XLOOKUP(
  1,
  ( BASE_MAPA!$E$2:$E$359 = #REF!) *
  ( BASE_MAPA!$F$2:$F$359 &lt;= #REF!) *
  ( BASE_MAPA!$G$2:$G$359  &gt;= #REF!),
  BASE_MAPA!$K$2:$K$359,
  "-",
  0
)</f>
        <v>-</v>
      </c>
      <c r="BE478" s="11" t="str">
        <f>IFERROR(_xlfn.XLOOKUP(AO478, BASE_MAPA!$E$2:$E$359, BASE_MAPA!$J$2:$J$359), "ERRO")</f>
        <v>ERRO</v>
      </c>
      <c r="BF478" s="37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9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1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16" t="str" cm="1">
        <f t="array" ref="M479" xml:space="preserve"> _xlfn.XLOOKUP(
  1,
  ( BASE_MAPA!$E$2:$E$359 = #REF!) *
  ( BASE_MAPA!$F$2:$F$359 &lt;= #REF!) *
  ( BASE_MAPA!$G$2:$G$359  &gt;= #REF!),
  BASE_MAPA!$H$2:$H$359,
  "-",
  0
)</f>
        <v>-</v>
      </c>
      <c r="N479" s="16" t="str" cm="1">
        <f t="array" ref="N479" xml:space="preserve"> _xlfn.XLOOKUP(
  1,
  ( BASE_MAPA!$E$2:$E$359 = #REF!) *
  ( BASE_MAPA!$F$2:$F$359 &lt;= #REF!) *
  ( BASE_MAPA!$G$2:$G$359  &gt;= #REF!),
  BASE_MAPA!$I$2:$I$359,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75" t="str" cm="1">
        <f t="array" ref="S479" xml:space="preserve"> _xlfn.XLOOKUP(
  1,
  ( BASE_MAPA!$E$2:$E$359 = #REF!) *
  ( BASE_MAPA!$F$2:$F$359 &lt;= #REF!) *
  ( BASE_MAPA!$G$2:$G$359  &gt;= #REF!),
  BASE_MAPA!$D$2:$D$359,
  "-",
  0
)</f>
        <v>-</v>
      </c>
      <c r="T479" s="75" t="str" cm="1">
        <f t="array" ref="T479" xml:space="preserve"> _xlfn.XLOOKUP(
  1,
  ( BASE_MAPA!$E$2:$E$359 = #REF!) *
  ( BASE_MAPA!$F$2:$F$359 &lt;= #REF!) *
  ( BASE_MAPA!$G$2:$G$359  &gt;= #REF!),
  BASE_MAPA!$K$2:$K$359,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68" t="str">
        <f>IF(BS_CONTROLE[[#This Row],[Local - Partida]]=0, "-", BS_CONTROLE[[#This Row],[Local - Partida]])</f>
        <v>-</v>
      </c>
      <c r="AL479" s="368" t="str">
        <f>IF(BS_CONTROLE[[#This Row],[Local - Encerramento]]=0, "-", BS_CONTROLE[[#This Row],[Local - Encerramento]])</f>
        <v>-</v>
      </c>
      <c r="AM479" s="368" t="str">
        <f>IF(BS_CONTROLE[[#This Row],[Entre - Estações]]=0, "-", BS_CONTROLE[[#This Row],[Entre - Estações]])</f>
        <v>-</v>
      </c>
      <c r="AN479" s="368" t="str">
        <f>IF(BS_CONTROLE[[#This Row],[SB]]=0, "-", BS_CONTROLE[[#This Row],[SB]])</f>
        <v>-</v>
      </c>
      <c r="AO479" s="369" t="str">
        <f>IF(BS_CONTROLE[[#This Row],[SUB]]=0, "-", BS_CONTROLE[[#This Row],[SUB]])</f>
        <v>-</v>
      </c>
      <c r="AP479" s="370" t="str">
        <f>IF(BS_CONTROLE[[#This Row],[KM - Inicio]]=0, "-", BS_CONTROLE[[#This Row],[KM - Inicio]])</f>
        <v>-</v>
      </c>
      <c r="AQ479" s="37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75" t="str" cm="1">
        <f t="array" ref="BC479" xml:space="preserve"> _xlfn.XLOOKUP(
  1,
  ( BASE_MAPA!$E$2:$E$359 = #REF!) *
  ( BASE_MAPA!$F$2:$F$359 &lt;= #REF!) *
  ( BASE_MAPA!$G$2:$G$359  &gt;= #REF!),
  BASE_MAPA!$D$2:$D$359,
  "-",
  0
)</f>
        <v>-</v>
      </c>
      <c r="BD479" s="75" t="str" cm="1">
        <f t="array" ref="BD479" xml:space="preserve"> _xlfn.XLOOKUP(
  1,
  ( BASE_MAPA!$E$2:$E$359 = #REF!) *
  ( BASE_MAPA!$F$2:$F$359 &lt;= #REF!) *
  ( BASE_MAPA!$G$2:$G$359  &gt;= #REF!),
  BASE_MAPA!$K$2:$K$359,
  "-",
  0
)</f>
        <v>-</v>
      </c>
      <c r="BE479" s="11" t="str">
        <f>IFERROR(_xlfn.XLOOKUP(AO479, BASE_MAPA!$E$2:$E$359, BASE_MAPA!$J$2:$J$359), "ERRO")</f>
        <v>ERRO</v>
      </c>
      <c r="BF479" s="37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9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16" t="str" cm="1">
        <f t="array" ref="M480" xml:space="preserve"> _xlfn.XLOOKUP(
  1,
  ( BASE_MAPA!$E$2:$E$359 = #REF!) *
  ( BASE_MAPA!$F$2:$F$359 &lt;= #REF!) *
  ( BASE_MAPA!$G$2:$G$359  &gt;= #REF!),
  BASE_MAPA!$H$2:$H$359,
  "-",
  0
)</f>
        <v>-</v>
      </c>
      <c r="N480" s="16" t="str" cm="1">
        <f t="array" ref="N480" xml:space="preserve"> _xlfn.XLOOKUP(
  1,
  ( BASE_MAPA!$E$2:$E$359 = #REF!) *
  ( BASE_MAPA!$F$2:$F$359 &lt;= #REF!) *
  ( BASE_MAPA!$G$2:$G$359  &gt;= #REF!),
  BASE_MAPA!$I$2:$I$359,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75" t="str" cm="1">
        <f t="array" ref="S480" xml:space="preserve"> _xlfn.XLOOKUP(
  1,
  ( BASE_MAPA!$E$2:$E$359 = #REF!) *
  ( BASE_MAPA!$F$2:$F$359 &lt;= #REF!) *
  ( BASE_MAPA!$G$2:$G$359  &gt;= #REF!),
  BASE_MAPA!$D$2:$D$359,
  "-",
  0
)</f>
        <v>-</v>
      </c>
      <c r="T480" s="75" t="str" cm="1">
        <f t="array" ref="T480" xml:space="preserve"> _xlfn.XLOOKUP(
  1,
  ( BASE_MAPA!$E$2:$E$359 = #REF!) *
  ( BASE_MAPA!$F$2:$F$359 &lt;= #REF!) *
  ( BASE_MAPA!$G$2:$G$359  &gt;= #REF!),
  BASE_MAPA!$K$2:$K$359,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68" t="str">
        <f>IF(BS_CONTROLE[[#This Row],[Local - Partida]]=0, "-", BS_CONTROLE[[#This Row],[Local - Partida]])</f>
        <v>-</v>
      </c>
      <c r="AL480" s="368" t="str">
        <f>IF(BS_CONTROLE[[#This Row],[Local - Encerramento]]=0, "-", BS_CONTROLE[[#This Row],[Local - Encerramento]])</f>
        <v>-</v>
      </c>
      <c r="AM480" s="368" t="str">
        <f>IF(BS_CONTROLE[[#This Row],[Entre - Estações]]=0, "-", BS_CONTROLE[[#This Row],[Entre - Estações]])</f>
        <v>-</v>
      </c>
      <c r="AN480" s="368" t="str">
        <f>IF(BS_CONTROLE[[#This Row],[SB]]=0, "-", BS_CONTROLE[[#This Row],[SB]])</f>
        <v>-</v>
      </c>
      <c r="AO480" s="369" t="str">
        <f>IF(BS_CONTROLE[[#This Row],[SUB]]=0, "-", BS_CONTROLE[[#This Row],[SUB]])</f>
        <v>-</v>
      </c>
      <c r="AP480" s="370" t="str">
        <f>IF(BS_CONTROLE[[#This Row],[KM - Inicio]]=0, "-", BS_CONTROLE[[#This Row],[KM - Inicio]])</f>
        <v>-</v>
      </c>
      <c r="AQ480" s="37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75" t="str" cm="1">
        <f t="array" ref="BC480" xml:space="preserve"> _xlfn.XLOOKUP(
  1,
  ( BASE_MAPA!$E$2:$E$359 = #REF!) *
  ( BASE_MAPA!$F$2:$F$359 &lt;= #REF!) *
  ( BASE_MAPA!$G$2:$G$359  &gt;= #REF!),
  BASE_MAPA!$D$2:$D$359,
  "-",
  0
)</f>
        <v>-</v>
      </c>
      <c r="BD480" s="75" t="str" cm="1">
        <f t="array" ref="BD480" xml:space="preserve"> _xlfn.XLOOKUP(
  1,
  ( BASE_MAPA!$E$2:$E$359 = #REF!) *
  ( BASE_MAPA!$F$2:$F$359 &lt;= #REF!) *
  ( BASE_MAPA!$G$2:$G$359  &gt;= #REF!),
  BASE_MAPA!$K$2:$K$359,
  "-",
  0
)</f>
        <v>-</v>
      </c>
      <c r="BE480" s="11" t="str">
        <f>IFERROR(_xlfn.XLOOKUP(AO480, BASE_MAPA!$E$2:$E$359, BASE_MAPA!$J$2:$J$359), "ERRO")</f>
        <v>ERRO</v>
      </c>
      <c r="BF480" s="37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9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16" t="str" cm="1">
        <f t="array" ref="M481" xml:space="preserve"> _xlfn.XLOOKUP(
  1,
  ( BASE_MAPA!$E$2:$E$359 = #REF!) *
  ( BASE_MAPA!$F$2:$F$359 &lt;= #REF!) *
  ( BASE_MAPA!$G$2:$G$359  &gt;= #REF!),
  BASE_MAPA!$H$2:$H$359,
  "-",
  0
)</f>
        <v>-</v>
      </c>
      <c r="N481" s="16" t="str" cm="1">
        <f t="array" ref="N481" xml:space="preserve"> _xlfn.XLOOKUP(
  1,
  ( BASE_MAPA!$E$2:$E$359 = #REF!) *
  ( BASE_MAPA!$F$2:$F$359 &lt;= #REF!) *
  ( BASE_MAPA!$G$2:$G$359  &gt;= #REF!),
  BASE_MAPA!$I$2:$I$359,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75" t="str" cm="1">
        <f t="array" ref="S481" xml:space="preserve"> _xlfn.XLOOKUP(
  1,
  ( BASE_MAPA!$E$2:$E$359 = #REF!) *
  ( BASE_MAPA!$F$2:$F$359 &lt;= #REF!) *
  ( BASE_MAPA!$G$2:$G$359  &gt;= #REF!),
  BASE_MAPA!$D$2:$D$359,
  "-",
  0
)</f>
        <v>-</v>
      </c>
      <c r="T481" s="75" t="str" cm="1">
        <f t="array" ref="T481" xml:space="preserve"> _xlfn.XLOOKUP(
  1,
  ( BASE_MAPA!$E$2:$E$359 = #REF!) *
  ( BASE_MAPA!$F$2:$F$359 &lt;= #REF!) *
  ( BASE_MAPA!$G$2:$G$359  &gt;= #REF!),
  BASE_MAPA!$K$2:$K$359,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68" t="str">
        <f>IF(BS_CONTROLE[[#This Row],[Local - Partida]]=0, "-", BS_CONTROLE[[#This Row],[Local - Partida]])</f>
        <v>-</v>
      </c>
      <c r="AL481" s="368" t="str">
        <f>IF(BS_CONTROLE[[#This Row],[Local - Encerramento]]=0, "-", BS_CONTROLE[[#This Row],[Local - Encerramento]])</f>
        <v>-</v>
      </c>
      <c r="AM481" s="368" t="str">
        <f>IF(BS_CONTROLE[[#This Row],[Entre - Estações]]=0, "-", BS_CONTROLE[[#This Row],[Entre - Estações]])</f>
        <v>-</v>
      </c>
      <c r="AN481" s="368" t="str">
        <f>IF(BS_CONTROLE[[#This Row],[SB]]=0, "-", BS_CONTROLE[[#This Row],[SB]])</f>
        <v>-</v>
      </c>
      <c r="AO481" s="369" t="str">
        <f>IF(BS_CONTROLE[[#This Row],[SUB]]=0, "-", BS_CONTROLE[[#This Row],[SUB]])</f>
        <v>-</v>
      </c>
      <c r="AP481" s="370" t="str">
        <f>IF(BS_CONTROLE[[#This Row],[KM - Inicio]]=0, "-", BS_CONTROLE[[#This Row],[KM - Inicio]])</f>
        <v>-</v>
      </c>
      <c r="AQ481" s="37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75" t="str" cm="1">
        <f t="array" ref="BC481" xml:space="preserve"> _xlfn.XLOOKUP(
  1,
  ( BASE_MAPA!$E$2:$E$359 = #REF!) *
  ( BASE_MAPA!$F$2:$F$359 &lt;= #REF!) *
  ( BASE_MAPA!$G$2:$G$359  &gt;= #REF!),
  BASE_MAPA!$D$2:$D$359,
  "-",
  0
)</f>
        <v>-</v>
      </c>
      <c r="BD481" s="75" t="str" cm="1">
        <f t="array" ref="BD481" xml:space="preserve"> _xlfn.XLOOKUP(
  1,
  ( BASE_MAPA!$E$2:$E$359 = #REF!) *
  ( BASE_MAPA!$F$2:$F$359 &lt;= #REF!) *
  ( BASE_MAPA!$G$2:$G$359  &gt;= #REF!),
  BASE_MAPA!$K$2:$K$359,
  "-",
  0
)</f>
        <v>-</v>
      </c>
      <c r="BE481" s="11" t="str">
        <f>IFERROR(_xlfn.XLOOKUP(AO481, BASE_MAPA!$E$2:$E$359, BASE_MAPA!$J$2:$J$359), "ERRO")</f>
        <v>ERRO</v>
      </c>
      <c r="BF481" s="37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9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16" t="str" cm="1">
        <f t="array" ref="M482" xml:space="preserve"> _xlfn.XLOOKUP(
  1,
  ( BASE_MAPA!$E$2:$E$359 = #REF!) *
  ( BASE_MAPA!$F$2:$F$359 &lt;= #REF!) *
  ( BASE_MAPA!$G$2:$G$359  &gt;= #REF!),
  BASE_MAPA!$H$2:$H$359,
  "-",
  0
)</f>
        <v>-</v>
      </c>
      <c r="N482" s="16" t="str" cm="1">
        <f t="array" ref="N482" xml:space="preserve"> _xlfn.XLOOKUP(
  1,
  ( BASE_MAPA!$E$2:$E$359 = #REF!) *
  ( BASE_MAPA!$F$2:$F$359 &lt;= #REF!) *
  ( BASE_MAPA!$G$2:$G$359  &gt;= #REF!),
  BASE_MAPA!$I$2:$I$359,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75" t="str" cm="1">
        <f t="array" ref="S482" xml:space="preserve"> _xlfn.XLOOKUP(
  1,
  ( BASE_MAPA!$E$2:$E$359 = #REF!) *
  ( BASE_MAPA!$F$2:$F$359 &lt;= #REF!) *
  ( BASE_MAPA!$G$2:$G$359  &gt;= #REF!),
  BASE_MAPA!$D$2:$D$359,
  "-",
  0
)</f>
        <v>-</v>
      </c>
      <c r="T482" s="75" t="str" cm="1">
        <f t="array" ref="T482" xml:space="preserve"> _xlfn.XLOOKUP(
  1,
  ( BASE_MAPA!$E$2:$E$359 = #REF!) *
  ( BASE_MAPA!$F$2:$F$359 &lt;= #REF!) *
  ( BASE_MAPA!$G$2:$G$359  &gt;= #REF!),
  BASE_MAPA!$K$2:$K$359,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68" t="str">
        <f>IF(BS_CONTROLE[[#This Row],[Local - Partida]]=0, "-", BS_CONTROLE[[#This Row],[Local - Partida]])</f>
        <v>-</v>
      </c>
      <c r="AL482" s="368" t="str">
        <f>IF(BS_CONTROLE[[#This Row],[Local - Encerramento]]=0, "-", BS_CONTROLE[[#This Row],[Local - Encerramento]])</f>
        <v>-</v>
      </c>
      <c r="AM482" s="368" t="str">
        <f>IF(BS_CONTROLE[[#This Row],[Entre - Estações]]=0, "-", BS_CONTROLE[[#This Row],[Entre - Estações]])</f>
        <v>-</v>
      </c>
      <c r="AN482" s="368" t="str">
        <f>IF(BS_CONTROLE[[#This Row],[SB]]=0, "-", BS_CONTROLE[[#This Row],[SB]])</f>
        <v>-</v>
      </c>
      <c r="AO482" s="369" t="str">
        <f>IF(BS_CONTROLE[[#This Row],[SUB]]=0, "-", BS_CONTROLE[[#This Row],[SUB]])</f>
        <v>-</v>
      </c>
      <c r="AP482" s="370" t="str">
        <f>IF(BS_CONTROLE[[#This Row],[KM - Inicio]]=0, "-", BS_CONTROLE[[#This Row],[KM - Inicio]])</f>
        <v>-</v>
      </c>
      <c r="AQ482" s="37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75" t="str" cm="1">
        <f t="array" ref="BC482" xml:space="preserve"> _xlfn.XLOOKUP(
  1,
  ( BASE_MAPA!$E$2:$E$359 = #REF!) *
  ( BASE_MAPA!$F$2:$F$359 &lt;= #REF!) *
  ( BASE_MAPA!$G$2:$G$359  &gt;= #REF!),
  BASE_MAPA!$D$2:$D$359,
  "-",
  0
)</f>
        <v>-</v>
      </c>
      <c r="BD482" s="75" t="str" cm="1">
        <f t="array" ref="BD482" xml:space="preserve"> _xlfn.XLOOKUP(
  1,
  ( BASE_MAPA!$E$2:$E$359 = #REF!) *
  ( BASE_MAPA!$F$2:$F$359 &lt;= #REF!) *
  ( BASE_MAPA!$G$2:$G$359  &gt;= #REF!),
  BASE_MAPA!$K$2:$K$359,
  "-",
  0
)</f>
        <v>-</v>
      </c>
      <c r="BE482" s="11" t="str">
        <f>IFERROR(_xlfn.XLOOKUP(AO482, BASE_MAPA!$E$2:$E$359, BASE_MAPA!$J$2:$J$359), "ERRO")</f>
        <v>ERRO</v>
      </c>
      <c r="BF482" s="37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9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16" t="str" cm="1">
        <f t="array" ref="M483" xml:space="preserve"> _xlfn.XLOOKUP(
  1,
  ( BASE_MAPA!$E$2:$E$359 = #REF!) *
  ( BASE_MAPA!$F$2:$F$359 &lt;= #REF!) *
  ( BASE_MAPA!$G$2:$G$359  &gt;= #REF!),
  BASE_MAPA!$H$2:$H$359,
  "-",
  0
)</f>
        <v>-</v>
      </c>
      <c r="N483" s="16" t="str" cm="1">
        <f t="array" ref="N483" xml:space="preserve"> _xlfn.XLOOKUP(
  1,
  ( BASE_MAPA!$E$2:$E$359 = #REF!) *
  ( BASE_MAPA!$F$2:$F$359 &lt;= #REF!) *
  ( BASE_MAPA!$G$2:$G$359  &gt;= #REF!),
  BASE_MAPA!$I$2:$I$359,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75" t="str" cm="1">
        <f t="array" ref="S483" xml:space="preserve"> _xlfn.XLOOKUP(
  1,
  ( BASE_MAPA!$E$2:$E$359 = #REF!) *
  ( BASE_MAPA!$F$2:$F$359 &lt;= #REF!) *
  ( BASE_MAPA!$G$2:$G$359  &gt;= #REF!),
  BASE_MAPA!$D$2:$D$359,
  "-",
  0
)</f>
        <v>-</v>
      </c>
      <c r="T483" s="75" t="str" cm="1">
        <f t="array" ref="T483" xml:space="preserve"> _xlfn.XLOOKUP(
  1,
  ( BASE_MAPA!$E$2:$E$359 = #REF!) *
  ( BASE_MAPA!$F$2:$F$359 &lt;= #REF!) *
  ( BASE_MAPA!$G$2:$G$359  &gt;= #REF!),
  BASE_MAPA!$K$2:$K$359,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68" t="str">
        <f>IF(BS_CONTROLE[[#This Row],[Local - Partida]]=0, "-", BS_CONTROLE[[#This Row],[Local - Partida]])</f>
        <v>-</v>
      </c>
      <c r="AL483" s="368" t="str">
        <f>IF(BS_CONTROLE[[#This Row],[Local - Encerramento]]=0, "-", BS_CONTROLE[[#This Row],[Local - Encerramento]])</f>
        <v>-</v>
      </c>
      <c r="AM483" s="368" t="str">
        <f>IF(BS_CONTROLE[[#This Row],[Entre - Estações]]=0, "-", BS_CONTROLE[[#This Row],[Entre - Estações]])</f>
        <v>-</v>
      </c>
      <c r="AN483" s="368" t="str">
        <f>IF(BS_CONTROLE[[#This Row],[SB]]=0, "-", BS_CONTROLE[[#This Row],[SB]])</f>
        <v>-</v>
      </c>
      <c r="AO483" s="369" t="str">
        <f>IF(BS_CONTROLE[[#This Row],[SUB]]=0, "-", BS_CONTROLE[[#This Row],[SUB]])</f>
        <v>-</v>
      </c>
      <c r="AP483" s="370" t="str">
        <f>IF(BS_CONTROLE[[#This Row],[KM - Inicio]]=0, "-", BS_CONTROLE[[#This Row],[KM - Inicio]])</f>
        <v>-</v>
      </c>
      <c r="AQ483" s="37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75" t="str" cm="1">
        <f t="array" ref="BC483" xml:space="preserve"> _xlfn.XLOOKUP(
  1,
  ( BASE_MAPA!$E$2:$E$359 = #REF!) *
  ( BASE_MAPA!$F$2:$F$359 &lt;= #REF!) *
  ( BASE_MAPA!$G$2:$G$359  &gt;= #REF!),
  BASE_MAPA!$D$2:$D$359,
  "-",
  0
)</f>
        <v>-</v>
      </c>
      <c r="BD483" s="75" t="str" cm="1">
        <f t="array" ref="BD483" xml:space="preserve"> _xlfn.XLOOKUP(
  1,
  ( BASE_MAPA!$E$2:$E$359 = #REF!) *
  ( BASE_MAPA!$F$2:$F$359 &lt;= #REF!) *
  ( BASE_MAPA!$G$2:$G$359  &gt;= #REF!),
  BASE_MAPA!$K$2:$K$359,
  "-",
  0
)</f>
        <v>-</v>
      </c>
      <c r="BE483" s="11" t="str">
        <f>IFERROR(_xlfn.XLOOKUP(AO483, BASE_MAPA!$E$2:$E$359, BASE_MAPA!$J$2:$J$359), "ERRO")</f>
        <v>ERRO</v>
      </c>
      <c r="BF483" s="37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9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16" t="str" cm="1">
        <f t="array" ref="M484" xml:space="preserve"> _xlfn.XLOOKUP(
  1,
  ( BASE_MAPA!$E$2:$E$359 = #REF!) *
  ( BASE_MAPA!$F$2:$F$359 &lt;= #REF!) *
  ( BASE_MAPA!$G$2:$G$359  &gt;= #REF!),
  BASE_MAPA!$H$2:$H$359,
  "-",
  0
)</f>
        <v>-</v>
      </c>
      <c r="N484" s="16" t="str" cm="1">
        <f t="array" ref="N484" xml:space="preserve"> _xlfn.XLOOKUP(
  1,
  ( BASE_MAPA!$E$2:$E$359 = #REF!) *
  ( BASE_MAPA!$F$2:$F$359 &lt;= #REF!) *
  ( BASE_MAPA!$G$2:$G$359  &gt;= #REF!),
  BASE_MAPA!$I$2:$I$359,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75" t="str" cm="1">
        <f t="array" ref="S484" xml:space="preserve"> _xlfn.XLOOKUP(
  1,
  ( BASE_MAPA!$E$2:$E$359 = #REF!) *
  ( BASE_MAPA!$F$2:$F$359 &lt;= #REF!) *
  ( BASE_MAPA!$G$2:$G$359  &gt;= #REF!),
  BASE_MAPA!$D$2:$D$359,
  "-",
  0
)</f>
        <v>-</v>
      </c>
      <c r="T484" s="75" t="str" cm="1">
        <f t="array" ref="T484" xml:space="preserve"> _xlfn.XLOOKUP(
  1,
  ( BASE_MAPA!$E$2:$E$359 = #REF!) *
  ( BASE_MAPA!$F$2:$F$359 &lt;= #REF!) *
  ( BASE_MAPA!$G$2:$G$359  &gt;= #REF!),
  BASE_MAPA!$K$2:$K$359,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68" t="str">
        <f>IF(BS_CONTROLE[[#This Row],[Local - Partida]]=0, "-", BS_CONTROLE[[#This Row],[Local - Partida]])</f>
        <v>-</v>
      </c>
      <c r="AL484" s="368" t="str">
        <f>IF(BS_CONTROLE[[#This Row],[Local - Encerramento]]=0, "-", BS_CONTROLE[[#This Row],[Local - Encerramento]])</f>
        <v>-</v>
      </c>
      <c r="AM484" s="368" t="str">
        <f>IF(BS_CONTROLE[[#This Row],[Entre - Estações]]=0, "-", BS_CONTROLE[[#This Row],[Entre - Estações]])</f>
        <v>-</v>
      </c>
      <c r="AN484" s="368" t="str">
        <f>IF(BS_CONTROLE[[#This Row],[SB]]=0, "-", BS_CONTROLE[[#This Row],[SB]])</f>
        <v>-</v>
      </c>
      <c r="AO484" s="369" t="str">
        <f>IF(BS_CONTROLE[[#This Row],[SUB]]=0, "-", BS_CONTROLE[[#This Row],[SUB]])</f>
        <v>-</v>
      </c>
      <c r="AP484" s="370" t="str">
        <f>IF(BS_CONTROLE[[#This Row],[KM - Inicio]]=0, "-", BS_CONTROLE[[#This Row],[KM - Inicio]])</f>
        <v>-</v>
      </c>
      <c r="AQ484" s="37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75" t="str" cm="1">
        <f t="array" ref="BC484" xml:space="preserve"> _xlfn.XLOOKUP(
  1,
  ( BASE_MAPA!$E$2:$E$359 = #REF!) *
  ( BASE_MAPA!$F$2:$F$359 &lt;= #REF!) *
  ( BASE_MAPA!$G$2:$G$359  &gt;= #REF!),
  BASE_MAPA!$D$2:$D$359,
  "-",
  0
)</f>
        <v>-</v>
      </c>
      <c r="BD484" s="75" t="str" cm="1">
        <f t="array" ref="BD484" xml:space="preserve"> _xlfn.XLOOKUP(
  1,
  ( BASE_MAPA!$E$2:$E$359 = #REF!) *
  ( BASE_MAPA!$F$2:$F$359 &lt;= #REF!) *
  ( BASE_MAPA!$G$2:$G$359  &gt;= #REF!),
  BASE_MAPA!$K$2:$K$359,
  "-",
  0
)</f>
        <v>-</v>
      </c>
      <c r="BE484" s="11" t="str">
        <f>IFERROR(_xlfn.XLOOKUP(AO484, BASE_MAPA!$E$2:$E$359, BASE_MAPA!$J$2:$J$359), "ERRO")</f>
        <v>ERRO</v>
      </c>
      <c r="BF484" s="37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9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16" t="str" cm="1">
        <f t="array" ref="M485" xml:space="preserve"> _xlfn.XLOOKUP(
  1,
  ( BASE_MAPA!$E$2:$E$359 = #REF!) *
  ( BASE_MAPA!$F$2:$F$359 &lt;= #REF!) *
  ( BASE_MAPA!$G$2:$G$359  &gt;= #REF!),
  BASE_MAPA!$H$2:$H$359,
  "-",
  0
)</f>
        <v>-</v>
      </c>
      <c r="N485" s="16" t="str" cm="1">
        <f t="array" ref="N485" xml:space="preserve"> _xlfn.XLOOKUP(
  1,
  ( BASE_MAPA!$E$2:$E$359 = #REF!) *
  ( BASE_MAPA!$F$2:$F$359 &lt;= #REF!) *
  ( BASE_MAPA!$G$2:$G$359  &gt;= #REF!),
  BASE_MAPA!$I$2:$I$359,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75" t="str" cm="1">
        <f t="array" ref="S485" xml:space="preserve"> _xlfn.XLOOKUP(
  1,
  ( BASE_MAPA!$E$2:$E$359 = #REF!) *
  ( BASE_MAPA!$F$2:$F$359 &lt;= #REF!) *
  ( BASE_MAPA!$G$2:$G$359  &gt;= #REF!),
  BASE_MAPA!$D$2:$D$359,
  "-",
  0
)</f>
        <v>-</v>
      </c>
      <c r="T485" s="75" t="str" cm="1">
        <f t="array" ref="T485" xml:space="preserve"> _xlfn.XLOOKUP(
  1,
  ( BASE_MAPA!$E$2:$E$359 = #REF!) *
  ( BASE_MAPA!$F$2:$F$359 &lt;= #REF!) *
  ( BASE_MAPA!$G$2:$G$359  &gt;= #REF!),
  BASE_MAPA!$K$2:$K$359,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68" t="str">
        <f>IF(BS_CONTROLE[[#This Row],[Local - Partida]]=0, "-", BS_CONTROLE[[#This Row],[Local - Partida]])</f>
        <v>-</v>
      </c>
      <c r="AL485" s="368" t="str">
        <f>IF(BS_CONTROLE[[#This Row],[Local - Encerramento]]=0, "-", BS_CONTROLE[[#This Row],[Local - Encerramento]])</f>
        <v>-</v>
      </c>
      <c r="AM485" s="368" t="str">
        <f>IF(BS_CONTROLE[[#This Row],[Entre - Estações]]=0, "-", BS_CONTROLE[[#This Row],[Entre - Estações]])</f>
        <v>-</v>
      </c>
      <c r="AN485" s="368" t="str">
        <f>IF(BS_CONTROLE[[#This Row],[SB]]=0, "-", BS_CONTROLE[[#This Row],[SB]])</f>
        <v>-</v>
      </c>
      <c r="AO485" s="369" t="str">
        <f>IF(BS_CONTROLE[[#This Row],[SUB]]=0, "-", BS_CONTROLE[[#This Row],[SUB]])</f>
        <v>-</v>
      </c>
      <c r="AP485" s="370" t="str">
        <f>IF(BS_CONTROLE[[#This Row],[KM - Inicio]]=0, "-", BS_CONTROLE[[#This Row],[KM - Inicio]])</f>
        <v>-</v>
      </c>
      <c r="AQ485" s="37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75" t="str" cm="1">
        <f t="array" ref="BC485" xml:space="preserve"> _xlfn.XLOOKUP(
  1,
  ( BASE_MAPA!$E$2:$E$359 = #REF!) *
  ( BASE_MAPA!$F$2:$F$359 &lt;= #REF!) *
  ( BASE_MAPA!$G$2:$G$359  &gt;= #REF!),
  BASE_MAPA!$D$2:$D$359,
  "-",
  0
)</f>
        <v>-</v>
      </c>
      <c r="BD485" s="75" t="str" cm="1">
        <f t="array" ref="BD485" xml:space="preserve"> _xlfn.XLOOKUP(
  1,
  ( BASE_MAPA!$E$2:$E$359 = #REF!) *
  ( BASE_MAPA!$F$2:$F$359 &lt;= #REF!) *
  ( BASE_MAPA!$G$2:$G$359  &gt;= #REF!),
  BASE_MAPA!$K$2:$K$359,
  "-",
  0
)</f>
        <v>-</v>
      </c>
      <c r="BE485" s="11" t="str">
        <f>IFERROR(_xlfn.XLOOKUP(AO485, BASE_MAPA!$E$2:$E$359, BASE_MAPA!$J$2:$J$359), "ERRO")</f>
        <v>ERRO</v>
      </c>
      <c r="BF485" s="37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9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16" t="str" cm="1">
        <f t="array" ref="M486" xml:space="preserve"> _xlfn.XLOOKUP(
  1,
  ( BASE_MAPA!$E$2:$E$359 = #REF!) *
  ( BASE_MAPA!$F$2:$F$359 &lt;= #REF!) *
  ( BASE_MAPA!$G$2:$G$359  &gt;= #REF!),
  BASE_MAPA!$H$2:$H$359,
  "-",
  0
)</f>
        <v>-</v>
      </c>
      <c r="N486" s="16" t="str" cm="1">
        <f t="array" ref="N486" xml:space="preserve"> _xlfn.XLOOKUP(
  1,
  ( BASE_MAPA!$E$2:$E$359 = #REF!) *
  ( BASE_MAPA!$F$2:$F$359 &lt;= #REF!) *
  ( BASE_MAPA!$G$2:$G$359  &gt;= #REF!),
  BASE_MAPA!$I$2:$I$359,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75" t="str" cm="1">
        <f t="array" ref="S486" xml:space="preserve"> _xlfn.XLOOKUP(
  1,
  ( BASE_MAPA!$E$2:$E$359 = #REF!) *
  ( BASE_MAPA!$F$2:$F$359 &lt;= #REF!) *
  ( BASE_MAPA!$G$2:$G$359  &gt;= #REF!),
  BASE_MAPA!$D$2:$D$359,
  "-",
  0
)</f>
        <v>-</v>
      </c>
      <c r="T486" s="75" t="str" cm="1">
        <f t="array" ref="T486" xml:space="preserve"> _xlfn.XLOOKUP(
  1,
  ( BASE_MAPA!$E$2:$E$359 = #REF!) *
  ( BASE_MAPA!$F$2:$F$359 &lt;= #REF!) *
  ( BASE_MAPA!$G$2:$G$359  &gt;= #REF!),
  BASE_MAPA!$K$2:$K$359,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68" t="str">
        <f>IF(BS_CONTROLE[[#This Row],[Local - Partida]]=0, "-", BS_CONTROLE[[#This Row],[Local - Partida]])</f>
        <v>-</v>
      </c>
      <c r="AL486" s="368" t="str">
        <f>IF(BS_CONTROLE[[#This Row],[Local - Encerramento]]=0, "-", BS_CONTROLE[[#This Row],[Local - Encerramento]])</f>
        <v>-</v>
      </c>
      <c r="AM486" s="368" t="str">
        <f>IF(BS_CONTROLE[[#This Row],[Entre - Estações]]=0, "-", BS_CONTROLE[[#This Row],[Entre - Estações]])</f>
        <v>-</v>
      </c>
      <c r="AN486" s="368" t="str">
        <f>IF(BS_CONTROLE[[#This Row],[SB]]=0, "-", BS_CONTROLE[[#This Row],[SB]])</f>
        <v>-</v>
      </c>
      <c r="AO486" s="369" t="str">
        <f>IF(BS_CONTROLE[[#This Row],[SUB]]=0, "-", BS_CONTROLE[[#This Row],[SUB]])</f>
        <v>-</v>
      </c>
      <c r="AP486" s="370" t="str">
        <f>IF(BS_CONTROLE[[#This Row],[KM - Inicio]]=0, "-", BS_CONTROLE[[#This Row],[KM - Inicio]])</f>
        <v>-</v>
      </c>
      <c r="AQ486" s="37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75" t="str" cm="1">
        <f t="array" ref="BC486" xml:space="preserve"> _xlfn.XLOOKUP(
  1,
  ( BASE_MAPA!$E$2:$E$359 = #REF!) *
  ( BASE_MAPA!$F$2:$F$359 &lt;= #REF!) *
  ( BASE_MAPA!$G$2:$G$359  &gt;= #REF!),
  BASE_MAPA!$D$2:$D$359,
  "-",
  0
)</f>
        <v>-</v>
      </c>
      <c r="BD486" s="75" t="str" cm="1">
        <f t="array" ref="BD486" xml:space="preserve"> _xlfn.XLOOKUP(
  1,
  ( BASE_MAPA!$E$2:$E$359 = #REF!) *
  ( BASE_MAPA!$F$2:$F$359 &lt;= #REF!) *
  ( BASE_MAPA!$G$2:$G$359  &gt;= #REF!),
  BASE_MAPA!$K$2:$K$359,
  "-",
  0
)</f>
        <v>-</v>
      </c>
      <c r="BE486" s="11" t="str">
        <f>IFERROR(_xlfn.XLOOKUP(AO486, BASE_MAPA!$E$2:$E$359, BASE_MAPA!$J$2:$J$359), "ERRO")</f>
        <v>ERRO</v>
      </c>
      <c r="BF486" s="37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9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16" t="str" cm="1">
        <f t="array" ref="M487" xml:space="preserve"> _xlfn.XLOOKUP(
  1,
  ( BASE_MAPA!$E$2:$E$359 = #REF!) *
  ( BASE_MAPA!$F$2:$F$359 &lt;= #REF!) *
  ( BASE_MAPA!$G$2:$G$359  &gt;= #REF!),
  BASE_MAPA!$H$2:$H$359,
  "-",
  0
)</f>
        <v>-</v>
      </c>
      <c r="N487" s="16" t="str" cm="1">
        <f t="array" ref="N487" xml:space="preserve"> _xlfn.XLOOKUP(
  1,
  ( BASE_MAPA!$E$2:$E$359 = #REF!) *
  ( BASE_MAPA!$F$2:$F$359 &lt;= #REF!) *
  ( BASE_MAPA!$G$2:$G$359  &gt;= #REF!),
  BASE_MAPA!$I$2:$I$359,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75" t="str" cm="1">
        <f t="array" ref="S487" xml:space="preserve"> _xlfn.XLOOKUP(
  1,
  ( BASE_MAPA!$E$2:$E$359 = #REF!) *
  ( BASE_MAPA!$F$2:$F$359 &lt;= #REF!) *
  ( BASE_MAPA!$G$2:$G$359  &gt;= #REF!),
  BASE_MAPA!$D$2:$D$359,
  "-",
  0
)</f>
        <v>-</v>
      </c>
      <c r="T487" s="75" t="str" cm="1">
        <f t="array" ref="T487" xml:space="preserve"> _xlfn.XLOOKUP(
  1,
  ( BASE_MAPA!$E$2:$E$359 = #REF!) *
  ( BASE_MAPA!$F$2:$F$359 &lt;= #REF!) *
  ( BASE_MAPA!$G$2:$G$359  &gt;= #REF!),
  BASE_MAPA!$K$2:$K$359,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68" t="str">
        <f>IF(BS_CONTROLE[[#This Row],[Local - Partida]]=0, "-", BS_CONTROLE[[#This Row],[Local - Partida]])</f>
        <v>-</v>
      </c>
      <c r="AL487" s="368" t="str">
        <f>IF(BS_CONTROLE[[#This Row],[Local - Encerramento]]=0, "-", BS_CONTROLE[[#This Row],[Local - Encerramento]])</f>
        <v>-</v>
      </c>
      <c r="AM487" s="368" t="str">
        <f>IF(BS_CONTROLE[[#This Row],[Entre - Estações]]=0, "-", BS_CONTROLE[[#This Row],[Entre - Estações]])</f>
        <v>-</v>
      </c>
      <c r="AN487" s="368" t="str">
        <f>IF(BS_CONTROLE[[#This Row],[SB]]=0, "-", BS_CONTROLE[[#This Row],[SB]])</f>
        <v>-</v>
      </c>
      <c r="AO487" s="369" t="str">
        <f>IF(BS_CONTROLE[[#This Row],[SUB]]=0, "-", BS_CONTROLE[[#This Row],[SUB]])</f>
        <v>-</v>
      </c>
      <c r="AP487" s="370" t="str">
        <f>IF(BS_CONTROLE[[#This Row],[KM - Inicio]]=0, "-", BS_CONTROLE[[#This Row],[KM - Inicio]])</f>
        <v>-</v>
      </c>
      <c r="AQ487" s="37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75" t="str" cm="1">
        <f t="array" ref="BC487" xml:space="preserve"> _xlfn.XLOOKUP(
  1,
  ( BASE_MAPA!$E$2:$E$359 = #REF!) *
  ( BASE_MAPA!$F$2:$F$359 &lt;= #REF!) *
  ( BASE_MAPA!$G$2:$G$359  &gt;= #REF!),
  BASE_MAPA!$D$2:$D$359,
  "-",
  0
)</f>
        <v>-</v>
      </c>
      <c r="BD487" s="75" t="str" cm="1">
        <f t="array" ref="BD487" xml:space="preserve"> _xlfn.XLOOKUP(
  1,
  ( BASE_MAPA!$E$2:$E$359 = #REF!) *
  ( BASE_MAPA!$F$2:$F$359 &lt;= #REF!) *
  ( BASE_MAPA!$G$2:$G$359  &gt;= #REF!),
  BASE_MAPA!$K$2:$K$359,
  "-",
  0
)</f>
        <v>-</v>
      </c>
      <c r="BE487" s="11" t="str">
        <f>IFERROR(_xlfn.XLOOKUP(AO487, BASE_MAPA!$E$2:$E$359, BASE_MAPA!$J$2:$J$359), "ERRO")</f>
        <v>ERRO</v>
      </c>
      <c r="BF487" s="37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9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16" t="str" cm="1">
        <f t="array" ref="M488" xml:space="preserve"> _xlfn.XLOOKUP(
  1,
  ( BASE_MAPA!$E$2:$E$359 = #REF!) *
  ( BASE_MAPA!$F$2:$F$359 &lt;= #REF!) *
  ( BASE_MAPA!$G$2:$G$359  &gt;= #REF!),
  BASE_MAPA!$H$2:$H$359,
  "-",
  0
)</f>
        <v>-</v>
      </c>
      <c r="N488" s="16" t="str" cm="1">
        <f t="array" ref="N488" xml:space="preserve"> _xlfn.XLOOKUP(
  1,
  ( BASE_MAPA!$E$2:$E$359 = #REF!) *
  ( BASE_MAPA!$F$2:$F$359 &lt;= #REF!) *
  ( BASE_MAPA!$G$2:$G$359  &gt;= #REF!),
  BASE_MAPA!$I$2:$I$359,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75" t="str" cm="1">
        <f t="array" ref="S488" xml:space="preserve"> _xlfn.XLOOKUP(
  1,
  ( BASE_MAPA!$E$2:$E$359 = #REF!) *
  ( BASE_MAPA!$F$2:$F$359 &lt;= #REF!) *
  ( BASE_MAPA!$G$2:$G$359  &gt;= #REF!),
  BASE_MAPA!$D$2:$D$359,
  "-",
  0
)</f>
        <v>-</v>
      </c>
      <c r="T488" s="75" t="str" cm="1">
        <f t="array" ref="T488" xml:space="preserve"> _xlfn.XLOOKUP(
  1,
  ( BASE_MAPA!$E$2:$E$359 = #REF!) *
  ( BASE_MAPA!$F$2:$F$359 &lt;= #REF!) *
  ( BASE_MAPA!$G$2:$G$359  &gt;= #REF!),
  BASE_MAPA!$K$2:$K$359,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68" t="str">
        <f>IF(BS_CONTROLE[[#This Row],[Local - Partida]]=0, "-", BS_CONTROLE[[#This Row],[Local - Partida]])</f>
        <v>-</v>
      </c>
      <c r="AL488" s="368" t="str">
        <f>IF(BS_CONTROLE[[#This Row],[Local - Encerramento]]=0, "-", BS_CONTROLE[[#This Row],[Local - Encerramento]])</f>
        <v>-</v>
      </c>
      <c r="AM488" s="368" t="str">
        <f>IF(BS_CONTROLE[[#This Row],[Entre - Estações]]=0, "-", BS_CONTROLE[[#This Row],[Entre - Estações]])</f>
        <v>-</v>
      </c>
      <c r="AN488" s="368" t="str">
        <f>IF(BS_CONTROLE[[#This Row],[SB]]=0, "-", BS_CONTROLE[[#This Row],[SB]])</f>
        <v>-</v>
      </c>
      <c r="AO488" s="369" t="str">
        <f>IF(BS_CONTROLE[[#This Row],[SUB]]=0, "-", BS_CONTROLE[[#This Row],[SUB]])</f>
        <v>-</v>
      </c>
      <c r="AP488" s="370" t="str">
        <f>IF(BS_CONTROLE[[#This Row],[KM - Inicio]]=0, "-", BS_CONTROLE[[#This Row],[KM - Inicio]])</f>
        <v>-</v>
      </c>
      <c r="AQ488" s="37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75" t="str" cm="1">
        <f t="array" ref="BC488" xml:space="preserve"> _xlfn.XLOOKUP(
  1,
  ( BASE_MAPA!$E$2:$E$359 = #REF!) *
  ( BASE_MAPA!$F$2:$F$359 &lt;= #REF!) *
  ( BASE_MAPA!$G$2:$G$359  &gt;= #REF!),
  BASE_MAPA!$D$2:$D$359,
  "-",
  0
)</f>
        <v>-</v>
      </c>
      <c r="BD488" s="75" t="str" cm="1">
        <f t="array" ref="BD488" xml:space="preserve"> _xlfn.XLOOKUP(
  1,
  ( BASE_MAPA!$E$2:$E$359 = #REF!) *
  ( BASE_MAPA!$F$2:$F$359 &lt;= #REF!) *
  ( BASE_MAPA!$G$2:$G$359  &gt;= #REF!),
  BASE_MAPA!$K$2:$K$359,
  "-",
  0
)</f>
        <v>-</v>
      </c>
      <c r="BE488" s="11" t="str">
        <f>IFERROR(_xlfn.XLOOKUP(AO488, BASE_MAPA!$E$2:$E$359, BASE_MAPA!$J$2:$J$359), "ERRO")</f>
        <v>ERRO</v>
      </c>
      <c r="BF488" s="37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9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16" t="str" cm="1">
        <f t="array" ref="M489" xml:space="preserve"> _xlfn.XLOOKUP(
  1,
  ( BASE_MAPA!$E$2:$E$359 = #REF!) *
  ( BASE_MAPA!$F$2:$F$359 &lt;= #REF!) *
  ( BASE_MAPA!$G$2:$G$359  &gt;= #REF!),
  BASE_MAPA!$H$2:$H$359,
  "-",
  0
)</f>
        <v>-</v>
      </c>
      <c r="N489" s="16" t="str" cm="1">
        <f t="array" ref="N489" xml:space="preserve"> _xlfn.XLOOKUP(
  1,
  ( BASE_MAPA!$E$2:$E$359 = #REF!) *
  ( BASE_MAPA!$F$2:$F$359 &lt;= #REF!) *
  ( BASE_MAPA!$G$2:$G$359  &gt;= #REF!),
  BASE_MAPA!$I$2:$I$359,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75" t="str" cm="1">
        <f t="array" ref="S489" xml:space="preserve"> _xlfn.XLOOKUP(
  1,
  ( BASE_MAPA!$E$2:$E$359 = #REF!) *
  ( BASE_MAPA!$F$2:$F$359 &lt;= #REF!) *
  ( BASE_MAPA!$G$2:$G$359  &gt;= #REF!),
  BASE_MAPA!$D$2:$D$359,
  "-",
  0
)</f>
        <v>-</v>
      </c>
      <c r="T489" s="75" t="str" cm="1">
        <f t="array" ref="T489" xml:space="preserve"> _xlfn.XLOOKUP(
  1,
  ( BASE_MAPA!$E$2:$E$359 = #REF!) *
  ( BASE_MAPA!$F$2:$F$359 &lt;= #REF!) *
  ( BASE_MAPA!$G$2:$G$359  &gt;= #REF!),
  BASE_MAPA!$K$2:$K$359,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68" t="str">
        <f>IF(BS_CONTROLE[[#This Row],[Local - Partida]]=0, "-", BS_CONTROLE[[#This Row],[Local - Partida]])</f>
        <v>-</v>
      </c>
      <c r="AL489" s="368" t="str">
        <f>IF(BS_CONTROLE[[#This Row],[Local - Encerramento]]=0, "-", BS_CONTROLE[[#This Row],[Local - Encerramento]])</f>
        <v>-</v>
      </c>
      <c r="AM489" s="368" t="str">
        <f>IF(BS_CONTROLE[[#This Row],[Entre - Estações]]=0, "-", BS_CONTROLE[[#This Row],[Entre - Estações]])</f>
        <v>-</v>
      </c>
      <c r="AN489" s="368" t="str">
        <f>IF(BS_CONTROLE[[#This Row],[SB]]=0, "-", BS_CONTROLE[[#This Row],[SB]])</f>
        <v>-</v>
      </c>
      <c r="AO489" s="369" t="str">
        <f>IF(BS_CONTROLE[[#This Row],[SUB]]=0, "-", BS_CONTROLE[[#This Row],[SUB]])</f>
        <v>-</v>
      </c>
      <c r="AP489" s="370" t="str">
        <f>IF(BS_CONTROLE[[#This Row],[KM - Inicio]]=0, "-", BS_CONTROLE[[#This Row],[KM - Inicio]])</f>
        <v>-</v>
      </c>
      <c r="AQ489" s="37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75" t="str" cm="1">
        <f t="array" ref="BC489" xml:space="preserve"> _xlfn.XLOOKUP(
  1,
  ( BASE_MAPA!$E$2:$E$359 = #REF!) *
  ( BASE_MAPA!$F$2:$F$359 &lt;= #REF!) *
  ( BASE_MAPA!$G$2:$G$359  &gt;= #REF!),
  BASE_MAPA!$D$2:$D$359,
  "-",
  0
)</f>
        <v>-</v>
      </c>
      <c r="BD489" s="75" t="str" cm="1">
        <f t="array" ref="BD489" xml:space="preserve"> _xlfn.XLOOKUP(
  1,
  ( BASE_MAPA!$E$2:$E$359 = #REF!) *
  ( BASE_MAPA!$F$2:$F$359 &lt;= #REF!) *
  ( BASE_MAPA!$G$2:$G$359  &gt;= #REF!),
  BASE_MAPA!$K$2:$K$359,
  "-",
  0
)</f>
        <v>-</v>
      </c>
      <c r="BE489" s="11" t="str">
        <f>IFERROR(_xlfn.XLOOKUP(AO489, BASE_MAPA!$E$2:$E$359, BASE_MAPA!$J$2:$J$359), "ERRO")</f>
        <v>ERRO</v>
      </c>
      <c r="BF489" s="37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9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16" t="str" cm="1">
        <f t="array" ref="M490" xml:space="preserve"> _xlfn.XLOOKUP(
  1,
  ( BASE_MAPA!$E$2:$E$359 = #REF!) *
  ( BASE_MAPA!$F$2:$F$359 &lt;= #REF!) *
  ( BASE_MAPA!$G$2:$G$359  &gt;= #REF!),
  BASE_MAPA!$H$2:$H$359,
  "-",
  0
)</f>
        <v>-</v>
      </c>
      <c r="N490" s="16" t="str" cm="1">
        <f t="array" ref="N490" xml:space="preserve"> _xlfn.XLOOKUP(
  1,
  ( BASE_MAPA!$E$2:$E$359 = #REF!) *
  ( BASE_MAPA!$F$2:$F$359 &lt;= #REF!) *
  ( BASE_MAPA!$G$2:$G$359  &gt;= #REF!),
  BASE_MAPA!$I$2:$I$359,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75" t="str" cm="1">
        <f t="array" ref="S490" xml:space="preserve"> _xlfn.XLOOKUP(
  1,
  ( BASE_MAPA!$E$2:$E$359 = #REF!) *
  ( BASE_MAPA!$F$2:$F$359 &lt;= #REF!) *
  ( BASE_MAPA!$G$2:$G$359  &gt;= #REF!),
  BASE_MAPA!$D$2:$D$359,
  "-",
  0
)</f>
        <v>-</v>
      </c>
      <c r="T490" s="75" t="str" cm="1">
        <f t="array" ref="T490" xml:space="preserve"> _xlfn.XLOOKUP(
  1,
  ( BASE_MAPA!$E$2:$E$359 = #REF!) *
  ( BASE_MAPA!$F$2:$F$359 &lt;= #REF!) *
  ( BASE_MAPA!$G$2:$G$359  &gt;= #REF!),
  BASE_MAPA!$K$2:$K$359,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68" t="str">
        <f>IF(BS_CONTROLE[[#This Row],[Local - Partida]]=0, "-", BS_CONTROLE[[#This Row],[Local - Partida]])</f>
        <v>-</v>
      </c>
      <c r="AL490" s="368" t="str">
        <f>IF(BS_CONTROLE[[#This Row],[Local - Encerramento]]=0, "-", BS_CONTROLE[[#This Row],[Local - Encerramento]])</f>
        <v>-</v>
      </c>
      <c r="AM490" s="368" t="str">
        <f>IF(BS_CONTROLE[[#This Row],[Entre - Estações]]=0, "-", BS_CONTROLE[[#This Row],[Entre - Estações]])</f>
        <v>-</v>
      </c>
      <c r="AN490" s="368" t="str">
        <f>IF(BS_CONTROLE[[#This Row],[SB]]=0, "-", BS_CONTROLE[[#This Row],[SB]])</f>
        <v>-</v>
      </c>
      <c r="AO490" s="369" t="str">
        <f>IF(BS_CONTROLE[[#This Row],[SUB]]=0, "-", BS_CONTROLE[[#This Row],[SUB]])</f>
        <v>-</v>
      </c>
      <c r="AP490" s="370" t="str">
        <f>IF(BS_CONTROLE[[#This Row],[KM - Inicio]]=0, "-", BS_CONTROLE[[#This Row],[KM - Inicio]])</f>
        <v>-</v>
      </c>
      <c r="AQ490" s="37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75" t="str" cm="1">
        <f t="array" ref="BC490" xml:space="preserve"> _xlfn.XLOOKUP(
  1,
  ( BASE_MAPA!$E$2:$E$359 = #REF!) *
  ( BASE_MAPA!$F$2:$F$359 &lt;= #REF!) *
  ( BASE_MAPA!$G$2:$G$359  &gt;= #REF!),
  BASE_MAPA!$D$2:$D$359,
  "-",
  0
)</f>
        <v>-</v>
      </c>
      <c r="BD490" s="75" t="str" cm="1">
        <f t="array" ref="BD490" xml:space="preserve"> _xlfn.XLOOKUP(
  1,
  ( BASE_MAPA!$E$2:$E$359 = #REF!) *
  ( BASE_MAPA!$F$2:$F$359 &lt;= #REF!) *
  ( BASE_MAPA!$G$2:$G$359  &gt;= #REF!),
  BASE_MAPA!$K$2:$K$359,
  "-",
  0
)</f>
        <v>-</v>
      </c>
      <c r="BE490" s="11" t="str">
        <f>IFERROR(_xlfn.XLOOKUP(AO490, BASE_MAPA!$E$2:$E$359, BASE_MAPA!$J$2:$J$359), "ERRO")</f>
        <v>ERRO</v>
      </c>
      <c r="BF490" s="37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9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16" t="str" cm="1">
        <f t="array" ref="M491" xml:space="preserve"> _xlfn.XLOOKUP(
  1,
  ( BASE_MAPA!$E$2:$E$359 = #REF!) *
  ( BASE_MAPA!$F$2:$F$359 &lt;= #REF!) *
  ( BASE_MAPA!$G$2:$G$359  &gt;= #REF!),
  BASE_MAPA!$H$2:$H$359,
  "-",
  0
)</f>
        <v>-</v>
      </c>
      <c r="N491" s="16" t="str" cm="1">
        <f t="array" ref="N491" xml:space="preserve"> _xlfn.XLOOKUP(
  1,
  ( BASE_MAPA!$E$2:$E$359 = #REF!) *
  ( BASE_MAPA!$F$2:$F$359 &lt;= #REF!) *
  ( BASE_MAPA!$G$2:$G$359  &gt;= #REF!),
  BASE_MAPA!$I$2:$I$359,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75" t="str" cm="1">
        <f t="array" ref="S491" xml:space="preserve"> _xlfn.XLOOKUP(
  1,
  ( BASE_MAPA!$E$2:$E$359 = #REF!) *
  ( BASE_MAPA!$F$2:$F$359 &lt;= #REF!) *
  ( BASE_MAPA!$G$2:$G$359  &gt;= #REF!),
  BASE_MAPA!$D$2:$D$359,
  "-",
  0
)</f>
        <v>-</v>
      </c>
      <c r="T491" s="75" t="str" cm="1">
        <f t="array" ref="T491" xml:space="preserve"> _xlfn.XLOOKUP(
  1,
  ( BASE_MAPA!$E$2:$E$359 = #REF!) *
  ( BASE_MAPA!$F$2:$F$359 &lt;= #REF!) *
  ( BASE_MAPA!$G$2:$G$359  &gt;= #REF!),
  BASE_MAPA!$K$2:$K$359,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68" t="str">
        <f>IF(BS_CONTROLE[[#This Row],[Local - Partida]]=0, "-", BS_CONTROLE[[#This Row],[Local - Partida]])</f>
        <v>-</v>
      </c>
      <c r="AL491" s="368" t="str">
        <f>IF(BS_CONTROLE[[#This Row],[Local - Encerramento]]=0, "-", BS_CONTROLE[[#This Row],[Local - Encerramento]])</f>
        <v>-</v>
      </c>
      <c r="AM491" s="368" t="str">
        <f>IF(BS_CONTROLE[[#This Row],[Entre - Estações]]=0, "-", BS_CONTROLE[[#This Row],[Entre - Estações]])</f>
        <v>-</v>
      </c>
      <c r="AN491" s="368" t="str">
        <f>IF(BS_CONTROLE[[#This Row],[SB]]=0, "-", BS_CONTROLE[[#This Row],[SB]])</f>
        <v>-</v>
      </c>
      <c r="AO491" s="369" t="str">
        <f>IF(BS_CONTROLE[[#This Row],[SUB]]=0, "-", BS_CONTROLE[[#This Row],[SUB]])</f>
        <v>-</v>
      </c>
      <c r="AP491" s="370" t="str">
        <f>IF(BS_CONTROLE[[#This Row],[KM - Inicio]]=0, "-", BS_CONTROLE[[#This Row],[KM - Inicio]])</f>
        <v>-</v>
      </c>
      <c r="AQ491" s="37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75" t="str" cm="1">
        <f t="array" ref="BC491" xml:space="preserve"> _xlfn.XLOOKUP(
  1,
  ( BASE_MAPA!$E$2:$E$359 = #REF!) *
  ( BASE_MAPA!$F$2:$F$359 &lt;= #REF!) *
  ( BASE_MAPA!$G$2:$G$359  &gt;= #REF!),
  BASE_MAPA!$D$2:$D$359,
  "-",
  0
)</f>
        <v>-</v>
      </c>
      <c r="BD491" s="75" t="str" cm="1">
        <f t="array" ref="BD491" xml:space="preserve"> _xlfn.XLOOKUP(
  1,
  ( BASE_MAPA!$E$2:$E$359 = #REF!) *
  ( BASE_MAPA!$F$2:$F$359 &lt;= #REF!) *
  ( BASE_MAPA!$G$2:$G$359  &gt;= #REF!),
  BASE_MAPA!$K$2:$K$359,
  "-",
  0
)</f>
        <v>-</v>
      </c>
      <c r="BE491" s="11" t="str">
        <f>IFERROR(_xlfn.XLOOKUP(AO491, BASE_MAPA!$E$2:$E$359, BASE_MAPA!$J$2:$J$359), "ERRO")</f>
        <v>ERRO</v>
      </c>
      <c r="BF491" s="37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9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16" t="str" cm="1">
        <f t="array" ref="M492" xml:space="preserve"> _xlfn.XLOOKUP(
  1,
  ( BASE_MAPA!$E$2:$E$359 = #REF!) *
  ( BASE_MAPA!$F$2:$F$359 &lt;= #REF!) *
  ( BASE_MAPA!$G$2:$G$359  &gt;= #REF!),
  BASE_MAPA!$H$2:$H$359,
  "-",
  0
)</f>
        <v>-</v>
      </c>
      <c r="N492" s="16" t="str" cm="1">
        <f t="array" ref="N492" xml:space="preserve"> _xlfn.XLOOKUP(
  1,
  ( BASE_MAPA!$E$2:$E$359 = #REF!) *
  ( BASE_MAPA!$F$2:$F$359 &lt;= #REF!) *
  ( BASE_MAPA!$G$2:$G$359  &gt;= #REF!),
  BASE_MAPA!$I$2:$I$359,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75" t="str" cm="1">
        <f t="array" ref="S492" xml:space="preserve"> _xlfn.XLOOKUP(
  1,
  ( BASE_MAPA!$E$2:$E$359 = #REF!) *
  ( BASE_MAPA!$F$2:$F$359 &lt;= #REF!) *
  ( BASE_MAPA!$G$2:$G$359  &gt;= #REF!),
  BASE_MAPA!$D$2:$D$359,
  "-",
  0
)</f>
        <v>-</v>
      </c>
      <c r="T492" s="75" t="str" cm="1">
        <f t="array" ref="T492" xml:space="preserve"> _xlfn.XLOOKUP(
  1,
  ( BASE_MAPA!$E$2:$E$359 = #REF!) *
  ( BASE_MAPA!$F$2:$F$359 &lt;= #REF!) *
  ( BASE_MAPA!$G$2:$G$359  &gt;= #REF!),
  BASE_MAPA!$K$2:$K$359,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68" t="str">
        <f>IF(BS_CONTROLE[[#This Row],[Local - Partida]]=0, "-", BS_CONTROLE[[#This Row],[Local - Partida]])</f>
        <v>-</v>
      </c>
      <c r="AL492" s="368" t="str">
        <f>IF(BS_CONTROLE[[#This Row],[Local - Encerramento]]=0, "-", BS_CONTROLE[[#This Row],[Local - Encerramento]])</f>
        <v>-</v>
      </c>
      <c r="AM492" s="368" t="str">
        <f>IF(BS_CONTROLE[[#This Row],[Entre - Estações]]=0, "-", BS_CONTROLE[[#This Row],[Entre - Estações]])</f>
        <v>-</v>
      </c>
      <c r="AN492" s="368" t="str">
        <f>IF(BS_CONTROLE[[#This Row],[SB]]=0, "-", BS_CONTROLE[[#This Row],[SB]])</f>
        <v>-</v>
      </c>
      <c r="AO492" s="369" t="str">
        <f>IF(BS_CONTROLE[[#This Row],[SUB]]=0, "-", BS_CONTROLE[[#This Row],[SUB]])</f>
        <v>-</v>
      </c>
      <c r="AP492" s="370" t="str">
        <f>IF(BS_CONTROLE[[#This Row],[KM - Inicio]]=0, "-", BS_CONTROLE[[#This Row],[KM - Inicio]])</f>
        <v>-</v>
      </c>
      <c r="AQ492" s="37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75" t="str" cm="1">
        <f t="array" ref="BC492" xml:space="preserve"> _xlfn.XLOOKUP(
  1,
  ( BASE_MAPA!$E$2:$E$359 = #REF!) *
  ( BASE_MAPA!$F$2:$F$359 &lt;= #REF!) *
  ( BASE_MAPA!$G$2:$G$359  &gt;= #REF!),
  BASE_MAPA!$D$2:$D$359,
  "-",
  0
)</f>
        <v>-</v>
      </c>
      <c r="BD492" s="75" t="str" cm="1">
        <f t="array" ref="BD492" xml:space="preserve"> _xlfn.XLOOKUP(
  1,
  ( BASE_MAPA!$E$2:$E$359 = #REF!) *
  ( BASE_MAPA!$F$2:$F$359 &lt;= #REF!) *
  ( BASE_MAPA!$G$2:$G$359  &gt;= #REF!),
  BASE_MAPA!$K$2:$K$359,
  "-",
  0
)</f>
        <v>-</v>
      </c>
      <c r="BE492" s="11" t="str">
        <f>IFERROR(_xlfn.XLOOKUP(AO492, BASE_MAPA!$E$2:$E$359, BASE_MAPA!$J$2:$J$359), "ERRO")</f>
        <v>ERRO</v>
      </c>
      <c r="BF492" s="37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9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16" t="str" cm="1">
        <f t="array" ref="M493" xml:space="preserve"> _xlfn.XLOOKUP(
  1,
  ( BASE_MAPA!$E$2:$E$359 = #REF!) *
  ( BASE_MAPA!$F$2:$F$359 &lt;= #REF!) *
  ( BASE_MAPA!$G$2:$G$359  &gt;= #REF!),
  BASE_MAPA!$H$2:$H$359,
  "-",
  0
)</f>
        <v>-</v>
      </c>
      <c r="N493" s="16" t="str" cm="1">
        <f t="array" ref="N493" xml:space="preserve"> _xlfn.XLOOKUP(
  1,
  ( BASE_MAPA!$E$2:$E$359 = #REF!) *
  ( BASE_MAPA!$F$2:$F$359 &lt;= #REF!) *
  ( BASE_MAPA!$G$2:$G$359  &gt;= #REF!),
  BASE_MAPA!$I$2:$I$359,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75" t="str" cm="1">
        <f t="array" ref="S493" xml:space="preserve"> _xlfn.XLOOKUP(
  1,
  ( BASE_MAPA!$E$2:$E$359 = #REF!) *
  ( BASE_MAPA!$F$2:$F$359 &lt;= #REF!) *
  ( BASE_MAPA!$G$2:$G$359  &gt;= #REF!),
  BASE_MAPA!$D$2:$D$359,
  "-",
  0
)</f>
        <v>-</v>
      </c>
      <c r="T493" s="75" t="str" cm="1">
        <f t="array" ref="T493" xml:space="preserve"> _xlfn.XLOOKUP(
  1,
  ( BASE_MAPA!$E$2:$E$359 = #REF!) *
  ( BASE_MAPA!$F$2:$F$359 &lt;= #REF!) *
  ( BASE_MAPA!$G$2:$G$359  &gt;= #REF!),
  BASE_MAPA!$K$2:$K$359,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68" t="str">
        <f>IF(BS_CONTROLE[[#This Row],[Local - Partida]]=0, "-", BS_CONTROLE[[#This Row],[Local - Partida]])</f>
        <v>-</v>
      </c>
      <c r="AL493" s="368" t="str">
        <f>IF(BS_CONTROLE[[#This Row],[Local - Encerramento]]=0, "-", BS_CONTROLE[[#This Row],[Local - Encerramento]])</f>
        <v>-</v>
      </c>
      <c r="AM493" s="368" t="str">
        <f>IF(BS_CONTROLE[[#This Row],[Entre - Estações]]=0, "-", BS_CONTROLE[[#This Row],[Entre - Estações]])</f>
        <v>-</v>
      </c>
      <c r="AN493" s="368" t="str">
        <f>IF(BS_CONTROLE[[#This Row],[SB]]=0, "-", BS_CONTROLE[[#This Row],[SB]])</f>
        <v>-</v>
      </c>
      <c r="AO493" s="369" t="str">
        <f>IF(BS_CONTROLE[[#This Row],[SUB]]=0, "-", BS_CONTROLE[[#This Row],[SUB]])</f>
        <v>-</v>
      </c>
      <c r="AP493" s="370" t="str">
        <f>IF(BS_CONTROLE[[#This Row],[KM - Inicio]]=0, "-", BS_CONTROLE[[#This Row],[KM - Inicio]])</f>
        <v>-</v>
      </c>
      <c r="AQ493" s="37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75" t="str" cm="1">
        <f t="array" ref="BC493" xml:space="preserve"> _xlfn.XLOOKUP(
  1,
  ( BASE_MAPA!$E$2:$E$359 = #REF!) *
  ( BASE_MAPA!$F$2:$F$359 &lt;= #REF!) *
  ( BASE_MAPA!$G$2:$G$359  &gt;= #REF!),
  BASE_MAPA!$D$2:$D$359,
  "-",
  0
)</f>
        <v>-</v>
      </c>
      <c r="BD493" s="75" t="str" cm="1">
        <f t="array" ref="BD493" xml:space="preserve"> _xlfn.XLOOKUP(
  1,
  ( BASE_MAPA!$E$2:$E$359 = #REF!) *
  ( BASE_MAPA!$F$2:$F$359 &lt;= #REF!) *
  ( BASE_MAPA!$G$2:$G$359  &gt;= #REF!),
  BASE_MAPA!$K$2:$K$359,
  "-",
  0
)</f>
        <v>-</v>
      </c>
      <c r="BE493" s="11" t="str">
        <f>IFERROR(_xlfn.XLOOKUP(AO493, BASE_MAPA!$E$2:$E$359, BASE_MAPA!$J$2:$J$359), "ERRO")</f>
        <v>ERRO</v>
      </c>
      <c r="BF493" s="37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9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16" t="str" cm="1">
        <f t="array" ref="M494" xml:space="preserve"> _xlfn.XLOOKUP(
  1,
  ( BASE_MAPA!$E$2:$E$359 = #REF!) *
  ( BASE_MAPA!$F$2:$F$359 &lt;= #REF!) *
  ( BASE_MAPA!$G$2:$G$359  &gt;= #REF!),
  BASE_MAPA!$H$2:$H$359,
  "-",
  0
)</f>
        <v>-</v>
      </c>
      <c r="N494" s="16" t="str" cm="1">
        <f t="array" ref="N494" xml:space="preserve"> _xlfn.XLOOKUP(
  1,
  ( BASE_MAPA!$E$2:$E$359 = #REF!) *
  ( BASE_MAPA!$F$2:$F$359 &lt;= #REF!) *
  ( BASE_MAPA!$G$2:$G$359  &gt;= #REF!),
  BASE_MAPA!$I$2:$I$359,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75" t="str" cm="1">
        <f t="array" ref="S494" xml:space="preserve"> _xlfn.XLOOKUP(
  1,
  ( BASE_MAPA!$E$2:$E$359 = #REF!) *
  ( BASE_MAPA!$F$2:$F$359 &lt;= #REF!) *
  ( BASE_MAPA!$G$2:$G$359  &gt;= #REF!),
  BASE_MAPA!$D$2:$D$359,
  "-",
  0
)</f>
        <v>-</v>
      </c>
      <c r="T494" s="75" t="str" cm="1">
        <f t="array" ref="T494" xml:space="preserve"> _xlfn.XLOOKUP(
  1,
  ( BASE_MAPA!$E$2:$E$359 = #REF!) *
  ( BASE_MAPA!$F$2:$F$359 &lt;= #REF!) *
  ( BASE_MAPA!$G$2:$G$359  &gt;= #REF!),
  BASE_MAPA!$K$2:$K$359,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68" t="str">
        <f>IF(BS_CONTROLE[[#This Row],[Local - Partida]]=0, "-", BS_CONTROLE[[#This Row],[Local - Partida]])</f>
        <v>-</v>
      </c>
      <c r="AL494" s="368" t="str">
        <f>IF(BS_CONTROLE[[#This Row],[Local - Encerramento]]=0, "-", BS_CONTROLE[[#This Row],[Local - Encerramento]])</f>
        <v>-</v>
      </c>
      <c r="AM494" s="368" t="str">
        <f>IF(BS_CONTROLE[[#This Row],[Entre - Estações]]=0, "-", BS_CONTROLE[[#This Row],[Entre - Estações]])</f>
        <v>-</v>
      </c>
      <c r="AN494" s="368" t="str">
        <f>IF(BS_CONTROLE[[#This Row],[SB]]=0, "-", BS_CONTROLE[[#This Row],[SB]])</f>
        <v>-</v>
      </c>
      <c r="AO494" s="369" t="str">
        <f>IF(BS_CONTROLE[[#This Row],[SUB]]=0, "-", BS_CONTROLE[[#This Row],[SUB]])</f>
        <v>-</v>
      </c>
      <c r="AP494" s="370" t="str">
        <f>IF(BS_CONTROLE[[#This Row],[KM - Inicio]]=0, "-", BS_CONTROLE[[#This Row],[KM - Inicio]])</f>
        <v>-</v>
      </c>
      <c r="AQ494" s="37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75" t="str" cm="1">
        <f t="array" ref="BC494" xml:space="preserve"> _xlfn.XLOOKUP(
  1,
  ( BASE_MAPA!$E$2:$E$359 = #REF!) *
  ( BASE_MAPA!$F$2:$F$359 &lt;= #REF!) *
  ( BASE_MAPA!$G$2:$G$359  &gt;= #REF!),
  BASE_MAPA!$D$2:$D$359,
  "-",
  0
)</f>
        <v>-</v>
      </c>
      <c r="BD494" s="75" t="str" cm="1">
        <f t="array" ref="BD494" xml:space="preserve"> _xlfn.XLOOKUP(
  1,
  ( BASE_MAPA!$E$2:$E$359 = #REF!) *
  ( BASE_MAPA!$F$2:$F$359 &lt;= #REF!) *
  ( BASE_MAPA!$G$2:$G$359  &gt;= #REF!),
  BASE_MAPA!$K$2:$K$359,
  "-",
  0
)</f>
        <v>-</v>
      </c>
      <c r="BE494" s="11" t="str">
        <f>IFERROR(_xlfn.XLOOKUP(AO494, BASE_MAPA!$E$2:$E$359, BASE_MAPA!$J$2:$J$359), "ERRO")</f>
        <v>ERRO</v>
      </c>
      <c r="BF494" s="37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9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16" t="str" cm="1">
        <f t="array" ref="M495" xml:space="preserve"> _xlfn.XLOOKUP(
  1,
  ( BASE_MAPA!$E$2:$E$359 = #REF!) *
  ( BASE_MAPA!$F$2:$F$359 &lt;= #REF!) *
  ( BASE_MAPA!$G$2:$G$359  &gt;= #REF!),
  BASE_MAPA!$H$2:$H$359,
  "-",
  0
)</f>
        <v>-</v>
      </c>
      <c r="N495" s="16" t="str" cm="1">
        <f t="array" ref="N495" xml:space="preserve"> _xlfn.XLOOKUP(
  1,
  ( BASE_MAPA!$E$2:$E$359 = #REF!) *
  ( BASE_MAPA!$F$2:$F$359 &lt;= #REF!) *
  ( BASE_MAPA!$G$2:$G$359  &gt;= #REF!),
  BASE_MAPA!$I$2:$I$359,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75" t="str" cm="1">
        <f t="array" ref="S495" xml:space="preserve"> _xlfn.XLOOKUP(
  1,
  ( BASE_MAPA!$E$2:$E$359 = #REF!) *
  ( BASE_MAPA!$F$2:$F$359 &lt;= #REF!) *
  ( BASE_MAPA!$G$2:$G$359  &gt;= #REF!),
  BASE_MAPA!$D$2:$D$359,
  "-",
  0
)</f>
        <v>-</v>
      </c>
      <c r="T495" s="75" t="str" cm="1">
        <f t="array" ref="T495" xml:space="preserve"> _xlfn.XLOOKUP(
  1,
  ( BASE_MAPA!$E$2:$E$359 = #REF!) *
  ( BASE_MAPA!$F$2:$F$359 &lt;= #REF!) *
  ( BASE_MAPA!$G$2:$G$359  &gt;= #REF!),
  BASE_MAPA!$K$2:$K$359,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68" t="str">
        <f>IF(BS_CONTROLE[[#This Row],[Local - Partida]]=0, "-", BS_CONTROLE[[#This Row],[Local - Partida]])</f>
        <v>-</v>
      </c>
      <c r="AL495" s="368" t="str">
        <f>IF(BS_CONTROLE[[#This Row],[Local - Encerramento]]=0, "-", BS_CONTROLE[[#This Row],[Local - Encerramento]])</f>
        <v>-</v>
      </c>
      <c r="AM495" s="368" t="str">
        <f>IF(BS_CONTROLE[[#This Row],[Entre - Estações]]=0, "-", BS_CONTROLE[[#This Row],[Entre - Estações]])</f>
        <v>-</v>
      </c>
      <c r="AN495" s="368" t="str">
        <f>IF(BS_CONTROLE[[#This Row],[SB]]=0, "-", BS_CONTROLE[[#This Row],[SB]])</f>
        <v>-</v>
      </c>
      <c r="AO495" s="369" t="str">
        <f>IF(BS_CONTROLE[[#This Row],[SUB]]=0, "-", BS_CONTROLE[[#This Row],[SUB]])</f>
        <v>-</v>
      </c>
      <c r="AP495" s="370" t="str">
        <f>IF(BS_CONTROLE[[#This Row],[KM - Inicio]]=0, "-", BS_CONTROLE[[#This Row],[KM - Inicio]])</f>
        <v>-</v>
      </c>
      <c r="AQ495" s="37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75" t="str" cm="1">
        <f t="array" ref="BC495" xml:space="preserve"> _xlfn.XLOOKUP(
  1,
  ( BASE_MAPA!$E$2:$E$359 = #REF!) *
  ( BASE_MAPA!$F$2:$F$359 &lt;= #REF!) *
  ( BASE_MAPA!$G$2:$G$359  &gt;= #REF!),
  BASE_MAPA!$D$2:$D$359,
  "-",
  0
)</f>
        <v>-</v>
      </c>
      <c r="BD495" s="75" t="str" cm="1">
        <f t="array" ref="BD495" xml:space="preserve"> _xlfn.XLOOKUP(
  1,
  ( BASE_MAPA!$E$2:$E$359 = #REF!) *
  ( BASE_MAPA!$F$2:$F$359 &lt;= #REF!) *
  ( BASE_MAPA!$G$2:$G$359  &gt;= #REF!),
  BASE_MAPA!$K$2:$K$359,
  "-",
  0
)</f>
        <v>-</v>
      </c>
      <c r="BE495" s="11" t="str">
        <f>IFERROR(_xlfn.XLOOKUP(AO495, BASE_MAPA!$E$2:$E$359, BASE_MAPA!$J$2:$J$359), "ERRO")</f>
        <v>ERRO</v>
      </c>
      <c r="BF495" s="37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9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16" t="str" cm="1">
        <f t="array" ref="M496" xml:space="preserve"> _xlfn.XLOOKUP(
  1,
  ( BASE_MAPA!$E$2:$E$359 = #REF!) *
  ( BASE_MAPA!$F$2:$F$359 &lt;= #REF!) *
  ( BASE_MAPA!$G$2:$G$359  &gt;= #REF!),
  BASE_MAPA!$H$2:$H$359,
  "-",
  0
)</f>
        <v>-</v>
      </c>
      <c r="N496" s="16" t="str" cm="1">
        <f t="array" ref="N496" xml:space="preserve"> _xlfn.XLOOKUP(
  1,
  ( BASE_MAPA!$E$2:$E$359 = #REF!) *
  ( BASE_MAPA!$F$2:$F$359 &lt;= #REF!) *
  ( BASE_MAPA!$G$2:$G$359  &gt;= #REF!),
  BASE_MAPA!$I$2:$I$359,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75" t="str" cm="1">
        <f t="array" ref="S496" xml:space="preserve"> _xlfn.XLOOKUP(
  1,
  ( BASE_MAPA!$E$2:$E$359 = #REF!) *
  ( BASE_MAPA!$F$2:$F$359 &lt;= #REF!) *
  ( BASE_MAPA!$G$2:$G$359  &gt;= #REF!),
  BASE_MAPA!$D$2:$D$359,
  "-",
  0
)</f>
        <v>-</v>
      </c>
      <c r="T496" s="75" t="str" cm="1">
        <f t="array" ref="T496" xml:space="preserve"> _xlfn.XLOOKUP(
  1,
  ( BASE_MAPA!$E$2:$E$359 = #REF!) *
  ( BASE_MAPA!$F$2:$F$359 &lt;= #REF!) *
  ( BASE_MAPA!$G$2:$G$359  &gt;= #REF!),
  BASE_MAPA!$K$2:$K$359,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68" t="str">
        <f>IF(BS_CONTROLE[[#This Row],[Local - Partida]]=0, "-", BS_CONTROLE[[#This Row],[Local - Partida]])</f>
        <v>-</v>
      </c>
      <c r="AL496" s="368" t="str">
        <f>IF(BS_CONTROLE[[#This Row],[Local - Encerramento]]=0, "-", BS_CONTROLE[[#This Row],[Local - Encerramento]])</f>
        <v>-</v>
      </c>
      <c r="AM496" s="368" t="str">
        <f>IF(BS_CONTROLE[[#This Row],[Entre - Estações]]=0, "-", BS_CONTROLE[[#This Row],[Entre - Estações]])</f>
        <v>-</v>
      </c>
      <c r="AN496" s="368" t="str">
        <f>IF(BS_CONTROLE[[#This Row],[SB]]=0, "-", BS_CONTROLE[[#This Row],[SB]])</f>
        <v>-</v>
      </c>
      <c r="AO496" s="369" t="str">
        <f>IF(BS_CONTROLE[[#This Row],[SUB]]=0, "-", BS_CONTROLE[[#This Row],[SUB]])</f>
        <v>-</v>
      </c>
      <c r="AP496" s="370" t="str">
        <f>IF(BS_CONTROLE[[#This Row],[KM - Inicio]]=0, "-", BS_CONTROLE[[#This Row],[KM - Inicio]])</f>
        <v>-</v>
      </c>
      <c r="AQ496" s="37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75" t="str" cm="1">
        <f t="array" ref="BC496" xml:space="preserve"> _xlfn.XLOOKUP(
  1,
  ( BASE_MAPA!$E$2:$E$359 = #REF!) *
  ( BASE_MAPA!$F$2:$F$359 &lt;= #REF!) *
  ( BASE_MAPA!$G$2:$G$359  &gt;= #REF!),
  BASE_MAPA!$D$2:$D$359,
  "-",
  0
)</f>
        <v>-</v>
      </c>
      <c r="BD496" s="75" t="str" cm="1">
        <f t="array" ref="BD496" xml:space="preserve"> _xlfn.XLOOKUP(
  1,
  ( BASE_MAPA!$E$2:$E$359 = #REF!) *
  ( BASE_MAPA!$F$2:$F$359 &lt;= #REF!) *
  ( BASE_MAPA!$G$2:$G$359  &gt;= #REF!),
  BASE_MAPA!$K$2:$K$359,
  "-",
  0
)</f>
        <v>-</v>
      </c>
      <c r="BE496" s="11" t="str">
        <f>IFERROR(_xlfn.XLOOKUP(AO496, BASE_MAPA!$E$2:$E$359, BASE_MAPA!$J$2:$J$359), "ERRO")</f>
        <v>ERRO</v>
      </c>
      <c r="BF496" s="37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9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16" t="str" cm="1">
        <f t="array" ref="M497" xml:space="preserve"> _xlfn.XLOOKUP(
  1,
  ( BASE_MAPA!$E$2:$E$359 = #REF!) *
  ( BASE_MAPA!$F$2:$F$359 &lt;= #REF!) *
  ( BASE_MAPA!$G$2:$G$359  &gt;= #REF!),
  BASE_MAPA!$H$2:$H$359,
  "-",
  0
)</f>
        <v>-</v>
      </c>
      <c r="N497" s="16" t="str" cm="1">
        <f t="array" ref="N497" xml:space="preserve"> _xlfn.XLOOKUP(
  1,
  ( BASE_MAPA!$E$2:$E$359 = #REF!) *
  ( BASE_MAPA!$F$2:$F$359 &lt;= #REF!) *
  ( BASE_MAPA!$G$2:$G$359  &gt;= #REF!),
  BASE_MAPA!$I$2:$I$359,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75" t="str" cm="1">
        <f t="array" ref="S497" xml:space="preserve"> _xlfn.XLOOKUP(
  1,
  ( BASE_MAPA!$E$2:$E$359 = #REF!) *
  ( BASE_MAPA!$F$2:$F$359 &lt;= #REF!) *
  ( BASE_MAPA!$G$2:$G$359  &gt;= #REF!),
  BASE_MAPA!$D$2:$D$359,
  "-",
  0
)</f>
        <v>-</v>
      </c>
      <c r="T497" s="75" t="str" cm="1">
        <f t="array" ref="T497" xml:space="preserve"> _xlfn.XLOOKUP(
  1,
  ( BASE_MAPA!$E$2:$E$359 = #REF!) *
  ( BASE_MAPA!$F$2:$F$359 &lt;= #REF!) *
  ( BASE_MAPA!$G$2:$G$359  &gt;= #REF!),
  BASE_MAPA!$K$2:$K$359,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68" t="str">
        <f>IF(BS_CONTROLE[[#This Row],[Local - Partida]]=0, "-", BS_CONTROLE[[#This Row],[Local - Partida]])</f>
        <v>-</v>
      </c>
      <c r="AL497" s="368" t="str">
        <f>IF(BS_CONTROLE[[#This Row],[Local - Encerramento]]=0, "-", BS_CONTROLE[[#This Row],[Local - Encerramento]])</f>
        <v>-</v>
      </c>
      <c r="AM497" s="368" t="str">
        <f>IF(BS_CONTROLE[[#This Row],[Entre - Estações]]=0, "-", BS_CONTROLE[[#This Row],[Entre - Estações]])</f>
        <v>-</v>
      </c>
      <c r="AN497" s="368" t="str">
        <f>IF(BS_CONTROLE[[#This Row],[SB]]=0, "-", BS_CONTROLE[[#This Row],[SB]])</f>
        <v>-</v>
      </c>
      <c r="AO497" s="369" t="str">
        <f>IF(BS_CONTROLE[[#This Row],[SUB]]=0, "-", BS_CONTROLE[[#This Row],[SUB]])</f>
        <v>-</v>
      </c>
      <c r="AP497" s="370" t="str">
        <f>IF(BS_CONTROLE[[#This Row],[KM - Inicio]]=0, "-", BS_CONTROLE[[#This Row],[KM - Inicio]])</f>
        <v>-</v>
      </c>
      <c r="AQ497" s="37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75" t="str" cm="1">
        <f t="array" ref="BC497" xml:space="preserve"> _xlfn.XLOOKUP(
  1,
  ( BASE_MAPA!$E$2:$E$359 = #REF!) *
  ( BASE_MAPA!$F$2:$F$359 &lt;= #REF!) *
  ( BASE_MAPA!$G$2:$G$359  &gt;= #REF!),
  BASE_MAPA!$D$2:$D$359,
  "-",
  0
)</f>
        <v>-</v>
      </c>
      <c r="BD497" s="75" t="str" cm="1">
        <f t="array" ref="BD497" xml:space="preserve"> _xlfn.XLOOKUP(
  1,
  ( BASE_MAPA!$E$2:$E$359 = #REF!) *
  ( BASE_MAPA!$F$2:$F$359 &lt;= #REF!) *
  ( BASE_MAPA!$G$2:$G$359  &gt;= #REF!),
  BASE_MAPA!$K$2:$K$359,
  "-",
  0
)</f>
        <v>-</v>
      </c>
      <c r="BE497" s="11" t="str">
        <f>IFERROR(_xlfn.XLOOKUP(AO497, BASE_MAPA!$E$2:$E$359, BASE_MAPA!$J$2:$J$359), "ERRO")</f>
        <v>ERRO</v>
      </c>
      <c r="BF497" s="37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9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16" t="str" cm="1">
        <f t="array" ref="M498" xml:space="preserve"> _xlfn.XLOOKUP(
  1,
  ( BASE_MAPA!$E$2:$E$359 = #REF!) *
  ( BASE_MAPA!$F$2:$F$359 &lt;= #REF!) *
  ( BASE_MAPA!$G$2:$G$359  &gt;= #REF!),
  BASE_MAPA!$H$2:$H$359,
  "-",
  0
)</f>
        <v>-</v>
      </c>
      <c r="N498" s="16" t="str" cm="1">
        <f t="array" ref="N498" xml:space="preserve"> _xlfn.XLOOKUP(
  1,
  ( BASE_MAPA!$E$2:$E$359 = #REF!) *
  ( BASE_MAPA!$F$2:$F$359 &lt;= #REF!) *
  ( BASE_MAPA!$G$2:$G$359  &gt;= #REF!),
  BASE_MAPA!$I$2:$I$359,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75" t="str" cm="1">
        <f t="array" ref="S498" xml:space="preserve"> _xlfn.XLOOKUP(
  1,
  ( BASE_MAPA!$E$2:$E$359 = #REF!) *
  ( BASE_MAPA!$F$2:$F$359 &lt;= #REF!) *
  ( BASE_MAPA!$G$2:$G$359  &gt;= #REF!),
  BASE_MAPA!$D$2:$D$359,
  "-",
  0
)</f>
        <v>-</v>
      </c>
      <c r="T498" s="75" t="str" cm="1">
        <f t="array" ref="T498" xml:space="preserve"> _xlfn.XLOOKUP(
  1,
  ( BASE_MAPA!$E$2:$E$359 = #REF!) *
  ( BASE_MAPA!$F$2:$F$359 &lt;= #REF!) *
  ( BASE_MAPA!$G$2:$G$359  &gt;= #REF!),
  BASE_MAPA!$K$2:$K$359,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68" t="str">
        <f>IF(BS_CONTROLE[[#This Row],[Local - Partida]]=0, "-", BS_CONTROLE[[#This Row],[Local - Partida]])</f>
        <v>-</v>
      </c>
      <c r="AL498" s="368" t="str">
        <f>IF(BS_CONTROLE[[#This Row],[Local - Encerramento]]=0, "-", BS_CONTROLE[[#This Row],[Local - Encerramento]])</f>
        <v>-</v>
      </c>
      <c r="AM498" s="368" t="str">
        <f>IF(BS_CONTROLE[[#This Row],[Entre - Estações]]=0, "-", BS_CONTROLE[[#This Row],[Entre - Estações]])</f>
        <v>-</v>
      </c>
      <c r="AN498" s="368" t="str">
        <f>IF(BS_CONTROLE[[#This Row],[SB]]=0, "-", BS_CONTROLE[[#This Row],[SB]])</f>
        <v>-</v>
      </c>
      <c r="AO498" s="369" t="str">
        <f>IF(BS_CONTROLE[[#This Row],[SUB]]=0, "-", BS_CONTROLE[[#This Row],[SUB]])</f>
        <v>-</v>
      </c>
      <c r="AP498" s="370" t="str">
        <f>IF(BS_CONTROLE[[#This Row],[KM - Inicio]]=0, "-", BS_CONTROLE[[#This Row],[KM - Inicio]])</f>
        <v>-</v>
      </c>
      <c r="AQ498" s="37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75" t="str" cm="1">
        <f t="array" ref="BC498" xml:space="preserve"> _xlfn.XLOOKUP(
  1,
  ( BASE_MAPA!$E$2:$E$359 = #REF!) *
  ( BASE_MAPA!$F$2:$F$359 &lt;= #REF!) *
  ( BASE_MAPA!$G$2:$G$359  &gt;= #REF!),
  BASE_MAPA!$D$2:$D$359,
  "-",
  0
)</f>
        <v>-</v>
      </c>
      <c r="BD498" s="75" t="str" cm="1">
        <f t="array" ref="BD498" xml:space="preserve"> _xlfn.XLOOKUP(
  1,
  ( BASE_MAPA!$E$2:$E$359 = #REF!) *
  ( BASE_MAPA!$F$2:$F$359 &lt;= #REF!) *
  ( BASE_MAPA!$G$2:$G$359  &gt;= #REF!),
  BASE_MAPA!$K$2:$K$359,
  "-",
  0
)</f>
        <v>-</v>
      </c>
      <c r="BE498" s="11" t="str">
        <f>IFERROR(_xlfn.XLOOKUP(AO498, BASE_MAPA!$E$2:$E$359, BASE_MAPA!$J$2:$J$359), "ERRO")</f>
        <v>ERRO</v>
      </c>
      <c r="BF498" s="37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9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16" t="str" cm="1">
        <f t="array" ref="M499" xml:space="preserve"> _xlfn.XLOOKUP(
  1,
  ( BASE_MAPA!$E$2:$E$359 = #REF!) *
  ( BASE_MAPA!$F$2:$F$359 &lt;= #REF!) *
  ( BASE_MAPA!$G$2:$G$359  &gt;= #REF!),
  BASE_MAPA!$H$2:$H$359,
  "-",
  0
)</f>
        <v>-</v>
      </c>
      <c r="N499" s="16" t="str" cm="1">
        <f t="array" ref="N499" xml:space="preserve"> _xlfn.XLOOKUP(
  1,
  ( BASE_MAPA!$E$2:$E$359 = #REF!) *
  ( BASE_MAPA!$F$2:$F$359 &lt;= #REF!) *
  ( BASE_MAPA!$G$2:$G$359  &gt;= #REF!),
  BASE_MAPA!$I$2:$I$359,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75" t="str" cm="1">
        <f t="array" ref="S499" xml:space="preserve"> _xlfn.XLOOKUP(
  1,
  ( BASE_MAPA!$E$2:$E$359 = #REF!) *
  ( BASE_MAPA!$F$2:$F$359 &lt;= #REF!) *
  ( BASE_MAPA!$G$2:$G$359  &gt;= #REF!),
  BASE_MAPA!$D$2:$D$359,
  "-",
  0
)</f>
        <v>-</v>
      </c>
      <c r="T499" s="75" t="str" cm="1">
        <f t="array" ref="T499" xml:space="preserve"> _xlfn.XLOOKUP(
  1,
  ( BASE_MAPA!$E$2:$E$359 = #REF!) *
  ( BASE_MAPA!$F$2:$F$359 &lt;= #REF!) *
  ( BASE_MAPA!$G$2:$G$359  &gt;= #REF!),
  BASE_MAPA!$K$2:$K$359,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68" t="str">
        <f>IF(BS_CONTROLE[[#This Row],[Local - Partida]]=0, "-", BS_CONTROLE[[#This Row],[Local - Partida]])</f>
        <v>-</v>
      </c>
      <c r="AL499" s="368" t="str">
        <f>IF(BS_CONTROLE[[#This Row],[Local - Encerramento]]=0, "-", BS_CONTROLE[[#This Row],[Local - Encerramento]])</f>
        <v>-</v>
      </c>
      <c r="AM499" s="368" t="str">
        <f>IF(BS_CONTROLE[[#This Row],[Entre - Estações]]=0, "-", BS_CONTROLE[[#This Row],[Entre - Estações]])</f>
        <v>-</v>
      </c>
      <c r="AN499" s="368" t="str">
        <f>IF(BS_CONTROLE[[#This Row],[SB]]=0, "-", BS_CONTROLE[[#This Row],[SB]])</f>
        <v>-</v>
      </c>
      <c r="AO499" s="369" t="str">
        <f>IF(BS_CONTROLE[[#This Row],[SUB]]=0, "-", BS_CONTROLE[[#This Row],[SUB]])</f>
        <v>-</v>
      </c>
      <c r="AP499" s="370" t="str">
        <f>IF(BS_CONTROLE[[#This Row],[KM - Inicio]]=0, "-", BS_CONTROLE[[#This Row],[KM - Inicio]])</f>
        <v>-</v>
      </c>
      <c r="AQ499" s="37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75" t="str" cm="1">
        <f t="array" ref="BC499" xml:space="preserve"> _xlfn.XLOOKUP(
  1,
  ( BASE_MAPA!$E$2:$E$359 = #REF!) *
  ( BASE_MAPA!$F$2:$F$359 &lt;= #REF!) *
  ( BASE_MAPA!$G$2:$G$359  &gt;= #REF!),
  BASE_MAPA!$D$2:$D$359,
  "-",
  0
)</f>
        <v>-</v>
      </c>
      <c r="BD499" s="75" t="str" cm="1">
        <f t="array" ref="BD499" xml:space="preserve"> _xlfn.XLOOKUP(
  1,
  ( BASE_MAPA!$E$2:$E$359 = #REF!) *
  ( BASE_MAPA!$F$2:$F$359 &lt;= #REF!) *
  ( BASE_MAPA!$G$2:$G$359  &gt;= #REF!),
  BASE_MAPA!$K$2:$K$359,
  "-",
  0
)</f>
        <v>-</v>
      </c>
      <c r="BE499" s="11" t="str">
        <f>IFERROR(_xlfn.XLOOKUP(AO499, BASE_MAPA!$E$2:$E$359, BASE_MAPA!$J$2:$J$359), "ERRO")</f>
        <v>ERRO</v>
      </c>
      <c r="BF499" s="37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9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16" t="str" cm="1">
        <f t="array" ref="M500" xml:space="preserve"> _xlfn.XLOOKUP(
  1,
  ( BASE_MAPA!$E$2:$E$359 = #REF!) *
  ( BASE_MAPA!$F$2:$F$359 &lt;= #REF!) *
  ( BASE_MAPA!$G$2:$G$359  &gt;= #REF!),
  BASE_MAPA!$H$2:$H$359,
  "-",
  0
)</f>
        <v>-</v>
      </c>
      <c r="N500" s="16" t="str" cm="1">
        <f t="array" ref="N500" xml:space="preserve"> _xlfn.XLOOKUP(
  1,
  ( BASE_MAPA!$E$2:$E$359 = #REF!) *
  ( BASE_MAPA!$F$2:$F$359 &lt;= #REF!) *
  ( BASE_MAPA!$G$2:$G$359  &gt;= #REF!),
  BASE_MAPA!$I$2:$I$359,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75" t="str" cm="1">
        <f t="array" ref="S500" xml:space="preserve"> _xlfn.XLOOKUP(
  1,
  ( BASE_MAPA!$E$2:$E$359 = #REF!) *
  ( BASE_MAPA!$F$2:$F$359 &lt;= #REF!) *
  ( BASE_MAPA!$G$2:$G$359  &gt;= #REF!),
  BASE_MAPA!$D$2:$D$359,
  "-",
  0
)</f>
        <v>-</v>
      </c>
      <c r="T500" s="75" t="str" cm="1">
        <f t="array" ref="T500" xml:space="preserve"> _xlfn.XLOOKUP(
  1,
  ( BASE_MAPA!$E$2:$E$359 = #REF!) *
  ( BASE_MAPA!$F$2:$F$359 &lt;= #REF!) *
  ( BASE_MAPA!$G$2:$G$359  &gt;= #REF!),
  BASE_MAPA!$K$2:$K$359,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68" t="str">
        <f>IF(BS_CONTROLE[[#This Row],[Local - Partida]]=0, "-", BS_CONTROLE[[#This Row],[Local - Partida]])</f>
        <v>-</v>
      </c>
      <c r="AL500" s="368" t="str">
        <f>IF(BS_CONTROLE[[#This Row],[Local - Encerramento]]=0, "-", BS_CONTROLE[[#This Row],[Local - Encerramento]])</f>
        <v>-</v>
      </c>
      <c r="AM500" s="368" t="str">
        <f>IF(BS_CONTROLE[[#This Row],[Entre - Estações]]=0, "-", BS_CONTROLE[[#This Row],[Entre - Estações]])</f>
        <v>-</v>
      </c>
      <c r="AN500" s="368" t="str">
        <f>IF(BS_CONTROLE[[#This Row],[SB]]=0, "-", BS_CONTROLE[[#This Row],[SB]])</f>
        <v>-</v>
      </c>
      <c r="AO500" s="369" t="str">
        <f>IF(BS_CONTROLE[[#This Row],[SUB]]=0, "-", BS_CONTROLE[[#This Row],[SUB]])</f>
        <v>-</v>
      </c>
      <c r="AP500" s="370" t="str">
        <f>IF(BS_CONTROLE[[#This Row],[KM - Inicio]]=0, "-", BS_CONTROLE[[#This Row],[KM - Inicio]])</f>
        <v>-</v>
      </c>
      <c r="AQ500" s="37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75" t="str" cm="1">
        <f t="array" ref="BC500" xml:space="preserve"> _xlfn.XLOOKUP(
  1,
  ( BASE_MAPA!$E$2:$E$359 = #REF!) *
  ( BASE_MAPA!$F$2:$F$359 &lt;= #REF!) *
  ( BASE_MAPA!$G$2:$G$359  &gt;= #REF!),
  BASE_MAPA!$D$2:$D$359,
  "-",
  0
)</f>
        <v>-</v>
      </c>
      <c r="BD500" s="75" t="str" cm="1">
        <f t="array" ref="BD500" xml:space="preserve"> _xlfn.XLOOKUP(
  1,
  ( BASE_MAPA!$E$2:$E$359 = #REF!) *
  ( BASE_MAPA!$F$2:$F$359 &lt;= #REF!) *
  ( BASE_MAPA!$G$2:$G$359  &gt;= #REF!),
  BASE_MAPA!$K$2:$K$359,
  "-",
  0
)</f>
        <v>-</v>
      </c>
      <c r="BE500" s="11" t="str">
        <f>IFERROR(_xlfn.XLOOKUP(AO500, BASE_MAPA!$E$2:$E$359, BASE_MAPA!$J$2:$J$359), "ERRO")</f>
        <v>ERRO</v>
      </c>
      <c r="BF500" s="37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9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16" t="str" cm="1">
        <f t="array" ref="M501" xml:space="preserve"> _xlfn.XLOOKUP(
  1,
  ( BASE_MAPA!$E$2:$E$359 = #REF!) *
  ( BASE_MAPA!$F$2:$F$359 &lt;= #REF!) *
  ( BASE_MAPA!$G$2:$G$359  &gt;= #REF!),
  BASE_MAPA!$H$2:$H$359,
  "-",
  0
)</f>
        <v>-</v>
      </c>
      <c r="N501" s="16" t="str" cm="1">
        <f t="array" ref="N501" xml:space="preserve"> _xlfn.XLOOKUP(
  1,
  ( BASE_MAPA!$E$2:$E$359 = #REF!) *
  ( BASE_MAPA!$F$2:$F$359 &lt;= #REF!) *
  ( BASE_MAPA!$G$2:$G$359  &gt;= #REF!),
  BASE_MAPA!$I$2:$I$359,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75" t="str" cm="1">
        <f t="array" ref="S501" xml:space="preserve"> _xlfn.XLOOKUP(
  1,
  ( BASE_MAPA!$E$2:$E$359 = #REF!) *
  ( BASE_MAPA!$F$2:$F$359 &lt;= #REF!) *
  ( BASE_MAPA!$G$2:$G$359  &gt;= #REF!),
  BASE_MAPA!$D$2:$D$359,
  "-",
  0
)</f>
        <v>-</v>
      </c>
      <c r="T501" s="75" t="str" cm="1">
        <f t="array" ref="T501" xml:space="preserve"> _xlfn.XLOOKUP(
  1,
  ( BASE_MAPA!$E$2:$E$359 = #REF!) *
  ( BASE_MAPA!$F$2:$F$359 &lt;= #REF!) *
  ( BASE_MAPA!$G$2:$G$359  &gt;= #REF!),
  BASE_MAPA!$K$2:$K$359,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68" t="str">
        <f>IF(BS_CONTROLE[[#This Row],[Local - Partida]]=0, "-", BS_CONTROLE[[#This Row],[Local - Partida]])</f>
        <v>-</v>
      </c>
      <c r="AL501" s="368" t="str">
        <f>IF(BS_CONTROLE[[#This Row],[Local - Encerramento]]=0, "-", BS_CONTROLE[[#This Row],[Local - Encerramento]])</f>
        <v>-</v>
      </c>
      <c r="AM501" s="368" t="str">
        <f>IF(BS_CONTROLE[[#This Row],[Entre - Estações]]=0, "-", BS_CONTROLE[[#This Row],[Entre - Estações]])</f>
        <v>-</v>
      </c>
      <c r="AN501" s="368" t="str">
        <f>IF(BS_CONTROLE[[#This Row],[SB]]=0, "-", BS_CONTROLE[[#This Row],[SB]])</f>
        <v>-</v>
      </c>
      <c r="AO501" s="369" t="str">
        <f>IF(BS_CONTROLE[[#This Row],[SUB]]=0, "-", BS_CONTROLE[[#This Row],[SUB]])</f>
        <v>-</v>
      </c>
      <c r="AP501" s="370" t="str">
        <f>IF(BS_CONTROLE[[#This Row],[KM - Inicio]]=0, "-", BS_CONTROLE[[#This Row],[KM - Inicio]])</f>
        <v>-</v>
      </c>
      <c r="AQ501" s="37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75" t="str" cm="1">
        <f t="array" ref="BC501" xml:space="preserve"> _xlfn.XLOOKUP(
  1,
  ( BASE_MAPA!$E$2:$E$359 = #REF!) *
  ( BASE_MAPA!$F$2:$F$359 &lt;= #REF!) *
  ( BASE_MAPA!$G$2:$G$359  &gt;= #REF!),
  BASE_MAPA!$D$2:$D$359,
  "-",
  0
)</f>
        <v>-</v>
      </c>
      <c r="BD501" s="75" t="str" cm="1">
        <f t="array" ref="BD501" xml:space="preserve"> _xlfn.XLOOKUP(
  1,
  ( BASE_MAPA!$E$2:$E$359 = #REF!) *
  ( BASE_MAPA!$F$2:$F$359 &lt;= #REF!) *
  ( BASE_MAPA!$G$2:$G$359  &gt;= #REF!),
  BASE_MAPA!$K$2:$K$359,
  "-",
  0
)</f>
        <v>-</v>
      </c>
      <c r="BE501" s="11" t="str">
        <f>IFERROR(_xlfn.XLOOKUP(AO501, BASE_MAPA!$E$2:$E$359, BASE_MAPA!$J$2:$J$359), "ERRO")</f>
        <v>ERRO</v>
      </c>
      <c r="BF501" s="37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9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16" t="str" cm="1">
        <f t="array" ref="M502" xml:space="preserve"> _xlfn.XLOOKUP(
  1,
  ( BASE_MAPA!$E$2:$E$359 = #REF!) *
  ( BASE_MAPA!$F$2:$F$359 &lt;= #REF!) *
  ( BASE_MAPA!$G$2:$G$359  &gt;= #REF!),
  BASE_MAPA!$H$2:$H$359,
  "-",
  0
)</f>
        <v>-</v>
      </c>
      <c r="N502" s="16" t="str" cm="1">
        <f t="array" ref="N502" xml:space="preserve"> _xlfn.XLOOKUP(
  1,
  ( BASE_MAPA!$E$2:$E$359 = #REF!) *
  ( BASE_MAPA!$F$2:$F$359 &lt;= #REF!) *
  ( BASE_MAPA!$G$2:$G$359  &gt;= #REF!),
  BASE_MAPA!$I$2:$I$359,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75" t="str" cm="1">
        <f t="array" ref="S502" xml:space="preserve"> _xlfn.XLOOKUP(
  1,
  ( BASE_MAPA!$E$2:$E$359 = #REF!) *
  ( BASE_MAPA!$F$2:$F$359 &lt;= #REF!) *
  ( BASE_MAPA!$G$2:$G$359  &gt;= #REF!),
  BASE_MAPA!$D$2:$D$359,
  "-",
  0
)</f>
        <v>-</v>
      </c>
      <c r="T502" s="75" t="str" cm="1">
        <f t="array" ref="T502" xml:space="preserve"> _xlfn.XLOOKUP(
  1,
  ( BASE_MAPA!$E$2:$E$359 = #REF!) *
  ( BASE_MAPA!$F$2:$F$359 &lt;= #REF!) *
  ( BASE_MAPA!$G$2:$G$359  &gt;= #REF!),
  BASE_MAPA!$K$2:$K$359,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68" t="str">
        <f>IF(BS_CONTROLE[[#This Row],[Local - Partida]]=0, "-", BS_CONTROLE[[#This Row],[Local - Partida]])</f>
        <v>-</v>
      </c>
      <c r="AL502" s="368" t="str">
        <f>IF(BS_CONTROLE[[#This Row],[Local - Encerramento]]=0, "-", BS_CONTROLE[[#This Row],[Local - Encerramento]])</f>
        <v>-</v>
      </c>
      <c r="AM502" s="368" t="str">
        <f>IF(BS_CONTROLE[[#This Row],[Entre - Estações]]=0, "-", BS_CONTROLE[[#This Row],[Entre - Estações]])</f>
        <v>-</v>
      </c>
      <c r="AN502" s="368" t="str">
        <f>IF(BS_CONTROLE[[#This Row],[SB]]=0, "-", BS_CONTROLE[[#This Row],[SB]])</f>
        <v>-</v>
      </c>
      <c r="AO502" s="369" t="str">
        <f>IF(BS_CONTROLE[[#This Row],[SUB]]=0, "-", BS_CONTROLE[[#This Row],[SUB]])</f>
        <v>-</v>
      </c>
      <c r="AP502" s="370" t="str">
        <f>IF(BS_CONTROLE[[#This Row],[KM - Inicio]]=0, "-", BS_CONTROLE[[#This Row],[KM - Inicio]])</f>
        <v>-</v>
      </c>
      <c r="AQ502" s="37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75" t="str" cm="1">
        <f t="array" ref="BC502" xml:space="preserve"> _xlfn.XLOOKUP(
  1,
  ( BASE_MAPA!$E$2:$E$359 = #REF!) *
  ( BASE_MAPA!$F$2:$F$359 &lt;= #REF!) *
  ( BASE_MAPA!$G$2:$G$359  &gt;= #REF!),
  BASE_MAPA!$D$2:$D$359,
  "-",
  0
)</f>
        <v>-</v>
      </c>
      <c r="BD502" s="75" t="str" cm="1">
        <f t="array" ref="BD502" xml:space="preserve"> _xlfn.XLOOKUP(
  1,
  ( BASE_MAPA!$E$2:$E$359 = #REF!) *
  ( BASE_MAPA!$F$2:$F$359 &lt;= #REF!) *
  ( BASE_MAPA!$G$2:$G$359  &gt;= #REF!),
  BASE_MAPA!$K$2:$K$359,
  "-",
  0
)</f>
        <v>-</v>
      </c>
      <c r="BE502" s="11" t="str">
        <f>IFERROR(_xlfn.XLOOKUP(AO502, BASE_MAPA!$E$2:$E$359, BASE_MAPA!$J$2:$J$359), "ERRO")</f>
        <v>ERRO</v>
      </c>
      <c r="BF502" s="37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9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16" t="str" cm="1">
        <f t="array" ref="M503" xml:space="preserve"> _xlfn.XLOOKUP(
  1,
  ( BASE_MAPA!$E$2:$E$359 = #REF!) *
  ( BASE_MAPA!$F$2:$F$359 &lt;= #REF!) *
  ( BASE_MAPA!$G$2:$G$359  &gt;= #REF!),
  BASE_MAPA!$H$2:$H$359,
  "-",
  0
)</f>
        <v>-</v>
      </c>
      <c r="N503" s="16" t="str" cm="1">
        <f t="array" ref="N503" xml:space="preserve"> _xlfn.XLOOKUP(
  1,
  ( BASE_MAPA!$E$2:$E$359 = #REF!) *
  ( BASE_MAPA!$F$2:$F$359 &lt;= #REF!) *
  ( BASE_MAPA!$G$2:$G$359  &gt;= #REF!),
  BASE_MAPA!$I$2:$I$359,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75" t="str" cm="1">
        <f t="array" ref="S503" xml:space="preserve"> _xlfn.XLOOKUP(
  1,
  ( BASE_MAPA!$E$2:$E$359 = #REF!) *
  ( BASE_MAPA!$F$2:$F$359 &lt;= #REF!) *
  ( BASE_MAPA!$G$2:$G$359  &gt;= #REF!),
  BASE_MAPA!$D$2:$D$359,
  "-",
  0
)</f>
        <v>-</v>
      </c>
      <c r="T503" s="75" t="str" cm="1">
        <f t="array" ref="T503" xml:space="preserve"> _xlfn.XLOOKUP(
  1,
  ( BASE_MAPA!$E$2:$E$359 = #REF!) *
  ( BASE_MAPA!$F$2:$F$359 &lt;= #REF!) *
  ( BASE_MAPA!$G$2:$G$359  &gt;= #REF!),
  BASE_MAPA!$K$2:$K$359,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68" t="str">
        <f>IF(BS_CONTROLE[[#This Row],[Local - Partida]]=0, "-", BS_CONTROLE[[#This Row],[Local - Partida]])</f>
        <v>-</v>
      </c>
      <c r="AL503" s="368" t="str">
        <f>IF(BS_CONTROLE[[#This Row],[Local - Encerramento]]=0, "-", BS_CONTROLE[[#This Row],[Local - Encerramento]])</f>
        <v>-</v>
      </c>
      <c r="AM503" s="368" t="str">
        <f>IF(BS_CONTROLE[[#This Row],[Entre - Estações]]=0, "-", BS_CONTROLE[[#This Row],[Entre - Estações]])</f>
        <v>-</v>
      </c>
      <c r="AN503" s="368" t="str">
        <f>IF(BS_CONTROLE[[#This Row],[SB]]=0, "-", BS_CONTROLE[[#This Row],[SB]])</f>
        <v>-</v>
      </c>
      <c r="AO503" s="369" t="str">
        <f>IF(BS_CONTROLE[[#This Row],[SUB]]=0, "-", BS_CONTROLE[[#This Row],[SUB]])</f>
        <v>-</v>
      </c>
      <c r="AP503" s="370" t="str">
        <f>IF(BS_CONTROLE[[#This Row],[KM - Inicio]]=0, "-", BS_CONTROLE[[#This Row],[KM - Inicio]])</f>
        <v>-</v>
      </c>
      <c r="AQ503" s="37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75" t="str" cm="1">
        <f t="array" ref="BC503" xml:space="preserve"> _xlfn.XLOOKUP(
  1,
  ( BASE_MAPA!$E$2:$E$359 = #REF!) *
  ( BASE_MAPA!$F$2:$F$359 &lt;= #REF!) *
  ( BASE_MAPA!$G$2:$G$359  &gt;= #REF!),
  BASE_MAPA!$D$2:$D$359,
  "-",
  0
)</f>
        <v>-</v>
      </c>
      <c r="BD503" s="75" t="str" cm="1">
        <f t="array" ref="BD503" xml:space="preserve"> _xlfn.XLOOKUP(
  1,
  ( BASE_MAPA!$E$2:$E$359 = #REF!) *
  ( BASE_MAPA!$F$2:$F$359 &lt;= #REF!) *
  ( BASE_MAPA!$G$2:$G$359  &gt;= #REF!),
  BASE_MAPA!$K$2:$K$359,
  "-",
  0
)</f>
        <v>-</v>
      </c>
      <c r="BE503" s="11" t="str">
        <f>IFERROR(_xlfn.XLOOKUP(AO503, BASE_MAPA!$E$2:$E$359, BASE_MAPA!$J$2:$J$359), "ERRO")</f>
        <v>ERRO</v>
      </c>
      <c r="BF503" s="37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9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16" t="str" cm="1">
        <f t="array" ref="M504" xml:space="preserve"> _xlfn.XLOOKUP(
  1,
  ( BASE_MAPA!$E$2:$E$359 = #REF!) *
  ( BASE_MAPA!$F$2:$F$359 &lt;= #REF!) *
  ( BASE_MAPA!$G$2:$G$359  &gt;= #REF!),
  BASE_MAPA!$H$2:$H$359,
  "-",
  0
)</f>
        <v>-</v>
      </c>
      <c r="N504" s="16" t="str" cm="1">
        <f t="array" ref="N504" xml:space="preserve"> _xlfn.XLOOKUP(
  1,
  ( BASE_MAPA!$E$2:$E$359 = #REF!) *
  ( BASE_MAPA!$F$2:$F$359 &lt;= #REF!) *
  ( BASE_MAPA!$G$2:$G$359  &gt;= #REF!),
  BASE_MAPA!$I$2:$I$359,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75" t="str" cm="1">
        <f t="array" ref="S504" xml:space="preserve"> _xlfn.XLOOKUP(
  1,
  ( BASE_MAPA!$E$2:$E$359 = #REF!) *
  ( BASE_MAPA!$F$2:$F$359 &lt;= #REF!) *
  ( BASE_MAPA!$G$2:$G$359  &gt;= #REF!),
  BASE_MAPA!$D$2:$D$359,
  "-",
  0
)</f>
        <v>-</v>
      </c>
      <c r="T504" s="75" t="str" cm="1">
        <f t="array" ref="T504" xml:space="preserve"> _xlfn.XLOOKUP(
  1,
  ( BASE_MAPA!$E$2:$E$359 = #REF!) *
  ( BASE_MAPA!$F$2:$F$359 &lt;= #REF!) *
  ( BASE_MAPA!$G$2:$G$359  &gt;= #REF!),
  BASE_MAPA!$K$2:$K$359,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68" t="str">
        <f>IF(BS_CONTROLE[[#This Row],[Local - Partida]]=0, "-", BS_CONTROLE[[#This Row],[Local - Partida]])</f>
        <v>-</v>
      </c>
      <c r="AL504" s="368" t="str">
        <f>IF(BS_CONTROLE[[#This Row],[Local - Encerramento]]=0, "-", BS_CONTROLE[[#This Row],[Local - Encerramento]])</f>
        <v>-</v>
      </c>
      <c r="AM504" s="368" t="str">
        <f>IF(BS_CONTROLE[[#This Row],[Entre - Estações]]=0, "-", BS_CONTROLE[[#This Row],[Entre - Estações]])</f>
        <v>-</v>
      </c>
      <c r="AN504" s="368" t="str">
        <f>IF(BS_CONTROLE[[#This Row],[SB]]=0, "-", BS_CONTROLE[[#This Row],[SB]])</f>
        <v>-</v>
      </c>
      <c r="AO504" s="369" t="str">
        <f>IF(BS_CONTROLE[[#This Row],[SUB]]=0, "-", BS_CONTROLE[[#This Row],[SUB]])</f>
        <v>-</v>
      </c>
      <c r="AP504" s="370" t="str">
        <f>IF(BS_CONTROLE[[#This Row],[KM - Inicio]]=0, "-", BS_CONTROLE[[#This Row],[KM - Inicio]])</f>
        <v>-</v>
      </c>
      <c r="AQ504" s="37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75" t="str" cm="1">
        <f t="array" ref="BC504" xml:space="preserve"> _xlfn.XLOOKUP(
  1,
  ( BASE_MAPA!$E$2:$E$359 = #REF!) *
  ( BASE_MAPA!$F$2:$F$359 &lt;= #REF!) *
  ( BASE_MAPA!$G$2:$G$359  &gt;= #REF!),
  BASE_MAPA!$D$2:$D$359,
  "-",
  0
)</f>
        <v>-</v>
      </c>
      <c r="BD504" s="75" t="str" cm="1">
        <f t="array" ref="BD504" xml:space="preserve"> _xlfn.XLOOKUP(
  1,
  ( BASE_MAPA!$E$2:$E$359 = #REF!) *
  ( BASE_MAPA!$F$2:$F$359 &lt;= #REF!) *
  ( BASE_MAPA!$G$2:$G$359  &gt;= #REF!),
  BASE_MAPA!$K$2:$K$359,
  "-",
  0
)</f>
        <v>-</v>
      </c>
      <c r="BE504" s="11" t="str">
        <f>IFERROR(_xlfn.XLOOKUP(AO504, BASE_MAPA!$E$2:$E$359, BASE_MAPA!$J$2:$J$359), "ERRO")</f>
        <v>ERRO</v>
      </c>
      <c r="BF504" s="37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9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1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16" t="str" cm="1">
        <f t="array" ref="M505" xml:space="preserve"> _xlfn.XLOOKUP(
  1,
  ( BASE_MAPA!$E$2:$E$359 = #REF!) *
  ( BASE_MAPA!$F$2:$F$359 &lt;= #REF!) *
  ( BASE_MAPA!$G$2:$G$359  &gt;= #REF!),
  BASE_MAPA!$H$2:$H$359,
  "-",
  0
)</f>
        <v>-</v>
      </c>
      <c r="N505" s="16" t="str" cm="1">
        <f t="array" ref="N505" xml:space="preserve"> _xlfn.XLOOKUP(
  1,
  ( BASE_MAPA!$E$2:$E$359 = #REF!) *
  ( BASE_MAPA!$F$2:$F$359 &lt;= #REF!) *
  ( BASE_MAPA!$G$2:$G$359  &gt;= #REF!),
  BASE_MAPA!$I$2:$I$359,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75" t="str" cm="1">
        <f t="array" ref="S505" xml:space="preserve"> _xlfn.XLOOKUP(
  1,
  ( BASE_MAPA!$E$2:$E$359 = #REF!) *
  ( BASE_MAPA!$F$2:$F$359 &lt;= #REF!) *
  ( BASE_MAPA!$G$2:$G$359  &gt;= #REF!),
  BASE_MAPA!$D$2:$D$359,
  "-",
  0
)</f>
        <v>-</v>
      </c>
      <c r="T505" s="75" t="str" cm="1">
        <f t="array" ref="T505" xml:space="preserve"> _xlfn.XLOOKUP(
  1,
  ( BASE_MAPA!$E$2:$E$359 = #REF!) *
  ( BASE_MAPA!$F$2:$F$359 &lt;= #REF!) *
  ( BASE_MAPA!$G$2:$G$359  &gt;= #REF!),
  BASE_MAPA!$K$2:$K$359,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68" t="str">
        <f>IF(BS_CONTROLE[[#This Row],[Local - Partida]]=0, "-", BS_CONTROLE[[#This Row],[Local - Partida]])</f>
        <v>-</v>
      </c>
      <c r="AL505" s="368" t="str">
        <f>IF(BS_CONTROLE[[#This Row],[Local - Encerramento]]=0, "-", BS_CONTROLE[[#This Row],[Local - Encerramento]])</f>
        <v>-</v>
      </c>
      <c r="AM505" s="368" t="str">
        <f>IF(BS_CONTROLE[[#This Row],[Entre - Estações]]=0, "-", BS_CONTROLE[[#This Row],[Entre - Estações]])</f>
        <v>-</v>
      </c>
      <c r="AN505" s="368" t="str">
        <f>IF(BS_CONTROLE[[#This Row],[SB]]=0, "-", BS_CONTROLE[[#This Row],[SB]])</f>
        <v>-</v>
      </c>
      <c r="AO505" s="369" t="str">
        <f>IF(BS_CONTROLE[[#This Row],[SUB]]=0, "-", BS_CONTROLE[[#This Row],[SUB]])</f>
        <v>-</v>
      </c>
      <c r="AP505" s="370" t="str">
        <f>IF(BS_CONTROLE[[#This Row],[KM - Inicio]]=0, "-", BS_CONTROLE[[#This Row],[KM - Inicio]])</f>
        <v>-</v>
      </c>
      <c r="AQ505" s="37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75" t="str" cm="1">
        <f t="array" ref="BC505" xml:space="preserve"> _xlfn.XLOOKUP(
  1,
  ( BASE_MAPA!$E$2:$E$359 = #REF!) *
  ( BASE_MAPA!$F$2:$F$359 &lt;= #REF!) *
  ( BASE_MAPA!$G$2:$G$359  &gt;= #REF!),
  BASE_MAPA!$D$2:$D$359,
  "-",
  0
)</f>
        <v>-</v>
      </c>
      <c r="BD505" s="75" t="str" cm="1">
        <f t="array" ref="BD505" xml:space="preserve"> _xlfn.XLOOKUP(
  1,
  ( BASE_MAPA!$E$2:$E$359 = #REF!) *
  ( BASE_MAPA!$F$2:$F$359 &lt;= #REF!) *
  ( BASE_MAPA!$G$2:$G$359  &gt;= #REF!),
  BASE_MAPA!$K$2:$K$359,
  "-",
  0
)</f>
        <v>-</v>
      </c>
      <c r="BE505" s="11" t="str">
        <f>IFERROR(_xlfn.XLOOKUP(AO505, BASE_MAPA!$E$2:$E$359, BASE_MAPA!$J$2:$J$359), "ERRO")</f>
        <v>ERRO</v>
      </c>
      <c r="BF505" s="37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9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16" t="str" cm="1">
        <f t="array" ref="M506" xml:space="preserve"> _xlfn.XLOOKUP(
  1,
  ( BASE_MAPA!$E$2:$E$359 = #REF!) *
  ( BASE_MAPA!$F$2:$F$359 &lt;= #REF!) *
  ( BASE_MAPA!$G$2:$G$359  &gt;= #REF!),
  BASE_MAPA!$H$2:$H$359,
  "-",
  0
)</f>
        <v>-</v>
      </c>
      <c r="N506" s="16" t="str" cm="1">
        <f t="array" ref="N506" xml:space="preserve"> _xlfn.XLOOKUP(
  1,
  ( BASE_MAPA!$E$2:$E$359 = #REF!) *
  ( BASE_MAPA!$F$2:$F$359 &lt;= #REF!) *
  ( BASE_MAPA!$G$2:$G$359  &gt;= #REF!),
  BASE_MAPA!$I$2:$I$359,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75" t="str" cm="1">
        <f t="array" ref="S506" xml:space="preserve"> _xlfn.XLOOKUP(
  1,
  ( BASE_MAPA!$E$2:$E$359 = #REF!) *
  ( BASE_MAPA!$F$2:$F$359 &lt;= #REF!) *
  ( BASE_MAPA!$G$2:$G$359  &gt;= #REF!),
  BASE_MAPA!$D$2:$D$359,
  "-",
  0
)</f>
        <v>-</v>
      </c>
      <c r="T506" s="75" t="str" cm="1">
        <f t="array" ref="T506" xml:space="preserve"> _xlfn.XLOOKUP(
  1,
  ( BASE_MAPA!$E$2:$E$359 = #REF!) *
  ( BASE_MAPA!$F$2:$F$359 &lt;= #REF!) *
  ( BASE_MAPA!$G$2:$G$359  &gt;= #REF!),
  BASE_MAPA!$K$2:$K$359,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68" t="str">
        <f>IF(BS_CONTROLE[[#This Row],[Local - Partida]]=0, "-", BS_CONTROLE[[#This Row],[Local - Partida]])</f>
        <v>-</v>
      </c>
      <c r="AL506" s="368" t="str">
        <f>IF(BS_CONTROLE[[#This Row],[Local - Encerramento]]=0, "-", BS_CONTROLE[[#This Row],[Local - Encerramento]])</f>
        <v>-</v>
      </c>
      <c r="AM506" s="368" t="str">
        <f>IF(BS_CONTROLE[[#This Row],[Entre - Estações]]=0, "-", BS_CONTROLE[[#This Row],[Entre - Estações]])</f>
        <v>-</v>
      </c>
      <c r="AN506" s="368" t="str">
        <f>IF(BS_CONTROLE[[#This Row],[SB]]=0, "-", BS_CONTROLE[[#This Row],[SB]])</f>
        <v>-</v>
      </c>
      <c r="AO506" s="369" t="str">
        <f>IF(BS_CONTROLE[[#This Row],[SUB]]=0, "-", BS_CONTROLE[[#This Row],[SUB]])</f>
        <v>-</v>
      </c>
      <c r="AP506" s="370" t="str">
        <f>IF(BS_CONTROLE[[#This Row],[KM - Inicio]]=0, "-", BS_CONTROLE[[#This Row],[KM - Inicio]])</f>
        <v>-</v>
      </c>
      <c r="AQ506" s="37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75" t="str" cm="1">
        <f t="array" ref="BC506" xml:space="preserve"> _xlfn.XLOOKUP(
  1,
  ( BASE_MAPA!$E$2:$E$359 = #REF!) *
  ( BASE_MAPA!$F$2:$F$359 &lt;= #REF!) *
  ( BASE_MAPA!$G$2:$G$359  &gt;= #REF!),
  BASE_MAPA!$D$2:$D$359,
  "-",
  0
)</f>
        <v>-</v>
      </c>
      <c r="BD506" s="75" t="str" cm="1">
        <f t="array" ref="BD506" xml:space="preserve"> _xlfn.XLOOKUP(
  1,
  ( BASE_MAPA!$E$2:$E$359 = #REF!) *
  ( BASE_MAPA!$F$2:$F$359 &lt;= #REF!) *
  ( BASE_MAPA!$G$2:$G$359  &gt;= #REF!),
  BASE_MAPA!$K$2:$K$359,
  "-",
  0
)</f>
        <v>-</v>
      </c>
      <c r="BE506" s="11" t="str">
        <f>IFERROR(_xlfn.XLOOKUP(AO506, BASE_MAPA!$E$2:$E$359, BASE_MAPA!$J$2:$J$359), "ERRO")</f>
        <v>ERRO</v>
      </c>
      <c r="BF506" s="37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9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1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16" t="str" cm="1">
        <f t="array" ref="M507" xml:space="preserve"> _xlfn.XLOOKUP(
  1,
  ( BASE_MAPA!$E$2:$E$359 = #REF!) *
  ( BASE_MAPA!$F$2:$F$359 &lt;= #REF!) *
  ( BASE_MAPA!$G$2:$G$359  &gt;= #REF!),
  BASE_MAPA!$H$2:$H$359,
  "-",
  0
)</f>
        <v>-</v>
      </c>
      <c r="N507" s="16" t="str" cm="1">
        <f t="array" ref="N507" xml:space="preserve"> _xlfn.XLOOKUP(
  1,
  ( BASE_MAPA!$E$2:$E$359 = #REF!) *
  ( BASE_MAPA!$F$2:$F$359 &lt;= #REF!) *
  ( BASE_MAPA!$G$2:$G$359  &gt;= #REF!),
  BASE_MAPA!$I$2:$I$359,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75" t="str" cm="1">
        <f t="array" ref="S507" xml:space="preserve"> _xlfn.XLOOKUP(
  1,
  ( BASE_MAPA!$E$2:$E$359 = #REF!) *
  ( BASE_MAPA!$F$2:$F$359 &lt;= #REF!) *
  ( BASE_MAPA!$G$2:$G$359  &gt;= #REF!),
  BASE_MAPA!$D$2:$D$359,
  "-",
  0
)</f>
        <v>-</v>
      </c>
      <c r="T507" s="75" t="str" cm="1">
        <f t="array" ref="T507" xml:space="preserve"> _xlfn.XLOOKUP(
  1,
  ( BASE_MAPA!$E$2:$E$359 = #REF!) *
  ( BASE_MAPA!$F$2:$F$359 &lt;= #REF!) *
  ( BASE_MAPA!$G$2:$G$359  &gt;= #REF!),
  BASE_MAPA!$K$2:$K$359,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68" t="str">
        <f>IF(BS_CONTROLE[[#This Row],[Local - Partida]]=0, "-", BS_CONTROLE[[#This Row],[Local - Partida]])</f>
        <v>-</v>
      </c>
      <c r="AL507" s="368" t="str">
        <f>IF(BS_CONTROLE[[#This Row],[Local - Encerramento]]=0, "-", BS_CONTROLE[[#This Row],[Local - Encerramento]])</f>
        <v>-</v>
      </c>
      <c r="AM507" s="368" t="str">
        <f>IF(BS_CONTROLE[[#This Row],[Entre - Estações]]=0, "-", BS_CONTROLE[[#This Row],[Entre - Estações]])</f>
        <v>-</v>
      </c>
      <c r="AN507" s="368" t="str">
        <f>IF(BS_CONTROLE[[#This Row],[SB]]=0, "-", BS_CONTROLE[[#This Row],[SB]])</f>
        <v>-</v>
      </c>
      <c r="AO507" s="369" t="str">
        <f>IF(BS_CONTROLE[[#This Row],[SUB]]=0, "-", BS_CONTROLE[[#This Row],[SUB]])</f>
        <v>-</v>
      </c>
      <c r="AP507" s="370" t="str">
        <f>IF(BS_CONTROLE[[#This Row],[KM - Inicio]]=0, "-", BS_CONTROLE[[#This Row],[KM - Inicio]])</f>
        <v>-</v>
      </c>
      <c r="AQ507" s="37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75" t="str" cm="1">
        <f t="array" ref="BC507" xml:space="preserve"> _xlfn.XLOOKUP(
  1,
  ( BASE_MAPA!$E$2:$E$359 = #REF!) *
  ( BASE_MAPA!$F$2:$F$359 &lt;= #REF!) *
  ( BASE_MAPA!$G$2:$G$359  &gt;= #REF!),
  BASE_MAPA!$D$2:$D$359,
  "-",
  0
)</f>
        <v>-</v>
      </c>
      <c r="BD507" s="75" t="str" cm="1">
        <f t="array" ref="BD507" xml:space="preserve"> _xlfn.XLOOKUP(
  1,
  ( BASE_MAPA!$E$2:$E$359 = #REF!) *
  ( BASE_MAPA!$F$2:$F$359 &lt;= #REF!) *
  ( BASE_MAPA!$G$2:$G$359  &gt;= #REF!),
  BASE_MAPA!$K$2:$K$359,
  "-",
  0
)</f>
        <v>-</v>
      </c>
      <c r="BE507" s="11" t="str">
        <f>IFERROR(_xlfn.XLOOKUP(AO507, BASE_MAPA!$E$2:$E$359, BASE_MAPA!$J$2:$J$359), "ERRO")</f>
        <v>ERRO</v>
      </c>
      <c r="BF507" s="37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9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16" t="str" cm="1">
        <f t="array" ref="M508" xml:space="preserve"> _xlfn.XLOOKUP(
  1,
  ( BASE_MAPA!$E$2:$E$359 = #REF!) *
  ( BASE_MAPA!$F$2:$F$359 &lt;= #REF!) *
  ( BASE_MAPA!$G$2:$G$359  &gt;= #REF!),
  BASE_MAPA!$H$2:$H$359,
  "-",
  0
)</f>
        <v>-</v>
      </c>
      <c r="N508" s="16" t="str" cm="1">
        <f t="array" ref="N508" xml:space="preserve"> _xlfn.XLOOKUP(
  1,
  ( BASE_MAPA!$E$2:$E$359 = #REF!) *
  ( BASE_MAPA!$F$2:$F$359 &lt;= #REF!) *
  ( BASE_MAPA!$G$2:$G$359  &gt;= #REF!),
  BASE_MAPA!$I$2:$I$359,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75" t="str" cm="1">
        <f t="array" ref="S508" xml:space="preserve"> _xlfn.XLOOKUP(
  1,
  ( BASE_MAPA!$E$2:$E$359 = #REF!) *
  ( BASE_MAPA!$F$2:$F$359 &lt;= #REF!) *
  ( BASE_MAPA!$G$2:$G$359  &gt;= #REF!),
  BASE_MAPA!$D$2:$D$359,
  "-",
  0
)</f>
        <v>-</v>
      </c>
      <c r="T508" s="75" t="str" cm="1">
        <f t="array" ref="T508" xml:space="preserve"> _xlfn.XLOOKUP(
  1,
  ( BASE_MAPA!$E$2:$E$359 = #REF!) *
  ( BASE_MAPA!$F$2:$F$359 &lt;= #REF!) *
  ( BASE_MAPA!$G$2:$G$359  &gt;= #REF!),
  BASE_MAPA!$K$2:$K$359,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68" t="str">
        <f>IF(BS_CONTROLE[[#This Row],[Local - Partida]]=0, "-", BS_CONTROLE[[#This Row],[Local - Partida]])</f>
        <v>-</v>
      </c>
      <c r="AL508" s="368" t="str">
        <f>IF(BS_CONTROLE[[#This Row],[Local - Encerramento]]=0, "-", BS_CONTROLE[[#This Row],[Local - Encerramento]])</f>
        <v>-</v>
      </c>
      <c r="AM508" s="368" t="str">
        <f>IF(BS_CONTROLE[[#This Row],[Entre - Estações]]=0, "-", BS_CONTROLE[[#This Row],[Entre - Estações]])</f>
        <v>-</v>
      </c>
      <c r="AN508" s="368" t="str">
        <f>IF(BS_CONTROLE[[#This Row],[SB]]=0, "-", BS_CONTROLE[[#This Row],[SB]])</f>
        <v>-</v>
      </c>
      <c r="AO508" s="369" t="str">
        <f>IF(BS_CONTROLE[[#This Row],[SUB]]=0, "-", BS_CONTROLE[[#This Row],[SUB]])</f>
        <v>-</v>
      </c>
      <c r="AP508" s="370" t="str">
        <f>IF(BS_CONTROLE[[#This Row],[KM - Inicio]]=0, "-", BS_CONTROLE[[#This Row],[KM - Inicio]])</f>
        <v>-</v>
      </c>
      <c r="AQ508" s="37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75" t="str" cm="1">
        <f t="array" ref="BC508" xml:space="preserve"> _xlfn.XLOOKUP(
  1,
  ( BASE_MAPA!$E$2:$E$359 = #REF!) *
  ( BASE_MAPA!$F$2:$F$359 &lt;= #REF!) *
  ( BASE_MAPA!$G$2:$G$359  &gt;= #REF!),
  BASE_MAPA!$D$2:$D$359,
  "-",
  0
)</f>
        <v>-</v>
      </c>
      <c r="BD508" s="75" t="str" cm="1">
        <f t="array" ref="BD508" xml:space="preserve"> _xlfn.XLOOKUP(
  1,
  ( BASE_MAPA!$E$2:$E$359 = #REF!) *
  ( BASE_MAPA!$F$2:$F$359 &lt;= #REF!) *
  ( BASE_MAPA!$G$2:$G$359  &gt;= #REF!),
  BASE_MAPA!$K$2:$K$359,
  "-",
  0
)</f>
        <v>-</v>
      </c>
      <c r="BE508" s="11" t="str">
        <f>IFERROR(_xlfn.XLOOKUP(AO508, BASE_MAPA!$E$2:$E$359, BASE_MAPA!$J$2:$J$359), "ERRO")</f>
        <v>ERRO</v>
      </c>
      <c r="BF508" s="37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9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16" t="str" cm="1">
        <f t="array" ref="M509" xml:space="preserve"> _xlfn.XLOOKUP(
  1,
  ( BASE_MAPA!$E$2:$E$359 = #REF!) *
  ( BASE_MAPA!$F$2:$F$359 &lt;= #REF!) *
  ( BASE_MAPA!$G$2:$G$359  &gt;= #REF!),
  BASE_MAPA!$H$2:$H$359,
  "-",
  0
)</f>
        <v>-</v>
      </c>
      <c r="N509" s="16" t="str" cm="1">
        <f t="array" ref="N509" xml:space="preserve"> _xlfn.XLOOKUP(
  1,
  ( BASE_MAPA!$E$2:$E$359 = #REF!) *
  ( BASE_MAPA!$F$2:$F$359 &lt;= #REF!) *
  ( BASE_MAPA!$G$2:$G$359  &gt;= #REF!),
  BASE_MAPA!$I$2:$I$359,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75" t="str" cm="1">
        <f t="array" ref="S509" xml:space="preserve"> _xlfn.XLOOKUP(
  1,
  ( BASE_MAPA!$E$2:$E$359 = #REF!) *
  ( BASE_MAPA!$F$2:$F$359 &lt;= #REF!) *
  ( BASE_MAPA!$G$2:$G$359  &gt;= #REF!),
  BASE_MAPA!$D$2:$D$359,
  "-",
  0
)</f>
        <v>-</v>
      </c>
      <c r="T509" s="75" t="str" cm="1">
        <f t="array" ref="T509" xml:space="preserve"> _xlfn.XLOOKUP(
  1,
  ( BASE_MAPA!$E$2:$E$359 = #REF!) *
  ( BASE_MAPA!$F$2:$F$359 &lt;= #REF!) *
  ( BASE_MAPA!$G$2:$G$359  &gt;= #REF!),
  BASE_MAPA!$K$2:$K$359,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68" t="str">
        <f>IF(BS_CONTROLE[[#This Row],[Local - Partida]]=0, "-", BS_CONTROLE[[#This Row],[Local - Partida]])</f>
        <v>-</v>
      </c>
      <c r="AL509" s="368" t="str">
        <f>IF(BS_CONTROLE[[#This Row],[Local - Encerramento]]=0, "-", BS_CONTROLE[[#This Row],[Local - Encerramento]])</f>
        <v>-</v>
      </c>
      <c r="AM509" s="368" t="str">
        <f>IF(BS_CONTROLE[[#This Row],[Entre - Estações]]=0, "-", BS_CONTROLE[[#This Row],[Entre - Estações]])</f>
        <v>-</v>
      </c>
      <c r="AN509" s="368" t="str">
        <f>IF(BS_CONTROLE[[#This Row],[SB]]=0, "-", BS_CONTROLE[[#This Row],[SB]])</f>
        <v>-</v>
      </c>
      <c r="AO509" s="369" t="str">
        <f>IF(BS_CONTROLE[[#This Row],[SUB]]=0, "-", BS_CONTROLE[[#This Row],[SUB]])</f>
        <v>-</v>
      </c>
      <c r="AP509" s="370" t="str">
        <f>IF(BS_CONTROLE[[#This Row],[KM - Inicio]]=0, "-", BS_CONTROLE[[#This Row],[KM - Inicio]])</f>
        <v>-</v>
      </c>
      <c r="AQ509" s="37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75" t="str" cm="1">
        <f t="array" ref="BC509" xml:space="preserve"> _xlfn.XLOOKUP(
  1,
  ( BASE_MAPA!$E$2:$E$359 = #REF!) *
  ( BASE_MAPA!$F$2:$F$359 &lt;= #REF!) *
  ( BASE_MAPA!$G$2:$G$359  &gt;= #REF!),
  BASE_MAPA!$D$2:$D$359,
  "-",
  0
)</f>
        <v>-</v>
      </c>
      <c r="BD509" s="75" t="str" cm="1">
        <f t="array" ref="BD509" xml:space="preserve"> _xlfn.XLOOKUP(
  1,
  ( BASE_MAPA!$E$2:$E$359 = #REF!) *
  ( BASE_MAPA!$F$2:$F$359 &lt;= #REF!) *
  ( BASE_MAPA!$G$2:$G$359  &gt;= #REF!),
  BASE_MAPA!$K$2:$K$359,
  "-",
  0
)</f>
        <v>-</v>
      </c>
      <c r="BE509" s="11" t="str">
        <f>IFERROR(_xlfn.XLOOKUP(AO509, BASE_MAPA!$E$2:$E$359, BASE_MAPA!$J$2:$J$359), "ERRO")</f>
        <v>ERRO</v>
      </c>
      <c r="BF509" s="37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9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16" t="str" cm="1">
        <f t="array" ref="M510" xml:space="preserve"> _xlfn.XLOOKUP(
  1,
  ( BASE_MAPA!$E$2:$E$359 = #REF!) *
  ( BASE_MAPA!$F$2:$F$359 &lt;= #REF!) *
  ( BASE_MAPA!$G$2:$G$359  &gt;= #REF!),
  BASE_MAPA!$H$2:$H$359,
  "-",
  0
)</f>
        <v>-</v>
      </c>
      <c r="N510" s="16" t="str" cm="1">
        <f t="array" ref="N510" xml:space="preserve"> _xlfn.XLOOKUP(
  1,
  ( BASE_MAPA!$E$2:$E$359 = #REF!) *
  ( BASE_MAPA!$F$2:$F$359 &lt;= #REF!) *
  ( BASE_MAPA!$G$2:$G$359  &gt;= #REF!),
  BASE_MAPA!$I$2:$I$359,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75" t="str" cm="1">
        <f t="array" ref="S510" xml:space="preserve"> _xlfn.XLOOKUP(
  1,
  ( BASE_MAPA!$E$2:$E$359 = #REF!) *
  ( BASE_MAPA!$F$2:$F$359 &lt;= #REF!) *
  ( BASE_MAPA!$G$2:$G$359  &gt;= #REF!),
  BASE_MAPA!$D$2:$D$359,
  "-",
  0
)</f>
        <v>-</v>
      </c>
      <c r="T510" s="75" t="str" cm="1">
        <f t="array" ref="T510" xml:space="preserve"> _xlfn.XLOOKUP(
  1,
  ( BASE_MAPA!$E$2:$E$359 = #REF!) *
  ( BASE_MAPA!$F$2:$F$359 &lt;= #REF!) *
  ( BASE_MAPA!$G$2:$G$359  &gt;= #REF!),
  BASE_MAPA!$K$2:$K$359,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68" t="str">
        <f>IF(BS_CONTROLE[[#This Row],[Local - Partida]]=0, "-", BS_CONTROLE[[#This Row],[Local - Partida]])</f>
        <v>-</v>
      </c>
      <c r="AL510" s="368" t="str">
        <f>IF(BS_CONTROLE[[#This Row],[Local - Encerramento]]=0, "-", BS_CONTROLE[[#This Row],[Local - Encerramento]])</f>
        <v>-</v>
      </c>
      <c r="AM510" s="368" t="str">
        <f>IF(BS_CONTROLE[[#This Row],[Entre - Estações]]=0, "-", BS_CONTROLE[[#This Row],[Entre - Estações]])</f>
        <v>-</v>
      </c>
      <c r="AN510" s="368" t="str">
        <f>IF(BS_CONTROLE[[#This Row],[SB]]=0, "-", BS_CONTROLE[[#This Row],[SB]])</f>
        <v>-</v>
      </c>
      <c r="AO510" s="369" t="str">
        <f>IF(BS_CONTROLE[[#This Row],[SUB]]=0, "-", BS_CONTROLE[[#This Row],[SUB]])</f>
        <v>-</v>
      </c>
      <c r="AP510" s="370" t="str">
        <f>IF(BS_CONTROLE[[#This Row],[KM - Inicio]]=0, "-", BS_CONTROLE[[#This Row],[KM - Inicio]])</f>
        <v>-</v>
      </c>
      <c r="AQ510" s="37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75" t="str" cm="1">
        <f t="array" ref="BC510" xml:space="preserve"> _xlfn.XLOOKUP(
  1,
  ( BASE_MAPA!$E$2:$E$359 = #REF!) *
  ( BASE_MAPA!$F$2:$F$359 &lt;= #REF!) *
  ( BASE_MAPA!$G$2:$G$359  &gt;= #REF!),
  BASE_MAPA!$D$2:$D$359,
  "-",
  0
)</f>
        <v>-</v>
      </c>
      <c r="BD510" s="75" t="str" cm="1">
        <f t="array" ref="BD510" xml:space="preserve"> _xlfn.XLOOKUP(
  1,
  ( BASE_MAPA!$E$2:$E$359 = #REF!) *
  ( BASE_MAPA!$F$2:$F$359 &lt;= #REF!) *
  ( BASE_MAPA!$G$2:$G$359  &gt;= #REF!),
  BASE_MAPA!$K$2:$K$359,
  "-",
  0
)</f>
        <v>-</v>
      </c>
      <c r="BE510" s="11" t="str">
        <f>IFERROR(_xlfn.XLOOKUP(AO510, BASE_MAPA!$E$2:$E$359, BASE_MAPA!$J$2:$J$359), "ERRO")</f>
        <v>ERRO</v>
      </c>
      <c r="BF510" s="37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9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16" t="str" cm="1">
        <f t="array" ref="M511" xml:space="preserve"> _xlfn.XLOOKUP(
  1,
  ( BASE_MAPA!$E$2:$E$359 = #REF!) *
  ( BASE_MAPA!$F$2:$F$359 &lt;= #REF!) *
  ( BASE_MAPA!$G$2:$G$359  &gt;= #REF!),
  BASE_MAPA!$H$2:$H$359,
  "-",
  0
)</f>
        <v>-</v>
      </c>
      <c r="N511" s="16" t="str" cm="1">
        <f t="array" ref="N511" xml:space="preserve"> _xlfn.XLOOKUP(
  1,
  ( BASE_MAPA!$E$2:$E$359 = #REF!) *
  ( BASE_MAPA!$F$2:$F$359 &lt;= #REF!) *
  ( BASE_MAPA!$G$2:$G$359  &gt;= #REF!),
  BASE_MAPA!$I$2:$I$359,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75" t="str" cm="1">
        <f t="array" ref="S511" xml:space="preserve"> _xlfn.XLOOKUP(
  1,
  ( BASE_MAPA!$E$2:$E$359 = #REF!) *
  ( BASE_MAPA!$F$2:$F$359 &lt;= #REF!) *
  ( BASE_MAPA!$G$2:$G$359  &gt;= #REF!),
  BASE_MAPA!$D$2:$D$359,
  "-",
  0
)</f>
        <v>-</v>
      </c>
      <c r="T511" s="75" t="str" cm="1">
        <f t="array" ref="T511" xml:space="preserve"> _xlfn.XLOOKUP(
  1,
  ( BASE_MAPA!$E$2:$E$359 = #REF!) *
  ( BASE_MAPA!$F$2:$F$359 &lt;= #REF!) *
  ( BASE_MAPA!$G$2:$G$359  &gt;= #REF!),
  BASE_MAPA!$K$2:$K$359,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68" t="str">
        <f>IF(BS_CONTROLE[[#This Row],[Local - Partida]]=0, "-", BS_CONTROLE[[#This Row],[Local - Partida]])</f>
        <v>-</v>
      </c>
      <c r="AL511" s="368" t="str">
        <f>IF(BS_CONTROLE[[#This Row],[Local - Encerramento]]=0, "-", BS_CONTROLE[[#This Row],[Local - Encerramento]])</f>
        <v>-</v>
      </c>
      <c r="AM511" s="368" t="str">
        <f>IF(BS_CONTROLE[[#This Row],[Entre - Estações]]=0, "-", BS_CONTROLE[[#This Row],[Entre - Estações]])</f>
        <v>-</v>
      </c>
      <c r="AN511" s="368" t="str">
        <f>IF(BS_CONTROLE[[#This Row],[SB]]=0, "-", BS_CONTROLE[[#This Row],[SB]])</f>
        <v>-</v>
      </c>
      <c r="AO511" s="369" t="str">
        <f>IF(BS_CONTROLE[[#This Row],[SUB]]=0, "-", BS_CONTROLE[[#This Row],[SUB]])</f>
        <v>-</v>
      </c>
      <c r="AP511" s="370" t="str">
        <f>IF(BS_CONTROLE[[#This Row],[KM - Inicio]]=0, "-", BS_CONTROLE[[#This Row],[KM - Inicio]])</f>
        <v>-</v>
      </c>
      <c r="AQ511" s="37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75" t="str" cm="1">
        <f t="array" ref="BC511" xml:space="preserve"> _xlfn.XLOOKUP(
  1,
  ( BASE_MAPA!$E$2:$E$359 = #REF!) *
  ( BASE_MAPA!$F$2:$F$359 &lt;= #REF!) *
  ( BASE_MAPA!$G$2:$G$359  &gt;= #REF!),
  BASE_MAPA!$D$2:$D$359,
  "-",
  0
)</f>
        <v>-</v>
      </c>
      <c r="BD511" s="75" t="str" cm="1">
        <f t="array" ref="BD511" xml:space="preserve"> _xlfn.XLOOKUP(
  1,
  ( BASE_MAPA!$E$2:$E$359 = #REF!) *
  ( BASE_MAPA!$F$2:$F$359 &lt;= #REF!) *
  ( BASE_MAPA!$G$2:$G$359  &gt;= #REF!),
  BASE_MAPA!$K$2:$K$359,
  "-",
  0
)</f>
        <v>-</v>
      </c>
      <c r="BE511" s="11" t="str">
        <f>IFERROR(_xlfn.XLOOKUP(AO511, BASE_MAPA!$E$2:$E$359, BASE_MAPA!$J$2:$J$359), "ERRO")</f>
        <v>ERRO</v>
      </c>
      <c r="BF511" s="37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9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16" t="str" cm="1">
        <f t="array" ref="M512" xml:space="preserve"> _xlfn.XLOOKUP(
  1,
  ( BASE_MAPA!$E$2:$E$359 = #REF!) *
  ( BASE_MAPA!$F$2:$F$359 &lt;= #REF!) *
  ( BASE_MAPA!$G$2:$G$359  &gt;= #REF!),
  BASE_MAPA!$H$2:$H$359,
  "-",
  0
)</f>
        <v>-</v>
      </c>
      <c r="N512" s="16" t="str" cm="1">
        <f t="array" ref="N512" xml:space="preserve"> _xlfn.XLOOKUP(
  1,
  ( BASE_MAPA!$E$2:$E$359 = #REF!) *
  ( BASE_MAPA!$F$2:$F$359 &lt;= #REF!) *
  ( BASE_MAPA!$G$2:$G$359  &gt;= #REF!),
  BASE_MAPA!$I$2:$I$359,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75" t="str" cm="1">
        <f t="array" ref="S512" xml:space="preserve"> _xlfn.XLOOKUP(
  1,
  ( BASE_MAPA!$E$2:$E$359 = #REF!) *
  ( BASE_MAPA!$F$2:$F$359 &lt;= #REF!) *
  ( BASE_MAPA!$G$2:$G$359  &gt;= #REF!),
  BASE_MAPA!$D$2:$D$359,
  "-",
  0
)</f>
        <v>-</v>
      </c>
      <c r="T512" s="75" t="str" cm="1">
        <f t="array" ref="T512" xml:space="preserve"> _xlfn.XLOOKUP(
  1,
  ( BASE_MAPA!$E$2:$E$359 = #REF!) *
  ( BASE_MAPA!$F$2:$F$359 &lt;= #REF!) *
  ( BASE_MAPA!$G$2:$G$359  &gt;= #REF!),
  BASE_MAPA!$K$2:$K$359,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68" t="str">
        <f>IF(BS_CONTROLE[[#This Row],[Local - Partida]]=0, "-", BS_CONTROLE[[#This Row],[Local - Partida]])</f>
        <v>-</v>
      </c>
      <c r="AL512" s="368" t="str">
        <f>IF(BS_CONTROLE[[#This Row],[Local - Encerramento]]=0, "-", BS_CONTROLE[[#This Row],[Local - Encerramento]])</f>
        <v>-</v>
      </c>
      <c r="AM512" s="368" t="str">
        <f>IF(BS_CONTROLE[[#This Row],[Entre - Estações]]=0, "-", BS_CONTROLE[[#This Row],[Entre - Estações]])</f>
        <v>-</v>
      </c>
      <c r="AN512" s="368" t="str">
        <f>IF(BS_CONTROLE[[#This Row],[SB]]=0, "-", BS_CONTROLE[[#This Row],[SB]])</f>
        <v>-</v>
      </c>
      <c r="AO512" s="369" t="str">
        <f>IF(BS_CONTROLE[[#This Row],[SUB]]=0, "-", BS_CONTROLE[[#This Row],[SUB]])</f>
        <v>-</v>
      </c>
      <c r="AP512" s="370" t="str">
        <f>IF(BS_CONTROLE[[#This Row],[KM - Inicio]]=0, "-", BS_CONTROLE[[#This Row],[KM - Inicio]])</f>
        <v>-</v>
      </c>
      <c r="AQ512" s="37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75" t="str" cm="1">
        <f t="array" ref="BC512" xml:space="preserve"> _xlfn.XLOOKUP(
  1,
  ( BASE_MAPA!$E$2:$E$359 = #REF!) *
  ( BASE_MAPA!$F$2:$F$359 &lt;= #REF!) *
  ( BASE_MAPA!$G$2:$G$359  &gt;= #REF!),
  BASE_MAPA!$D$2:$D$359,
  "-",
  0
)</f>
        <v>-</v>
      </c>
      <c r="BD512" s="75" t="str" cm="1">
        <f t="array" ref="BD512" xml:space="preserve"> _xlfn.XLOOKUP(
  1,
  ( BASE_MAPA!$E$2:$E$359 = #REF!) *
  ( BASE_MAPA!$F$2:$F$359 &lt;= #REF!) *
  ( BASE_MAPA!$G$2:$G$359  &gt;= #REF!),
  BASE_MAPA!$K$2:$K$359,
  "-",
  0
)</f>
        <v>-</v>
      </c>
      <c r="BE512" s="11" t="str">
        <f>IFERROR(_xlfn.XLOOKUP(AO512, BASE_MAPA!$E$2:$E$359, BASE_MAPA!$J$2:$J$359), "ERRO")</f>
        <v>ERRO</v>
      </c>
      <c r="BF512" s="37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9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16" t="str" cm="1">
        <f t="array" ref="M513" xml:space="preserve"> _xlfn.XLOOKUP(
  1,
  ( BASE_MAPA!$E$2:$E$359 = #REF!) *
  ( BASE_MAPA!$F$2:$F$359 &lt;= #REF!) *
  ( BASE_MAPA!$G$2:$G$359  &gt;= #REF!),
  BASE_MAPA!$H$2:$H$359,
  "-",
  0
)</f>
        <v>-</v>
      </c>
      <c r="N513" s="16" t="str" cm="1">
        <f t="array" ref="N513" xml:space="preserve"> _xlfn.XLOOKUP(
  1,
  ( BASE_MAPA!$E$2:$E$359 = #REF!) *
  ( BASE_MAPA!$F$2:$F$359 &lt;= #REF!) *
  ( BASE_MAPA!$G$2:$G$359  &gt;= #REF!),
  BASE_MAPA!$I$2:$I$359,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75" t="str" cm="1">
        <f t="array" ref="S513" xml:space="preserve"> _xlfn.XLOOKUP(
  1,
  ( BASE_MAPA!$E$2:$E$359 = #REF!) *
  ( BASE_MAPA!$F$2:$F$359 &lt;= #REF!) *
  ( BASE_MAPA!$G$2:$G$359  &gt;= #REF!),
  BASE_MAPA!$D$2:$D$359,
  "-",
  0
)</f>
        <v>-</v>
      </c>
      <c r="T513" s="75" t="str" cm="1">
        <f t="array" ref="T513" xml:space="preserve"> _xlfn.XLOOKUP(
  1,
  ( BASE_MAPA!$E$2:$E$359 = #REF!) *
  ( BASE_MAPA!$F$2:$F$359 &lt;= #REF!) *
  ( BASE_MAPA!$G$2:$G$359  &gt;= #REF!),
  BASE_MAPA!$K$2:$K$359,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68" t="str">
        <f>IF(BS_CONTROLE[[#This Row],[Local - Partida]]=0, "-", BS_CONTROLE[[#This Row],[Local - Partida]])</f>
        <v>-</v>
      </c>
      <c r="AL513" s="368" t="str">
        <f>IF(BS_CONTROLE[[#This Row],[Local - Encerramento]]=0, "-", BS_CONTROLE[[#This Row],[Local - Encerramento]])</f>
        <v>-</v>
      </c>
      <c r="AM513" s="368" t="str">
        <f>IF(BS_CONTROLE[[#This Row],[Entre - Estações]]=0, "-", BS_CONTROLE[[#This Row],[Entre - Estações]])</f>
        <v>-</v>
      </c>
      <c r="AN513" s="368" t="str">
        <f>IF(BS_CONTROLE[[#This Row],[SB]]=0, "-", BS_CONTROLE[[#This Row],[SB]])</f>
        <v>-</v>
      </c>
      <c r="AO513" s="369" t="str">
        <f>IF(BS_CONTROLE[[#This Row],[SUB]]=0, "-", BS_CONTROLE[[#This Row],[SUB]])</f>
        <v>-</v>
      </c>
      <c r="AP513" s="370" t="str">
        <f>IF(BS_CONTROLE[[#This Row],[KM - Inicio]]=0, "-", BS_CONTROLE[[#This Row],[KM - Inicio]])</f>
        <v>-</v>
      </c>
      <c r="AQ513" s="37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75" t="str" cm="1">
        <f t="array" ref="BC513" xml:space="preserve"> _xlfn.XLOOKUP(
  1,
  ( BASE_MAPA!$E$2:$E$359 = #REF!) *
  ( BASE_MAPA!$F$2:$F$359 &lt;= #REF!) *
  ( BASE_MAPA!$G$2:$G$359  &gt;= #REF!),
  BASE_MAPA!$D$2:$D$359,
  "-",
  0
)</f>
        <v>-</v>
      </c>
      <c r="BD513" s="75" t="str" cm="1">
        <f t="array" ref="BD513" xml:space="preserve"> _xlfn.XLOOKUP(
  1,
  ( BASE_MAPA!$E$2:$E$359 = #REF!) *
  ( BASE_MAPA!$F$2:$F$359 &lt;= #REF!) *
  ( BASE_MAPA!$G$2:$G$359  &gt;= #REF!),
  BASE_MAPA!$K$2:$K$359,
  "-",
  0
)</f>
        <v>-</v>
      </c>
      <c r="BE513" s="11" t="str">
        <f>IFERROR(_xlfn.XLOOKUP(AO513, BASE_MAPA!$E$2:$E$359, BASE_MAPA!$J$2:$J$359), "ERRO")</f>
        <v>ERRO</v>
      </c>
      <c r="BF513" s="37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9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16" t="str" cm="1">
        <f t="array" ref="M514" xml:space="preserve"> _xlfn.XLOOKUP(
  1,
  ( BASE_MAPA!$E$2:$E$359 = #REF!) *
  ( BASE_MAPA!$F$2:$F$359 &lt;= #REF!) *
  ( BASE_MAPA!$G$2:$G$359  &gt;= #REF!),
  BASE_MAPA!$H$2:$H$359,
  "-",
  0
)</f>
        <v>-</v>
      </c>
      <c r="N514" s="16" t="str" cm="1">
        <f t="array" ref="N514" xml:space="preserve"> _xlfn.XLOOKUP(
  1,
  ( BASE_MAPA!$E$2:$E$359 = #REF!) *
  ( BASE_MAPA!$F$2:$F$359 &lt;= #REF!) *
  ( BASE_MAPA!$G$2:$G$359  &gt;= #REF!),
  BASE_MAPA!$I$2:$I$359,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75" t="str" cm="1">
        <f t="array" ref="S514" xml:space="preserve"> _xlfn.XLOOKUP(
  1,
  ( BASE_MAPA!$E$2:$E$359 = #REF!) *
  ( BASE_MAPA!$F$2:$F$359 &lt;= #REF!) *
  ( BASE_MAPA!$G$2:$G$359  &gt;= #REF!),
  BASE_MAPA!$D$2:$D$359,
  "-",
  0
)</f>
        <v>-</v>
      </c>
      <c r="T514" s="75" t="str" cm="1">
        <f t="array" ref="T514" xml:space="preserve"> _xlfn.XLOOKUP(
  1,
  ( BASE_MAPA!$E$2:$E$359 = #REF!) *
  ( BASE_MAPA!$F$2:$F$359 &lt;= #REF!) *
  ( BASE_MAPA!$G$2:$G$359  &gt;= #REF!),
  BASE_MAPA!$K$2:$K$359,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68" t="str">
        <f>IF(BS_CONTROLE[[#This Row],[Local - Partida]]=0, "-", BS_CONTROLE[[#This Row],[Local - Partida]])</f>
        <v>-</v>
      </c>
      <c r="AL514" s="368" t="str">
        <f>IF(BS_CONTROLE[[#This Row],[Local - Encerramento]]=0, "-", BS_CONTROLE[[#This Row],[Local - Encerramento]])</f>
        <v>-</v>
      </c>
      <c r="AM514" s="368" t="str">
        <f>IF(BS_CONTROLE[[#This Row],[Entre - Estações]]=0, "-", BS_CONTROLE[[#This Row],[Entre - Estações]])</f>
        <v>-</v>
      </c>
      <c r="AN514" s="368" t="str">
        <f>IF(BS_CONTROLE[[#This Row],[SB]]=0, "-", BS_CONTROLE[[#This Row],[SB]])</f>
        <v>-</v>
      </c>
      <c r="AO514" s="369" t="str">
        <f>IF(BS_CONTROLE[[#This Row],[SUB]]=0, "-", BS_CONTROLE[[#This Row],[SUB]])</f>
        <v>-</v>
      </c>
      <c r="AP514" s="370" t="str">
        <f>IF(BS_CONTROLE[[#This Row],[KM - Inicio]]=0, "-", BS_CONTROLE[[#This Row],[KM - Inicio]])</f>
        <v>-</v>
      </c>
      <c r="AQ514" s="37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75" t="str" cm="1">
        <f t="array" ref="BC514" xml:space="preserve"> _xlfn.XLOOKUP(
  1,
  ( BASE_MAPA!$E$2:$E$359 = #REF!) *
  ( BASE_MAPA!$F$2:$F$359 &lt;= #REF!) *
  ( BASE_MAPA!$G$2:$G$359  &gt;= #REF!),
  BASE_MAPA!$D$2:$D$359,
  "-",
  0
)</f>
        <v>-</v>
      </c>
      <c r="BD514" s="75" t="str" cm="1">
        <f t="array" ref="BD514" xml:space="preserve"> _xlfn.XLOOKUP(
  1,
  ( BASE_MAPA!$E$2:$E$359 = #REF!) *
  ( BASE_MAPA!$F$2:$F$359 &lt;= #REF!) *
  ( BASE_MAPA!$G$2:$G$359  &gt;= #REF!),
  BASE_MAPA!$K$2:$K$359,
  "-",
  0
)</f>
        <v>-</v>
      </c>
      <c r="BE514" s="11" t="str">
        <f>IFERROR(_xlfn.XLOOKUP(AO514, BASE_MAPA!$E$2:$E$359, BASE_MAPA!$J$2:$J$359), "ERRO")</f>
        <v>ERRO</v>
      </c>
      <c r="BF514" s="37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9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16" t="str" cm="1">
        <f t="array" ref="M515" xml:space="preserve"> _xlfn.XLOOKUP(
  1,
  ( BASE_MAPA!$E$2:$E$359 = #REF!) *
  ( BASE_MAPA!$F$2:$F$359 &lt;= #REF!) *
  ( BASE_MAPA!$G$2:$G$359  &gt;= #REF!),
  BASE_MAPA!$H$2:$H$359,
  "-",
  0
)</f>
        <v>-</v>
      </c>
      <c r="N515" s="16" t="str" cm="1">
        <f t="array" ref="N515" xml:space="preserve"> _xlfn.XLOOKUP(
  1,
  ( BASE_MAPA!$E$2:$E$359 = #REF!) *
  ( BASE_MAPA!$F$2:$F$359 &lt;= #REF!) *
  ( BASE_MAPA!$G$2:$G$359  &gt;= #REF!),
  BASE_MAPA!$I$2:$I$359,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75" t="str" cm="1">
        <f t="array" ref="S515" xml:space="preserve"> _xlfn.XLOOKUP(
  1,
  ( BASE_MAPA!$E$2:$E$359 = #REF!) *
  ( BASE_MAPA!$F$2:$F$359 &lt;= #REF!) *
  ( BASE_MAPA!$G$2:$G$359  &gt;= #REF!),
  BASE_MAPA!$D$2:$D$359,
  "-",
  0
)</f>
        <v>-</v>
      </c>
      <c r="T515" s="75" t="str" cm="1">
        <f t="array" ref="T515" xml:space="preserve"> _xlfn.XLOOKUP(
  1,
  ( BASE_MAPA!$E$2:$E$359 = #REF!) *
  ( BASE_MAPA!$F$2:$F$359 &lt;= #REF!) *
  ( BASE_MAPA!$G$2:$G$359  &gt;= #REF!),
  BASE_MAPA!$K$2:$K$359,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68" t="str">
        <f>IF(BS_CONTROLE[[#This Row],[Local - Partida]]=0, "-", BS_CONTROLE[[#This Row],[Local - Partida]])</f>
        <v>-</v>
      </c>
      <c r="AL515" s="368" t="str">
        <f>IF(BS_CONTROLE[[#This Row],[Local - Encerramento]]=0, "-", BS_CONTROLE[[#This Row],[Local - Encerramento]])</f>
        <v>-</v>
      </c>
      <c r="AM515" s="368" t="str">
        <f>IF(BS_CONTROLE[[#This Row],[Entre - Estações]]=0, "-", BS_CONTROLE[[#This Row],[Entre - Estações]])</f>
        <v>-</v>
      </c>
      <c r="AN515" s="368" t="str">
        <f>IF(BS_CONTROLE[[#This Row],[SB]]=0, "-", BS_CONTROLE[[#This Row],[SB]])</f>
        <v>-</v>
      </c>
      <c r="AO515" s="369" t="str">
        <f>IF(BS_CONTROLE[[#This Row],[SUB]]=0, "-", BS_CONTROLE[[#This Row],[SUB]])</f>
        <v>-</v>
      </c>
      <c r="AP515" s="370" t="str">
        <f>IF(BS_CONTROLE[[#This Row],[KM - Inicio]]=0, "-", BS_CONTROLE[[#This Row],[KM - Inicio]])</f>
        <v>-</v>
      </c>
      <c r="AQ515" s="37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75" t="str" cm="1">
        <f t="array" ref="BC515" xml:space="preserve"> _xlfn.XLOOKUP(
  1,
  ( BASE_MAPA!$E$2:$E$359 = #REF!) *
  ( BASE_MAPA!$F$2:$F$359 &lt;= #REF!) *
  ( BASE_MAPA!$G$2:$G$359  &gt;= #REF!),
  BASE_MAPA!$D$2:$D$359,
  "-",
  0
)</f>
        <v>-</v>
      </c>
      <c r="BD515" s="75" t="str" cm="1">
        <f t="array" ref="BD515" xml:space="preserve"> _xlfn.XLOOKUP(
  1,
  ( BASE_MAPA!$E$2:$E$359 = #REF!) *
  ( BASE_MAPA!$F$2:$F$359 &lt;= #REF!) *
  ( BASE_MAPA!$G$2:$G$359  &gt;= #REF!),
  BASE_MAPA!$K$2:$K$359,
  "-",
  0
)</f>
        <v>-</v>
      </c>
      <c r="BE515" s="11" t="str">
        <f>IFERROR(_xlfn.XLOOKUP(AO515, BASE_MAPA!$E$2:$E$359, BASE_MAPA!$J$2:$J$359), "ERRO")</f>
        <v>ERRO</v>
      </c>
      <c r="BF515" s="37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9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16" t="str" cm="1">
        <f t="array" ref="M516" xml:space="preserve"> _xlfn.XLOOKUP(
  1,
  ( BASE_MAPA!$E$2:$E$359 = #REF!) *
  ( BASE_MAPA!$F$2:$F$359 &lt;= #REF!) *
  ( BASE_MAPA!$G$2:$G$359  &gt;= #REF!),
  BASE_MAPA!$H$2:$H$359,
  "-",
  0
)</f>
        <v>-</v>
      </c>
      <c r="N516" s="16" t="str" cm="1">
        <f t="array" ref="N516" xml:space="preserve"> _xlfn.XLOOKUP(
  1,
  ( BASE_MAPA!$E$2:$E$359 = #REF!) *
  ( BASE_MAPA!$F$2:$F$359 &lt;= #REF!) *
  ( BASE_MAPA!$G$2:$G$359  &gt;= #REF!),
  BASE_MAPA!$I$2:$I$359,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75" t="str" cm="1">
        <f t="array" ref="S516" xml:space="preserve"> _xlfn.XLOOKUP(
  1,
  ( BASE_MAPA!$E$2:$E$359 = #REF!) *
  ( BASE_MAPA!$F$2:$F$359 &lt;= #REF!) *
  ( BASE_MAPA!$G$2:$G$359  &gt;= #REF!),
  BASE_MAPA!$D$2:$D$359,
  "-",
  0
)</f>
        <v>-</v>
      </c>
      <c r="T516" s="75" t="str" cm="1">
        <f t="array" ref="T516" xml:space="preserve"> _xlfn.XLOOKUP(
  1,
  ( BASE_MAPA!$E$2:$E$359 = #REF!) *
  ( BASE_MAPA!$F$2:$F$359 &lt;= #REF!) *
  ( BASE_MAPA!$G$2:$G$359  &gt;= #REF!),
  BASE_MAPA!$K$2:$K$359,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68" t="str">
        <f>IF(BS_CONTROLE[[#This Row],[Local - Partida]]=0, "-", BS_CONTROLE[[#This Row],[Local - Partida]])</f>
        <v>-</v>
      </c>
      <c r="AL516" s="368" t="str">
        <f>IF(BS_CONTROLE[[#This Row],[Local - Encerramento]]=0, "-", BS_CONTROLE[[#This Row],[Local - Encerramento]])</f>
        <v>-</v>
      </c>
      <c r="AM516" s="368" t="str">
        <f>IF(BS_CONTROLE[[#This Row],[Entre - Estações]]=0, "-", BS_CONTROLE[[#This Row],[Entre - Estações]])</f>
        <v>-</v>
      </c>
      <c r="AN516" s="368" t="str">
        <f>IF(BS_CONTROLE[[#This Row],[SB]]=0, "-", BS_CONTROLE[[#This Row],[SB]])</f>
        <v>-</v>
      </c>
      <c r="AO516" s="369" t="str">
        <f>IF(BS_CONTROLE[[#This Row],[SUB]]=0, "-", BS_CONTROLE[[#This Row],[SUB]])</f>
        <v>-</v>
      </c>
      <c r="AP516" s="370" t="str">
        <f>IF(BS_CONTROLE[[#This Row],[KM - Inicio]]=0, "-", BS_CONTROLE[[#This Row],[KM - Inicio]])</f>
        <v>-</v>
      </c>
      <c r="AQ516" s="37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75" t="str" cm="1">
        <f t="array" ref="BC516" xml:space="preserve"> _xlfn.XLOOKUP(
  1,
  ( BASE_MAPA!$E$2:$E$359 = #REF!) *
  ( BASE_MAPA!$F$2:$F$359 &lt;= #REF!) *
  ( BASE_MAPA!$G$2:$G$359  &gt;= #REF!),
  BASE_MAPA!$D$2:$D$359,
  "-",
  0
)</f>
        <v>-</v>
      </c>
      <c r="BD516" s="75" t="str" cm="1">
        <f t="array" ref="BD516" xml:space="preserve"> _xlfn.XLOOKUP(
  1,
  ( BASE_MAPA!$E$2:$E$359 = #REF!) *
  ( BASE_MAPA!$F$2:$F$359 &lt;= #REF!) *
  ( BASE_MAPA!$G$2:$G$359  &gt;= #REF!),
  BASE_MAPA!$K$2:$K$359,
  "-",
  0
)</f>
        <v>-</v>
      </c>
      <c r="BE516" s="11" t="str">
        <f>IFERROR(_xlfn.XLOOKUP(AO516, BASE_MAPA!$E$2:$E$359, BASE_MAPA!$J$2:$J$359), "ERRO")</f>
        <v>ERRO</v>
      </c>
      <c r="BF516" s="37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9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16" t="str" cm="1">
        <f t="array" ref="M517" xml:space="preserve"> _xlfn.XLOOKUP(
  1,
  ( BASE_MAPA!$E$2:$E$359 = #REF!) *
  ( BASE_MAPA!$F$2:$F$359 &lt;= #REF!) *
  ( BASE_MAPA!$G$2:$G$359  &gt;= #REF!),
  BASE_MAPA!$H$2:$H$359,
  "-",
  0
)</f>
        <v>-</v>
      </c>
      <c r="N517" s="16" t="str" cm="1">
        <f t="array" ref="N517" xml:space="preserve"> _xlfn.XLOOKUP(
  1,
  ( BASE_MAPA!$E$2:$E$359 = #REF!) *
  ( BASE_MAPA!$F$2:$F$359 &lt;= #REF!) *
  ( BASE_MAPA!$G$2:$G$359  &gt;= #REF!),
  BASE_MAPA!$I$2:$I$359,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75" t="str" cm="1">
        <f t="array" ref="S517" xml:space="preserve"> _xlfn.XLOOKUP(
  1,
  ( BASE_MAPA!$E$2:$E$359 = #REF!) *
  ( BASE_MAPA!$F$2:$F$359 &lt;= #REF!) *
  ( BASE_MAPA!$G$2:$G$359  &gt;= #REF!),
  BASE_MAPA!$D$2:$D$359,
  "-",
  0
)</f>
        <v>-</v>
      </c>
      <c r="T517" s="75" t="str" cm="1">
        <f t="array" ref="T517" xml:space="preserve"> _xlfn.XLOOKUP(
  1,
  ( BASE_MAPA!$E$2:$E$359 = #REF!) *
  ( BASE_MAPA!$F$2:$F$359 &lt;= #REF!) *
  ( BASE_MAPA!$G$2:$G$359  &gt;= #REF!),
  BASE_MAPA!$K$2:$K$359,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68" t="str">
        <f>IF(BS_CONTROLE[[#This Row],[Local - Partida]]=0, "-", BS_CONTROLE[[#This Row],[Local - Partida]])</f>
        <v>-</v>
      </c>
      <c r="AL517" s="368" t="str">
        <f>IF(BS_CONTROLE[[#This Row],[Local - Encerramento]]=0, "-", BS_CONTROLE[[#This Row],[Local - Encerramento]])</f>
        <v>-</v>
      </c>
      <c r="AM517" s="368" t="str">
        <f>IF(BS_CONTROLE[[#This Row],[Entre - Estações]]=0, "-", BS_CONTROLE[[#This Row],[Entre - Estações]])</f>
        <v>-</v>
      </c>
      <c r="AN517" s="368" t="str">
        <f>IF(BS_CONTROLE[[#This Row],[SB]]=0, "-", BS_CONTROLE[[#This Row],[SB]])</f>
        <v>-</v>
      </c>
      <c r="AO517" s="369" t="str">
        <f>IF(BS_CONTROLE[[#This Row],[SUB]]=0, "-", BS_CONTROLE[[#This Row],[SUB]])</f>
        <v>-</v>
      </c>
      <c r="AP517" s="370" t="str">
        <f>IF(BS_CONTROLE[[#This Row],[KM - Inicio]]=0, "-", BS_CONTROLE[[#This Row],[KM - Inicio]])</f>
        <v>-</v>
      </c>
      <c r="AQ517" s="37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75" t="str" cm="1">
        <f t="array" ref="BC517" xml:space="preserve"> _xlfn.XLOOKUP(
  1,
  ( BASE_MAPA!$E$2:$E$359 = #REF!) *
  ( BASE_MAPA!$F$2:$F$359 &lt;= #REF!) *
  ( BASE_MAPA!$G$2:$G$359  &gt;= #REF!),
  BASE_MAPA!$D$2:$D$359,
  "-",
  0
)</f>
        <v>-</v>
      </c>
      <c r="BD517" s="75" t="str" cm="1">
        <f t="array" ref="BD517" xml:space="preserve"> _xlfn.XLOOKUP(
  1,
  ( BASE_MAPA!$E$2:$E$359 = #REF!) *
  ( BASE_MAPA!$F$2:$F$359 &lt;= #REF!) *
  ( BASE_MAPA!$G$2:$G$359  &gt;= #REF!),
  BASE_MAPA!$K$2:$K$359,
  "-",
  0
)</f>
        <v>-</v>
      </c>
      <c r="BE517" s="11" t="str">
        <f>IFERROR(_xlfn.XLOOKUP(AO517, BASE_MAPA!$E$2:$E$359, BASE_MAPA!$J$2:$J$359), "ERRO")</f>
        <v>ERRO</v>
      </c>
      <c r="BF517" s="37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9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16" t="str" cm="1">
        <f t="array" ref="M518" xml:space="preserve"> _xlfn.XLOOKUP(
  1,
  ( BASE_MAPA!$E$2:$E$359 = #REF!) *
  ( BASE_MAPA!$F$2:$F$359 &lt;= #REF!) *
  ( BASE_MAPA!$G$2:$G$359  &gt;= #REF!),
  BASE_MAPA!$H$2:$H$359,
  "-",
  0
)</f>
        <v>-</v>
      </c>
      <c r="N518" s="16" t="str" cm="1">
        <f t="array" ref="N518" xml:space="preserve"> _xlfn.XLOOKUP(
  1,
  ( BASE_MAPA!$E$2:$E$359 = #REF!) *
  ( BASE_MAPA!$F$2:$F$359 &lt;= #REF!) *
  ( BASE_MAPA!$G$2:$G$359  &gt;= #REF!),
  BASE_MAPA!$I$2:$I$359,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75" t="str" cm="1">
        <f t="array" ref="S518" xml:space="preserve"> _xlfn.XLOOKUP(
  1,
  ( BASE_MAPA!$E$2:$E$359 = #REF!) *
  ( BASE_MAPA!$F$2:$F$359 &lt;= #REF!) *
  ( BASE_MAPA!$G$2:$G$359  &gt;= #REF!),
  BASE_MAPA!$D$2:$D$359,
  "-",
  0
)</f>
        <v>-</v>
      </c>
      <c r="T518" s="75" t="str" cm="1">
        <f t="array" ref="T518" xml:space="preserve"> _xlfn.XLOOKUP(
  1,
  ( BASE_MAPA!$E$2:$E$359 = #REF!) *
  ( BASE_MAPA!$F$2:$F$359 &lt;= #REF!) *
  ( BASE_MAPA!$G$2:$G$359  &gt;= #REF!),
  BASE_MAPA!$K$2:$K$359,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68" t="str">
        <f>IF(BS_CONTROLE[[#This Row],[Local - Partida]]=0, "-", BS_CONTROLE[[#This Row],[Local - Partida]])</f>
        <v>-</v>
      </c>
      <c r="AL518" s="368" t="str">
        <f>IF(BS_CONTROLE[[#This Row],[Local - Encerramento]]=0, "-", BS_CONTROLE[[#This Row],[Local - Encerramento]])</f>
        <v>-</v>
      </c>
      <c r="AM518" s="368" t="str">
        <f>IF(BS_CONTROLE[[#This Row],[Entre - Estações]]=0, "-", BS_CONTROLE[[#This Row],[Entre - Estações]])</f>
        <v>-</v>
      </c>
      <c r="AN518" s="368" t="str">
        <f>IF(BS_CONTROLE[[#This Row],[SB]]=0, "-", BS_CONTROLE[[#This Row],[SB]])</f>
        <v>-</v>
      </c>
      <c r="AO518" s="369" t="str">
        <f>IF(BS_CONTROLE[[#This Row],[SUB]]=0, "-", BS_CONTROLE[[#This Row],[SUB]])</f>
        <v>-</v>
      </c>
      <c r="AP518" s="370" t="str">
        <f>IF(BS_CONTROLE[[#This Row],[KM - Inicio]]=0, "-", BS_CONTROLE[[#This Row],[KM - Inicio]])</f>
        <v>-</v>
      </c>
      <c r="AQ518" s="37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75" t="str" cm="1">
        <f t="array" ref="BC518" xml:space="preserve"> _xlfn.XLOOKUP(
  1,
  ( BASE_MAPA!$E$2:$E$359 = #REF!) *
  ( BASE_MAPA!$F$2:$F$359 &lt;= #REF!) *
  ( BASE_MAPA!$G$2:$G$359  &gt;= #REF!),
  BASE_MAPA!$D$2:$D$359,
  "-",
  0
)</f>
        <v>-</v>
      </c>
      <c r="BD518" s="75" t="str" cm="1">
        <f t="array" ref="BD518" xml:space="preserve"> _xlfn.XLOOKUP(
  1,
  ( BASE_MAPA!$E$2:$E$359 = #REF!) *
  ( BASE_MAPA!$F$2:$F$359 &lt;= #REF!) *
  ( BASE_MAPA!$G$2:$G$359  &gt;= #REF!),
  BASE_MAPA!$K$2:$K$359,
  "-",
  0
)</f>
        <v>-</v>
      </c>
      <c r="BE518" s="11" t="str">
        <f>IFERROR(_xlfn.XLOOKUP(AO518, BASE_MAPA!$E$2:$E$359, BASE_MAPA!$J$2:$J$359), "ERRO")</f>
        <v>ERRO</v>
      </c>
      <c r="BF518" s="37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9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16" t="str" cm="1">
        <f t="array" ref="M519" xml:space="preserve"> _xlfn.XLOOKUP(
  1,
  ( BASE_MAPA!$E$2:$E$359 = #REF!) *
  ( BASE_MAPA!$F$2:$F$359 &lt;= #REF!) *
  ( BASE_MAPA!$G$2:$G$359  &gt;= #REF!),
  BASE_MAPA!$H$2:$H$359,
  "-",
  0
)</f>
        <v>-</v>
      </c>
      <c r="N519" s="16" t="str" cm="1">
        <f t="array" ref="N519" xml:space="preserve"> _xlfn.XLOOKUP(
  1,
  ( BASE_MAPA!$E$2:$E$359 = #REF!) *
  ( BASE_MAPA!$F$2:$F$359 &lt;= #REF!) *
  ( BASE_MAPA!$G$2:$G$359  &gt;= #REF!),
  BASE_MAPA!$I$2:$I$359,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75" t="str" cm="1">
        <f t="array" ref="S519" xml:space="preserve"> _xlfn.XLOOKUP(
  1,
  ( BASE_MAPA!$E$2:$E$359 = #REF!) *
  ( BASE_MAPA!$F$2:$F$359 &lt;= #REF!) *
  ( BASE_MAPA!$G$2:$G$359  &gt;= #REF!),
  BASE_MAPA!$D$2:$D$359,
  "-",
  0
)</f>
        <v>-</v>
      </c>
      <c r="T519" s="75" t="str" cm="1">
        <f t="array" ref="T519" xml:space="preserve"> _xlfn.XLOOKUP(
  1,
  ( BASE_MAPA!$E$2:$E$359 = #REF!) *
  ( BASE_MAPA!$F$2:$F$359 &lt;= #REF!) *
  ( BASE_MAPA!$G$2:$G$359  &gt;= #REF!),
  BASE_MAPA!$K$2:$K$359,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68" t="str">
        <f>IF(BS_CONTROLE[[#This Row],[Local - Partida]]=0, "-", BS_CONTROLE[[#This Row],[Local - Partida]])</f>
        <v>-</v>
      </c>
      <c r="AL519" s="368" t="str">
        <f>IF(BS_CONTROLE[[#This Row],[Local - Encerramento]]=0, "-", BS_CONTROLE[[#This Row],[Local - Encerramento]])</f>
        <v>-</v>
      </c>
      <c r="AM519" s="368" t="str">
        <f>IF(BS_CONTROLE[[#This Row],[Entre - Estações]]=0, "-", BS_CONTROLE[[#This Row],[Entre - Estações]])</f>
        <v>-</v>
      </c>
      <c r="AN519" s="368" t="str">
        <f>IF(BS_CONTROLE[[#This Row],[SB]]=0, "-", BS_CONTROLE[[#This Row],[SB]])</f>
        <v>-</v>
      </c>
      <c r="AO519" s="369" t="str">
        <f>IF(BS_CONTROLE[[#This Row],[SUB]]=0, "-", BS_CONTROLE[[#This Row],[SUB]])</f>
        <v>-</v>
      </c>
      <c r="AP519" s="370" t="str">
        <f>IF(BS_CONTROLE[[#This Row],[KM - Inicio]]=0, "-", BS_CONTROLE[[#This Row],[KM - Inicio]])</f>
        <v>-</v>
      </c>
      <c r="AQ519" s="37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75" t="str" cm="1">
        <f t="array" ref="BC519" xml:space="preserve"> _xlfn.XLOOKUP(
  1,
  ( BASE_MAPA!$E$2:$E$359 = #REF!) *
  ( BASE_MAPA!$F$2:$F$359 &lt;= #REF!) *
  ( BASE_MAPA!$G$2:$G$359  &gt;= #REF!),
  BASE_MAPA!$D$2:$D$359,
  "-",
  0
)</f>
        <v>-</v>
      </c>
      <c r="BD519" s="75" t="str" cm="1">
        <f t="array" ref="BD519" xml:space="preserve"> _xlfn.XLOOKUP(
  1,
  ( BASE_MAPA!$E$2:$E$359 = #REF!) *
  ( BASE_MAPA!$F$2:$F$359 &lt;= #REF!) *
  ( BASE_MAPA!$G$2:$G$359  &gt;= #REF!),
  BASE_MAPA!$K$2:$K$359,
  "-",
  0
)</f>
        <v>-</v>
      </c>
      <c r="BE519" s="11" t="str">
        <f>IFERROR(_xlfn.XLOOKUP(AO519, BASE_MAPA!$E$2:$E$359, BASE_MAPA!$J$2:$J$359), "ERRO")</f>
        <v>ERRO</v>
      </c>
      <c r="BF519" s="37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9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16" t="str" cm="1">
        <f t="array" ref="M520" xml:space="preserve"> _xlfn.XLOOKUP(
  1,
  ( BASE_MAPA!$E$2:$E$359 = #REF!) *
  ( BASE_MAPA!$F$2:$F$359 &lt;= #REF!) *
  ( BASE_MAPA!$G$2:$G$359  &gt;= #REF!),
  BASE_MAPA!$H$2:$H$359,
  "-",
  0
)</f>
        <v>-</v>
      </c>
      <c r="N520" s="16" t="str" cm="1">
        <f t="array" ref="N520" xml:space="preserve"> _xlfn.XLOOKUP(
  1,
  ( BASE_MAPA!$E$2:$E$359 = #REF!) *
  ( BASE_MAPA!$F$2:$F$359 &lt;= #REF!) *
  ( BASE_MAPA!$G$2:$G$359  &gt;= #REF!),
  BASE_MAPA!$I$2:$I$359,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75" t="str" cm="1">
        <f t="array" ref="S520" xml:space="preserve"> _xlfn.XLOOKUP(
  1,
  ( BASE_MAPA!$E$2:$E$359 = #REF!) *
  ( BASE_MAPA!$F$2:$F$359 &lt;= #REF!) *
  ( BASE_MAPA!$G$2:$G$359  &gt;= #REF!),
  BASE_MAPA!$D$2:$D$359,
  "-",
  0
)</f>
        <v>-</v>
      </c>
      <c r="T520" s="75" t="str" cm="1">
        <f t="array" ref="T520" xml:space="preserve"> _xlfn.XLOOKUP(
  1,
  ( BASE_MAPA!$E$2:$E$359 = #REF!) *
  ( BASE_MAPA!$F$2:$F$359 &lt;= #REF!) *
  ( BASE_MAPA!$G$2:$G$359  &gt;= #REF!),
  BASE_MAPA!$K$2:$K$359,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68" t="str">
        <f>IF(BS_CONTROLE[[#This Row],[Local - Partida]]=0, "-", BS_CONTROLE[[#This Row],[Local - Partida]])</f>
        <v>-</v>
      </c>
      <c r="AL520" s="368" t="str">
        <f>IF(BS_CONTROLE[[#This Row],[Local - Encerramento]]=0, "-", BS_CONTROLE[[#This Row],[Local - Encerramento]])</f>
        <v>-</v>
      </c>
      <c r="AM520" s="368" t="str">
        <f>IF(BS_CONTROLE[[#This Row],[Entre - Estações]]=0, "-", BS_CONTROLE[[#This Row],[Entre - Estações]])</f>
        <v>-</v>
      </c>
      <c r="AN520" s="368" t="str">
        <f>IF(BS_CONTROLE[[#This Row],[SB]]=0, "-", BS_CONTROLE[[#This Row],[SB]])</f>
        <v>-</v>
      </c>
      <c r="AO520" s="369" t="str">
        <f>IF(BS_CONTROLE[[#This Row],[SUB]]=0, "-", BS_CONTROLE[[#This Row],[SUB]])</f>
        <v>-</v>
      </c>
      <c r="AP520" s="370" t="str">
        <f>IF(BS_CONTROLE[[#This Row],[KM - Inicio]]=0, "-", BS_CONTROLE[[#This Row],[KM - Inicio]])</f>
        <v>-</v>
      </c>
      <c r="AQ520" s="37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75" t="str" cm="1">
        <f t="array" ref="BC520" xml:space="preserve"> _xlfn.XLOOKUP(
  1,
  ( BASE_MAPA!$E$2:$E$359 = #REF!) *
  ( BASE_MAPA!$F$2:$F$359 &lt;= #REF!) *
  ( BASE_MAPA!$G$2:$G$359  &gt;= #REF!),
  BASE_MAPA!$D$2:$D$359,
  "-",
  0
)</f>
        <v>-</v>
      </c>
      <c r="BD520" s="75" t="str" cm="1">
        <f t="array" ref="BD520" xml:space="preserve"> _xlfn.XLOOKUP(
  1,
  ( BASE_MAPA!$E$2:$E$359 = #REF!) *
  ( BASE_MAPA!$F$2:$F$359 &lt;= #REF!) *
  ( BASE_MAPA!$G$2:$G$359  &gt;= #REF!),
  BASE_MAPA!$K$2:$K$359,
  "-",
  0
)</f>
        <v>-</v>
      </c>
      <c r="BE520" s="11" t="str">
        <f>IFERROR(_xlfn.XLOOKUP(AO520, BASE_MAPA!$E$2:$E$359, BASE_MAPA!$J$2:$J$359), "ERRO")</f>
        <v>ERRO</v>
      </c>
      <c r="BF520" s="37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9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16" t="str" cm="1">
        <f t="array" ref="M521" xml:space="preserve"> _xlfn.XLOOKUP(
  1,
  ( BASE_MAPA!$E$2:$E$359 = #REF!) *
  ( BASE_MAPA!$F$2:$F$359 &lt;= #REF!) *
  ( BASE_MAPA!$G$2:$G$359  &gt;= #REF!),
  BASE_MAPA!$H$2:$H$359,
  "-",
  0
)</f>
        <v>-</v>
      </c>
      <c r="N521" s="16" t="str" cm="1">
        <f t="array" ref="N521" xml:space="preserve"> _xlfn.XLOOKUP(
  1,
  ( BASE_MAPA!$E$2:$E$359 = #REF!) *
  ( BASE_MAPA!$F$2:$F$359 &lt;= #REF!) *
  ( BASE_MAPA!$G$2:$G$359  &gt;= #REF!),
  BASE_MAPA!$I$2:$I$359,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75" t="str" cm="1">
        <f t="array" ref="S521" xml:space="preserve"> _xlfn.XLOOKUP(
  1,
  ( BASE_MAPA!$E$2:$E$359 = #REF!) *
  ( BASE_MAPA!$F$2:$F$359 &lt;= #REF!) *
  ( BASE_MAPA!$G$2:$G$359  &gt;= #REF!),
  BASE_MAPA!$D$2:$D$359,
  "-",
  0
)</f>
        <v>-</v>
      </c>
      <c r="T521" s="75" t="str" cm="1">
        <f t="array" ref="T521" xml:space="preserve"> _xlfn.XLOOKUP(
  1,
  ( BASE_MAPA!$E$2:$E$359 = #REF!) *
  ( BASE_MAPA!$F$2:$F$359 &lt;= #REF!) *
  ( BASE_MAPA!$G$2:$G$359  &gt;= #REF!),
  BASE_MAPA!$K$2:$K$359,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68" t="str">
        <f>IF(BS_CONTROLE[[#This Row],[Local - Partida]]=0, "-", BS_CONTROLE[[#This Row],[Local - Partida]])</f>
        <v>-</v>
      </c>
      <c r="AL521" s="368" t="str">
        <f>IF(BS_CONTROLE[[#This Row],[Local - Encerramento]]=0, "-", BS_CONTROLE[[#This Row],[Local - Encerramento]])</f>
        <v>-</v>
      </c>
      <c r="AM521" s="368" t="str">
        <f>IF(BS_CONTROLE[[#This Row],[Entre - Estações]]=0, "-", BS_CONTROLE[[#This Row],[Entre - Estações]])</f>
        <v>-</v>
      </c>
      <c r="AN521" s="368" t="str">
        <f>IF(BS_CONTROLE[[#This Row],[SB]]=0, "-", BS_CONTROLE[[#This Row],[SB]])</f>
        <v>-</v>
      </c>
      <c r="AO521" s="369" t="str">
        <f>IF(BS_CONTROLE[[#This Row],[SUB]]=0, "-", BS_CONTROLE[[#This Row],[SUB]])</f>
        <v>-</v>
      </c>
      <c r="AP521" s="370" t="str">
        <f>IF(BS_CONTROLE[[#This Row],[KM - Inicio]]=0, "-", BS_CONTROLE[[#This Row],[KM - Inicio]])</f>
        <v>-</v>
      </c>
      <c r="AQ521" s="37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75" t="str" cm="1">
        <f t="array" ref="BC521" xml:space="preserve"> _xlfn.XLOOKUP(
  1,
  ( BASE_MAPA!$E$2:$E$359 = #REF!) *
  ( BASE_MAPA!$F$2:$F$359 &lt;= #REF!) *
  ( BASE_MAPA!$G$2:$G$359  &gt;= #REF!),
  BASE_MAPA!$D$2:$D$359,
  "-",
  0
)</f>
        <v>-</v>
      </c>
      <c r="BD521" s="75" t="str" cm="1">
        <f t="array" ref="BD521" xml:space="preserve"> _xlfn.XLOOKUP(
  1,
  ( BASE_MAPA!$E$2:$E$359 = #REF!) *
  ( BASE_MAPA!$F$2:$F$359 &lt;= #REF!) *
  ( BASE_MAPA!$G$2:$G$359  &gt;= #REF!),
  BASE_MAPA!$K$2:$K$359,
  "-",
  0
)</f>
        <v>-</v>
      </c>
      <c r="BE521" s="11" t="str">
        <f>IFERROR(_xlfn.XLOOKUP(AO521, BASE_MAPA!$E$2:$E$359, BASE_MAPA!$J$2:$J$359), "ERRO")</f>
        <v>ERRO</v>
      </c>
      <c r="BF521" s="37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9" t="str">
        <f t="shared" si="9"/>
        <v/>
      </c>
    </row>
    <row r="522" spans="1:72" hidden="1">
      <c r="A522" s="188" t="str">
        <f>D522&amp;B522</f>
        <v/>
      </c>
      <c r="B522" s="252"/>
      <c r="C522" s="190" t="str">
        <f>IF(BS_CONTROLE[[#This Row],[DATA]]="","",WEEKNUM(BS_CONTROLE[[#This Row],[DATA]]))</f>
        <v/>
      </c>
      <c r="D522" s="253"/>
      <c r="E522" s="151">
        <v>517</v>
      </c>
      <c r="F522" s="254"/>
      <c r="G522" s="167" t="str">
        <f>IF(D522="","*",VLOOKUP(F522,BS_ATIVIDADE[#All],3,FALSE))</f>
        <v>*</v>
      </c>
      <c r="H522" s="255"/>
      <c r="I522" s="255"/>
      <c r="J522" s="256"/>
      <c r="K522" s="256"/>
      <c r="L522" s="257"/>
      <c r="M522" s="168" t="str" cm="1">
        <f t="array" ref="M522" xml:space="preserve"> _xlfn.XLOOKUP(
  1,
  ( BASE_MAPA!$E$2:$E$359 = #REF!) *
  ( BASE_MAPA!$F$2:$F$359 &lt;= #REF!) *
  ( BASE_MAPA!$G$2:$G$359  &gt;= #REF!),
  BASE_MAPA!$H$2:$H$359,
  "-",
  0
)</f>
        <v>-</v>
      </c>
      <c r="N522" s="168" t="str" cm="1">
        <f t="array" ref="N522" xml:space="preserve"> _xlfn.XLOOKUP(
  1,
  ( BASE_MAPA!$E$2:$E$359 = #REF!) *
  ( BASE_MAPA!$F$2:$F$359 &lt;= #REF!) *
  ( BASE_MAPA!$G$2:$G$359  &gt;= #REF!),
  BASE_MAPA!$I$2:$I$359,
  "-",
  0
)</f>
        <v>-</v>
      </c>
      <c r="O522" s="255"/>
      <c r="P522" s="255"/>
      <c r="Q522" s="257"/>
      <c r="R522" s="194" t="str">
        <f>IFERROR(_xlfn.XLOOKUP(F522, BS_ATIVIDADE[ATIVIDADE],BS_ATIVIDADE[UNIDADE] ), "*")</f>
        <v>*</v>
      </c>
      <c r="S522" s="259" t="str" cm="1">
        <f t="array" ref="S522" xml:space="preserve"> _xlfn.XLOOKUP(
  1,
  ( BASE_MAPA!$E$2:$E$359 = #REF!) *
  ( BASE_MAPA!$F$2:$F$359 &lt;= #REF!) *
  ( BASE_MAPA!$G$2:$G$359  &gt;= #REF!),
  BASE_MAPA!$D$2:$D$359,
  "-",
  0
)</f>
        <v>-</v>
      </c>
      <c r="T522" s="259" t="str" cm="1">
        <f t="array" ref="T522" xml:space="preserve"> _xlfn.XLOOKUP(
  1,
  ( BASE_MAPA!$E$2:$E$359 = #REF!) *
  ( BASE_MAPA!$F$2:$F$359 &lt;= #REF!) *
  ( BASE_MAPA!$G$2:$G$359  &gt;= #REF!),
  BASE_MAPA!$K$2:$K$359,
  "-",
  0
)</f>
        <v>-</v>
      </c>
      <c r="U522" s="169" t="str">
        <f>IFERROR(_xlfn.XLOOKUP(J522, BASE_MAPA!$E$2:$E$359, BASE_MAPA!$J$2:$J$359), "ERRO")</f>
        <v>ERRO</v>
      </c>
      <c r="V522" s="260"/>
      <c r="W522" s="261"/>
      <c r="X522" s="253"/>
      <c r="Y522" s="262"/>
      <c r="Z522" s="262"/>
      <c r="AA522" s="263"/>
      <c r="AB522" s="259"/>
      <c r="AC522" s="259"/>
      <c r="AD522" s="261"/>
      <c r="AE522" s="257"/>
      <c r="AF522" s="257"/>
      <c r="AG522" s="257"/>
      <c r="AH522" s="264"/>
      <c r="AI522" s="148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68" t="str">
        <f>IF(BS_CONTROLE[[#This Row],[Local - Partida]]=0, "-", BS_CONTROLE[[#This Row],[Local - Partida]])</f>
        <v>-</v>
      </c>
      <c r="AL522" s="368" t="str">
        <f>IF(BS_CONTROLE[[#This Row],[Local - Encerramento]]=0, "-", BS_CONTROLE[[#This Row],[Local - Encerramento]])</f>
        <v>-</v>
      </c>
      <c r="AM522" s="368" t="str">
        <f>IF(BS_CONTROLE[[#This Row],[Entre - Estações]]=0, "-", BS_CONTROLE[[#This Row],[Entre - Estações]])</f>
        <v>-</v>
      </c>
      <c r="AN522" s="368" t="str">
        <f>IF(BS_CONTROLE[[#This Row],[SB]]=0, "-", BS_CONTROLE[[#This Row],[SB]])</f>
        <v>-</v>
      </c>
      <c r="AO522" s="369" t="str">
        <f>IF(BS_CONTROLE[[#This Row],[SUB]]=0, "-", BS_CONTROLE[[#This Row],[SUB]])</f>
        <v>-</v>
      </c>
      <c r="AP522" s="370" t="str">
        <f>IF(BS_CONTROLE[[#This Row],[KM - Inicio]]=0, "-", BS_CONTROLE[[#This Row],[KM - Inicio]])</f>
        <v>-</v>
      </c>
      <c r="AQ522" s="37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5"/>
      <c r="BB522" s="194" t="str">
        <f>IFERROR(_xlfn.XLOOKUP(AI522, BS_ATIVIDADE[ATIVIDADE],BS_ATIVIDADE[UNIDADE] ), "*")</f>
        <v>*</v>
      </c>
      <c r="BC522" s="75" t="str" cm="1">
        <f t="array" ref="BC522" xml:space="preserve"> _xlfn.XLOOKUP(
  1,
  ( BASE_MAPA!$E$2:$E$359 = #REF!) *
  ( BASE_MAPA!$F$2:$F$359 &lt;= #REF!) *
  ( BASE_MAPA!$G$2:$G$359  &gt;= #REF!),
  BASE_MAPA!$D$2:$D$359,
  "-",
  0
)</f>
        <v>-</v>
      </c>
      <c r="BD522" s="75" t="str" cm="1">
        <f t="array" ref="BD522" xml:space="preserve"> _xlfn.XLOOKUP(
  1,
  ( BASE_MAPA!$E$2:$E$359 = #REF!) *
  ( BASE_MAPA!$F$2:$F$359 &lt;= #REF!) *
  ( BASE_MAPA!$G$2:$G$359  &gt;= #REF!),
  BASE_MAPA!$K$2:$K$359,
  "-",
  0
)</f>
        <v>-</v>
      </c>
      <c r="BE522" s="171" t="str">
        <f>IFERROR(_xlfn.XLOOKUP(AO522, BASE_MAPA!$E$2:$E$359, BASE_MAPA!$J$2:$J$359), "ERRO")</f>
        <v>ERRO</v>
      </c>
      <c r="BF522" s="37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9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16" t="str" cm="1">
        <f t="array" ref="M523" xml:space="preserve"> _xlfn.XLOOKUP(
  1,
  ( BASE_MAPA!$E$2:$E$359 = #REF!) *
  ( BASE_MAPA!$F$2:$F$359 &lt;= #REF!) *
  ( BASE_MAPA!$G$2:$G$359  &gt;= #REF!),
  BASE_MAPA!$H$2:$H$359,
  "-",
  0
)</f>
        <v>-</v>
      </c>
      <c r="N523" s="16" t="str" cm="1">
        <f t="array" ref="N523" xml:space="preserve"> _xlfn.XLOOKUP(
  1,
  ( BASE_MAPA!$E$2:$E$359 = #REF!) *
  ( BASE_MAPA!$F$2:$F$359 &lt;= #REF!) *
  ( BASE_MAPA!$G$2:$G$359  &gt;= #REF!),
  BASE_MAPA!$I$2:$I$359,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75" t="str" cm="1">
        <f t="array" ref="S523" xml:space="preserve"> _xlfn.XLOOKUP(
  1,
  ( BASE_MAPA!$E$2:$E$359 = #REF!) *
  ( BASE_MAPA!$F$2:$F$359 &lt;= #REF!) *
  ( BASE_MAPA!$G$2:$G$359  &gt;= #REF!),
  BASE_MAPA!$D$2:$D$359,
  "-",
  0
)</f>
        <v>-</v>
      </c>
      <c r="T523" s="75" t="str" cm="1">
        <f t="array" ref="T523" xml:space="preserve"> _xlfn.XLOOKUP(
  1,
  ( BASE_MAPA!$E$2:$E$359 = #REF!) *
  ( BASE_MAPA!$F$2:$F$359 &lt;= #REF!) *
  ( BASE_MAPA!$G$2:$G$359  &gt;= #REF!),
  BASE_MAPA!$K$2:$K$359,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68" t="str">
        <f>IF(BS_CONTROLE[[#This Row],[Local - Partida]]=0, "-", BS_CONTROLE[[#This Row],[Local - Partida]])</f>
        <v>-</v>
      </c>
      <c r="AL523" s="368" t="str">
        <f>IF(BS_CONTROLE[[#This Row],[Local - Encerramento]]=0, "-", BS_CONTROLE[[#This Row],[Local - Encerramento]])</f>
        <v>-</v>
      </c>
      <c r="AM523" s="368" t="str">
        <f>IF(BS_CONTROLE[[#This Row],[Entre - Estações]]=0, "-", BS_CONTROLE[[#This Row],[Entre - Estações]])</f>
        <v>-</v>
      </c>
      <c r="AN523" s="368" t="str">
        <f>IF(BS_CONTROLE[[#This Row],[SB]]=0, "-", BS_CONTROLE[[#This Row],[SB]])</f>
        <v>-</v>
      </c>
      <c r="AO523" s="369" t="str">
        <f>IF(BS_CONTROLE[[#This Row],[SUB]]=0, "-", BS_CONTROLE[[#This Row],[SUB]])</f>
        <v>-</v>
      </c>
      <c r="AP523" s="370" t="str">
        <f>IF(BS_CONTROLE[[#This Row],[KM - Inicio]]=0, "-", BS_CONTROLE[[#This Row],[KM - Inicio]])</f>
        <v>-</v>
      </c>
      <c r="AQ523" s="37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75" t="str" cm="1">
        <f t="array" ref="BC523" xml:space="preserve"> _xlfn.XLOOKUP(
  1,
  ( BASE_MAPA!$E$2:$E$359 = #REF!) *
  ( BASE_MAPA!$F$2:$F$359 &lt;= #REF!) *
  ( BASE_MAPA!$G$2:$G$359  &gt;= #REF!),
  BASE_MAPA!$D$2:$D$359,
  "-",
  0
)</f>
        <v>-</v>
      </c>
      <c r="BD523" s="75" t="str" cm="1">
        <f t="array" ref="BD523" xml:space="preserve"> _xlfn.XLOOKUP(
  1,
  ( BASE_MAPA!$E$2:$E$359 = #REF!) *
  ( BASE_MAPA!$F$2:$F$359 &lt;= #REF!) *
  ( BASE_MAPA!$G$2:$G$359  &gt;= #REF!),
  BASE_MAPA!$K$2:$K$359,
  "-",
  0
)</f>
        <v>-</v>
      </c>
      <c r="BE523" s="11" t="str">
        <f>IFERROR(_xlfn.XLOOKUP(AO523, BASE_MAPA!$E$2:$E$359, BASE_MAPA!$J$2:$J$359), "ERRO")</f>
        <v>ERRO</v>
      </c>
      <c r="BF523" s="37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9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16" t="str" cm="1">
        <f t="array" ref="M524" xml:space="preserve"> _xlfn.XLOOKUP(
  1,
  ( BASE_MAPA!$E$2:$E$359 = #REF!) *
  ( BASE_MAPA!$F$2:$F$359 &lt;= #REF!) *
  ( BASE_MAPA!$G$2:$G$359  &gt;= #REF!),
  BASE_MAPA!$H$2:$H$359,
  "-",
  0
)</f>
        <v>-</v>
      </c>
      <c r="N524" s="16" t="str" cm="1">
        <f t="array" ref="N524" xml:space="preserve"> _xlfn.XLOOKUP(
  1,
  ( BASE_MAPA!$E$2:$E$359 = #REF!) *
  ( BASE_MAPA!$F$2:$F$359 &lt;= #REF!) *
  ( BASE_MAPA!$G$2:$G$359  &gt;= #REF!),
  BASE_MAPA!$I$2:$I$359,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259" t="str" cm="1">
        <f t="array" ref="S524" xml:space="preserve"> _xlfn.XLOOKUP(
  1,
  ( BASE_MAPA!$E$2:$E$359 = #REF!) *
  ( BASE_MAPA!$F$2:$F$359 &lt;= #REF!) *
  ( BASE_MAPA!$G$2:$G$359  &gt;= #REF!),
  BASE_MAPA!$D$2:$D$359,
  "-",
  0
)</f>
        <v>-</v>
      </c>
      <c r="T524" s="75" t="str" cm="1">
        <f t="array" ref="T524" xml:space="preserve"> _xlfn.XLOOKUP(
  1,
  ( BASE_MAPA!$E$2:$E$359 = #REF!) *
  ( BASE_MAPA!$F$2:$F$359 &lt;= #REF!) *
  ( BASE_MAPA!$G$2:$G$359  &gt;= #REF!),
  BASE_MAPA!$K$2:$K$359,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68" t="str">
        <f>IF(BS_CONTROLE[[#This Row],[Local - Partida]]=0, "-", BS_CONTROLE[[#This Row],[Local - Partida]])</f>
        <v>-</v>
      </c>
      <c r="AL524" s="368" t="str">
        <f>IF(BS_CONTROLE[[#This Row],[Local - Encerramento]]=0, "-", BS_CONTROLE[[#This Row],[Local - Encerramento]])</f>
        <v>-</v>
      </c>
      <c r="AM524" s="368" t="str">
        <f>IF(BS_CONTROLE[[#This Row],[Entre - Estações]]=0, "-", BS_CONTROLE[[#This Row],[Entre - Estações]])</f>
        <v>-</v>
      </c>
      <c r="AN524" s="368" t="str">
        <f>IF(BS_CONTROLE[[#This Row],[SB]]=0, "-", BS_CONTROLE[[#This Row],[SB]])</f>
        <v>-</v>
      </c>
      <c r="AO524" s="369" t="str">
        <f>IF(BS_CONTROLE[[#This Row],[SUB]]=0, "-", BS_CONTROLE[[#This Row],[SUB]])</f>
        <v>-</v>
      </c>
      <c r="AP524" s="370" t="str">
        <f>IF(BS_CONTROLE[[#This Row],[KM - Inicio]]=0, "-", BS_CONTROLE[[#This Row],[KM - Inicio]])</f>
        <v>-</v>
      </c>
      <c r="AQ524" s="37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75" t="str" cm="1">
        <f t="array" ref="BC524" xml:space="preserve"> _xlfn.XLOOKUP(
  1,
  ( BASE_MAPA!$E$2:$E$359 = #REF!) *
  ( BASE_MAPA!$F$2:$F$359 &lt;= #REF!) *
  ( BASE_MAPA!$G$2:$G$359  &gt;= #REF!),
  BASE_MAPA!$D$2:$D$359,
  "-",
  0
)</f>
        <v>-</v>
      </c>
      <c r="BD524" s="75" t="str" cm="1">
        <f t="array" ref="BD524" xml:space="preserve"> _xlfn.XLOOKUP(
  1,
  ( BASE_MAPA!$E$2:$E$359 = #REF!) *
  ( BASE_MAPA!$F$2:$F$359 &lt;= #REF!) *
  ( BASE_MAPA!$G$2:$G$359  &gt;= #REF!),
  BASE_MAPA!$K$2:$K$359,
  "-",
  0
)</f>
        <v>-</v>
      </c>
      <c r="BE524" s="171" t="str">
        <f>IFERROR(_xlfn.XLOOKUP(AO524, BASE_MAPA!$E$2:$E$359, BASE_MAPA!$J$2:$J$359), "ERRO")</f>
        <v>ERRO</v>
      </c>
      <c r="BF524" s="37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16" t="str" cm="1">
        <f t="array" ref="M525" xml:space="preserve"> _xlfn.XLOOKUP(
  1,
  ( BASE_MAPA!$E$2:$E$359 = #REF!) *
  ( BASE_MAPA!$F$2:$F$359 &lt;= #REF!) *
  ( BASE_MAPA!$G$2:$G$359  &gt;= #REF!),
  BASE_MAPA!$H$2:$H$359,
  "-",
  0
)</f>
        <v>-</v>
      </c>
      <c r="N525" s="16" t="str" cm="1">
        <f t="array" ref="N525" xml:space="preserve"> _xlfn.XLOOKUP(
  1,
  ( BASE_MAPA!$E$2:$E$359 = #REF!) *
  ( BASE_MAPA!$F$2:$F$359 &lt;= #REF!) *
  ( BASE_MAPA!$G$2:$G$359  &gt;= #REF!),
  BASE_MAPA!$I$2:$I$359,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259" t="str" cm="1">
        <f t="array" ref="S525" xml:space="preserve"> _xlfn.XLOOKUP(
  1,
  ( BASE_MAPA!$E$2:$E$359 = #REF!) *
  ( BASE_MAPA!$F$2:$F$359 &lt;= #REF!) *
  ( BASE_MAPA!$G$2:$G$359  &gt;= #REF!),
  BASE_MAPA!$D$2:$D$359,
  "-",
  0
)</f>
        <v>-</v>
      </c>
      <c r="T525" s="75" t="str" cm="1">
        <f t="array" ref="T525" xml:space="preserve"> _xlfn.XLOOKUP(
  1,
  ( BASE_MAPA!$E$2:$E$359 = #REF!) *
  ( BASE_MAPA!$F$2:$F$359 &lt;= #REF!) *
  ( BASE_MAPA!$G$2:$G$359  &gt;= #REF!),
  BASE_MAPA!$K$2:$K$359,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68" t="str">
        <f>IF(BS_CONTROLE[[#This Row],[Local - Partida]]=0, "-", BS_CONTROLE[[#This Row],[Local - Partida]])</f>
        <v>-</v>
      </c>
      <c r="AL525" s="368" t="str">
        <f>IF(BS_CONTROLE[[#This Row],[Local - Encerramento]]=0, "-", BS_CONTROLE[[#This Row],[Local - Encerramento]])</f>
        <v>-</v>
      </c>
      <c r="AM525" s="368" t="str">
        <f>IF(BS_CONTROLE[[#This Row],[Entre - Estações]]=0, "-", BS_CONTROLE[[#This Row],[Entre - Estações]])</f>
        <v>-</v>
      </c>
      <c r="AN525" s="368" t="str">
        <f>IF(BS_CONTROLE[[#This Row],[SB]]=0, "-", BS_CONTROLE[[#This Row],[SB]])</f>
        <v>-</v>
      </c>
      <c r="AO525" s="369" t="str">
        <f>IF(BS_CONTROLE[[#This Row],[SUB]]=0, "-", BS_CONTROLE[[#This Row],[SUB]])</f>
        <v>-</v>
      </c>
      <c r="AP525" s="370" t="str">
        <f>IF(BS_CONTROLE[[#This Row],[KM - Inicio]]=0, "-", BS_CONTROLE[[#This Row],[KM - Inicio]])</f>
        <v>-</v>
      </c>
      <c r="AQ525" s="37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75" t="str" cm="1">
        <f t="array" ref="BC525" xml:space="preserve"> _xlfn.XLOOKUP(
  1,
  ( BASE_MAPA!$E$2:$E$359 = #REF!) *
  ( BASE_MAPA!$F$2:$F$359 &lt;= #REF!) *
  ( BASE_MAPA!$G$2:$G$359  &gt;= #REF!),
  BASE_MAPA!$D$2:$D$359,
  "-",
  0
)</f>
        <v>-</v>
      </c>
      <c r="BD525" s="75" t="str" cm="1">
        <f t="array" ref="BD525" xml:space="preserve"> _xlfn.XLOOKUP(
  1,
  ( BASE_MAPA!$E$2:$E$359 = #REF!) *
  ( BASE_MAPA!$F$2:$F$359 &lt;= #REF!) *
  ( BASE_MAPA!$G$2:$G$359  &gt;= #REF!),
  BASE_MAPA!$K$2:$K$359,
  "-",
  0
)</f>
        <v>-</v>
      </c>
      <c r="BE525" s="171" t="str">
        <f>IFERROR(_xlfn.XLOOKUP(AO525, BASE_MAPA!$E$2:$E$359, BASE_MAPA!$J$2:$J$359), "ERRO")</f>
        <v>ERRO</v>
      </c>
      <c r="BF525" s="37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16" t="str" cm="1">
        <f t="array" ref="M526" xml:space="preserve"> _xlfn.XLOOKUP(
  1,
  ( BASE_MAPA!$E$2:$E$359 = #REF!) *
  ( BASE_MAPA!$F$2:$F$359 &lt;= #REF!) *
  ( BASE_MAPA!$G$2:$G$359  &gt;= #REF!),
  BASE_MAPA!$H$2:$H$359,
  "-",
  0
)</f>
        <v>-</v>
      </c>
      <c r="N526" s="16" t="str" cm="1">
        <f t="array" ref="N526" xml:space="preserve"> _xlfn.XLOOKUP(
  1,
  ( BASE_MAPA!$E$2:$E$359 = #REF!) *
  ( BASE_MAPA!$F$2:$F$359 &lt;= #REF!) *
  ( BASE_MAPA!$G$2:$G$359  &gt;= #REF!),
  BASE_MAPA!$I$2:$I$359,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259" t="str" cm="1">
        <f t="array" ref="S526" xml:space="preserve"> _xlfn.XLOOKUP(
  1,
  ( BASE_MAPA!$E$2:$E$359 = #REF!) *
  ( BASE_MAPA!$F$2:$F$359 &lt;= #REF!) *
  ( BASE_MAPA!$G$2:$G$359  &gt;= #REF!),
  BASE_MAPA!$D$2:$D$359,
  "-",
  0
)</f>
        <v>-</v>
      </c>
      <c r="T526" s="75" t="str" cm="1">
        <f t="array" ref="T526" xml:space="preserve"> _xlfn.XLOOKUP(
  1,
  ( BASE_MAPA!$E$2:$E$359 = #REF!) *
  ( BASE_MAPA!$F$2:$F$359 &lt;= #REF!) *
  ( BASE_MAPA!$G$2:$G$359  &gt;= #REF!),
  BASE_MAPA!$K$2:$K$359,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68" t="str">
        <f>IF(BS_CONTROLE[[#This Row],[Local - Partida]]=0, "-", BS_CONTROLE[[#This Row],[Local - Partida]])</f>
        <v>-</v>
      </c>
      <c r="AL526" s="368" t="str">
        <f>IF(BS_CONTROLE[[#This Row],[Local - Encerramento]]=0, "-", BS_CONTROLE[[#This Row],[Local - Encerramento]])</f>
        <v>-</v>
      </c>
      <c r="AM526" s="368" t="str">
        <f>IF(BS_CONTROLE[[#This Row],[Entre - Estações]]=0, "-", BS_CONTROLE[[#This Row],[Entre - Estações]])</f>
        <v>-</v>
      </c>
      <c r="AN526" s="368" t="str">
        <f>IF(BS_CONTROLE[[#This Row],[SB]]=0, "-", BS_CONTROLE[[#This Row],[SB]])</f>
        <v>-</v>
      </c>
      <c r="AO526" s="369" t="str">
        <f>IF(BS_CONTROLE[[#This Row],[SUB]]=0, "-", BS_CONTROLE[[#This Row],[SUB]])</f>
        <v>-</v>
      </c>
      <c r="AP526" s="370" t="str">
        <f>IF(BS_CONTROLE[[#This Row],[KM - Inicio]]=0, "-", BS_CONTROLE[[#This Row],[KM - Inicio]])</f>
        <v>-</v>
      </c>
      <c r="AQ526" s="37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75" t="str" cm="1">
        <f t="array" ref="BC526" xml:space="preserve"> _xlfn.XLOOKUP(
  1,
  ( BASE_MAPA!$E$2:$E$359 = #REF!) *
  ( BASE_MAPA!$F$2:$F$359 &lt;= #REF!) *
  ( BASE_MAPA!$G$2:$G$359  &gt;= #REF!),
  BASE_MAPA!$D$2:$D$359,
  "-",
  0
)</f>
        <v>-</v>
      </c>
      <c r="BD526" s="75" t="str" cm="1">
        <f t="array" ref="BD526" xml:space="preserve"> _xlfn.XLOOKUP(
  1,
  ( BASE_MAPA!$E$2:$E$359 = #REF!) *
  ( BASE_MAPA!$F$2:$F$359 &lt;= #REF!) *
  ( BASE_MAPA!$G$2:$G$359  &gt;= #REF!),
  BASE_MAPA!$K$2:$K$359,
  "-",
  0
)</f>
        <v>-</v>
      </c>
      <c r="BE526" s="171" t="str">
        <f>IFERROR(_xlfn.XLOOKUP(AO526, BASE_MAPA!$E$2:$E$359, BASE_MAPA!$J$2:$J$359), "ERRO")</f>
        <v>ERRO</v>
      </c>
      <c r="BF526" s="37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16" t="str" cm="1">
        <f t="array" ref="M527" xml:space="preserve"> _xlfn.XLOOKUP(
  1,
  ( BASE_MAPA!$E$2:$E$359 = #REF!) *
  ( BASE_MAPA!$F$2:$F$359 &lt;= #REF!) *
  ( BASE_MAPA!$G$2:$G$359  &gt;= #REF!),
  BASE_MAPA!$H$2:$H$359,
  "-",
  0
)</f>
        <v>-</v>
      </c>
      <c r="N527" s="16" t="str" cm="1">
        <f t="array" ref="N527" xml:space="preserve"> _xlfn.XLOOKUP(
  1,
  ( BASE_MAPA!$E$2:$E$359 = #REF!) *
  ( BASE_MAPA!$F$2:$F$359 &lt;= #REF!) *
  ( BASE_MAPA!$G$2:$G$359  &gt;= #REF!),
  BASE_MAPA!$I$2:$I$359,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259" t="str" cm="1">
        <f t="array" ref="S527" xml:space="preserve"> _xlfn.XLOOKUP(
  1,
  ( BASE_MAPA!$E$2:$E$359 = #REF!) *
  ( BASE_MAPA!$F$2:$F$359 &lt;= #REF!) *
  ( BASE_MAPA!$G$2:$G$359  &gt;= #REF!),
  BASE_MAPA!$D$2:$D$359,
  "-",
  0
)</f>
        <v>-</v>
      </c>
      <c r="T527" s="75" t="str" cm="1">
        <f t="array" ref="T527" xml:space="preserve"> _xlfn.XLOOKUP(
  1,
  ( BASE_MAPA!$E$2:$E$359 = #REF!) *
  ( BASE_MAPA!$F$2:$F$359 &lt;= #REF!) *
  ( BASE_MAPA!$G$2:$G$359  &gt;= #REF!),
  BASE_MAPA!$K$2:$K$359,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68" t="str">
        <f>IF(BS_CONTROLE[[#This Row],[Local - Partida]]=0, "-", BS_CONTROLE[[#This Row],[Local - Partida]])</f>
        <v>-</v>
      </c>
      <c r="AL527" s="368" t="str">
        <f>IF(BS_CONTROLE[[#This Row],[Local - Encerramento]]=0, "-", BS_CONTROLE[[#This Row],[Local - Encerramento]])</f>
        <v>-</v>
      </c>
      <c r="AM527" s="368" t="str">
        <f>IF(BS_CONTROLE[[#This Row],[Entre - Estações]]=0, "-", BS_CONTROLE[[#This Row],[Entre - Estações]])</f>
        <v>-</v>
      </c>
      <c r="AN527" s="368" t="str">
        <f>IF(BS_CONTROLE[[#This Row],[SB]]=0, "-", BS_CONTROLE[[#This Row],[SB]])</f>
        <v>-</v>
      </c>
      <c r="AO527" s="369" t="str">
        <f>IF(BS_CONTROLE[[#This Row],[SUB]]=0, "-", BS_CONTROLE[[#This Row],[SUB]])</f>
        <v>-</v>
      </c>
      <c r="AP527" s="370" t="str">
        <f>IF(BS_CONTROLE[[#This Row],[KM - Inicio]]=0, "-", BS_CONTROLE[[#This Row],[KM - Inicio]])</f>
        <v>-</v>
      </c>
      <c r="AQ527" s="37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75" t="str" cm="1">
        <f t="array" ref="BC527" xml:space="preserve"> _xlfn.XLOOKUP(
  1,
  ( BASE_MAPA!$E$2:$E$359 = #REF!) *
  ( BASE_MAPA!$F$2:$F$359 &lt;= #REF!) *
  ( BASE_MAPA!$G$2:$G$359  &gt;= #REF!),
  BASE_MAPA!$D$2:$D$359,
  "-",
  0
)</f>
        <v>-</v>
      </c>
      <c r="BD527" s="75" t="str" cm="1">
        <f t="array" ref="BD527" xml:space="preserve"> _xlfn.XLOOKUP(
  1,
  ( BASE_MAPA!$E$2:$E$359 = #REF!) *
  ( BASE_MAPA!$F$2:$F$359 &lt;= #REF!) *
  ( BASE_MAPA!$G$2:$G$359  &gt;= #REF!),
  BASE_MAPA!$K$2:$K$359,
  "-",
  0
)</f>
        <v>-</v>
      </c>
      <c r="BE527" s="171" t="str">
        <f>IFERROR(_xlfn.XLOOKUP(AO527, BASE_MAPA!$E$2:$E$359, BASE_MAPA!$J$2:$J$359), "ERRO")</f>
        <v>ERRO</v>
      </c>
      <c r="BF527" s="37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16" t="str" cm="1">
        <f t="array" ref="M528" xml:space="preserve"> _xlfn.XLOOKUP(
  1,
  ( BASE_MAPA!$E$2:$E$359 = #REF!) *
  ( BASE_MAPA!$F$2:$F$359 &lt;= #REF!) *
  ( BASE_MAPA!$G$2:$G$359  &gt;= #REF!),
  BASE_MAPA!$H$2:$H$359,
  "-",
  0
)</f>
        <v>-</v>
      </c>
      <c r="N528" s="16" t="str" cm="1">
        <f t="array" ref="N528" xml:space="preserve"> _xlfn.XLOOKUP(
  1,
  ( BASE_MAPA!$E$2:$E$359 = #REF!) *
  ( BASE_MAPA!$F$2:$F$359 &lt;= #REF!) *
  ( BASE_MAPA!$G$2:$G$359  &gt;= #REF!),
  BASE_MAPA!$I$2:$I$359,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259" t="str" cm="1">
        <f t="array" ref="S528" xml:space="preserve"> _xlfn.XLOOKUP(
  1,
  ( BASE_MAPA!$E$2:$E$359 = #REF!) *
  ( BASE_MAPA!$F$2:$F$359 &lt;= #REF!) *
  ( BASE_MAPA!$G$2:$G$359  &gt;= #REF!),
  BASE_MAPA!$D$2:$D$359,
  "-",
  0
)</f>
        <v>-</v>
      </c>
      <c r="T528" s="75" t="str" cm="1">
        <f t="array" ref="T528" xml:space="preserve"> _xlfn.XLOOKUP(
  1,
  ( BASE_MAPA!$E$2:$E$359 = #REF!) *
  ( BASE_MAPA!$F$2:$F$359 &lt;= #REF!) *
  ( BASE_MAPA!$G$2:$G$359  &gt;= #REF!),
  BASE_MAPA!$K$2:$K$359,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68" t="str">
        <f>IF(BS_CONTROLE[[#This Row],[Local - Partida]]=0, "-", BS_CONTROLE[[#This Row],[Local - Partida]])</f>
        <v>-</v>
      </c>
      <c r="AL528" s="368" t="str">
        <f>IF(BS_CONTROLE[[#This Row],[Local - Encerramento]]=0, "-", BS_CONTROLE[[#This Row],[Local - Encerramento]])</f>
        <v>-</v>
      </c>
      <c r="AM528" s="368" t="str">
        <f>IF(BS_CONTROLE[[#This Row],[Entre - Estações]]=0, "-", BS_CONTROLE[[#This Row],[Entre - Estações]])</f>
        <v>-</v>
      </c>
      <c r="AN528" s="368" t="str">
        <f>IF(BS_CONTROLE[[#This Row],[SB]]=0, "-", BS_CONTROLE[[#This Row],[SB]])</f>
        <v>-</v>
      </c>
      <c r="AO528" s="369" t="str">
        <f>IF(BS_CONTROLE[[#This Row],[SUB]]=0, "-", BS_CONTROLE[[#This Row],[SUB]])</f>
        <v>-</v>
      </c>
      <c r="AP528" s="370" t="str">
        <f>IF(BS_CONTROLE[[#This Row],[KM - Inicio]]=0, "-", BS_CONTROLE[[#This Row],[KM - Inicio]])</f>
        <v>-</v>
      </c>
      <c r="AQ528" s="37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75" t="str" cm="1">
        <f t="array" ref="BC528" xml:space="preserve"> _xlfn.XLOOKUP(
  1,
  ( BASE_MAPA!$E$2:$E$359 = #REF!) *
  ( BASE_MAPA!$F$2:$F$359 &lt;= #REF!) *
  ( BASE_MAPA!$G$2:$G$359  &gt;= #REF!),
  BASE_MAPA!$D$2:$D$359,
  "-",
  0
)</f>
        <v>-</v>
      </c>
      <c r="BD528" s="75" t="str" cm="1">
        <f t="array" ref="BD528" xml:space="preserve"> _xlfn.XLOOKUP(
  1,
  ( BASE_MAPA!$E$2:$E$359 = #REF!) *
  ( BASE_MAPA!$F$2:$F$359 &lt;= #REF!) *
  ( BASE_MAPA!$G$2:$G$359  &gt;= #REF!),
  BASE_MAPA!$K$2:$K$359,
  "-",
  0
)</f>
        <v>-</v>
      </c>
      <c r="BE528" s="171" t="str">
        <f>IFERROR(_xlfn.XLOOKUP(AO528, BASE_MAPA!$E$2:$E$359, BASE_MAPA!$J$2:$J$359), "ERRO")</f>
        <v>ERRO</v>
      </c>
      <c r="BF528" s="37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16" t="str" cm="1">
        <f t="array" ref="M529" xml:space="preserve"> _xlfn.XLOOKUP(
  1,
  ( BASE_MAPA!$E$2:$E$359 = #REF!) *
  ( BASE_MAPA!$F$2:$F$359 &lt;= #REF!) *
  ( BASE_MAPA!$G$2:$G$359  &gt;= #REF!),
  BASE_MAPA!$H$2:$H$359,
  "-",
  0
)</f>
        <v>-</v>
      </c>
      <c r="N529" s="16" t="str" cm="1">
        <f t="array" ref="N529" xml:space="preserve"> _xlfn.XLOOKUP(
  1,
  ( BASE_MAPA!$E$2:$E$359 = #REF!) *
  ( BASE_MAPA!$F$2:$F$359 &lt;= #REF!) *
  ( BASE_MAPA!$G$2:$G$359  &gt;= #REF!),
  BASE_MAPA!$I$2:$I$359,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259" t="str" cm="1">
        <f t="array" ref="S529" xml:space="preserve"> _xlfn.XLOOKUP(
  1,
  ( BASE_MAPA!$E$2:$E$359 = #REF!) *
  ( BASE_MAPA!$F$2:$F$359 &lt;= #REF!) *
  ( BASE_MAPA!$G$2:$G$359  &gt;= #REF!),
  BASE_MAPA!$D$2:$D$359,
  "-",
  0
)</f>
        <v>-</v>
      </c>
      <c r="T529" s="75" t="str" cm="1">
        <f t="array" ref="T529" xml:space="preserve"> _xlfn.XLOOKUP(
  1,
  ( BASE_MAPA!$E$2:$E$359 = #REF!) *
  ( BASE_MAPA!$F$2:$F$359 &lt;= #REF!) *
  ( BASE_MAPA!$G$2:$G$359  &gt;= #REF!),
  BASE_MAPA!$K$2:$K$359,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68" t="str">
        <f>IF(BS_CONTROLE[[#This Row],[Local - Partida]]=0, "-", BS_CONTROLE[[#This Row],[Local - Partida]])</f>
        <v>-</v>
      </c>
      <c r="AL529" s="368" t="str">
        <f>IF(BS_CONTROLE[[#This Row],[Local - Encerramento]]=0, "-", BS_CONTROLE[[#This Row],[Local - Encerramento]])</f>
        <v>-</v>
      </c>
      <c r="AM529" s="368" t="str">
        <f>IF(BS_CONTROLE[[#This Row],[Entre - Estações]]=0, "-", BS_CONTROLE[[#This Row],[Entre - Estações]])</f>
        <v>-</v>
      </c>
      <c r="AN529" s="368" t="str">
        <f>IF(BS_CONTROLE[[#This Row],[SB]]=0, "-", BS_CONTROLE[[#This Row],[SB]])</f>
        <v>-</v>
      </c>
      <c r="AO529" s="369" t="str">
        <f>IF(BS_CONTROLE[[#This Row],[SUB]]=0, "-", BS_CONTROLE[[#This Row],[SUB]])</f>
        <v>-</v>
      </c>
      <c r="AP529" s="370" t="str">
        <f>IF(BS_CONTROLE[[#This Row],[KM - Inicio]]=0, "-", BS_CONTROLE[[#This Row],[KM - Inicio]])</f>
        <v>-</v>
      </c>
      <c r="AQ529" s="37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75" t="str" cm="1">
        <f t="array" ref="BC529" xml:space="preserve"> _xlfn.XLOOKUP(
  1,
  ( BASE_MAPA!$E$2:$E$359 = #REF!) *
  ( BASE_MAPA!$F$2:$F$359 &lt;= #REF!) *
  ( BASE_MAPA!$G$2:$G$359  &gt;= #REF!),
  BASE_MAPA!$D$2:$D$359,
  "-",
  0
)</f>
        <v>-</v>
      </c>
      <c r="BD529" s="75" t="str" cm="1">
        <f t="array" ref="BD529" xml:space="preserve"> _xlfn.XLOOKUP(
  1,
  ( BASE_MAPA!$E$2:$E$359 = #REF!) *
  ( BASE_MAPA!$F$2:$F$359 &lt;= #REF!) *
  ( BASE_MAPA!$G$2:$G$359  &gt;= #REF!),
  BASE_MAPA!$K$2:$K$359,
  "-",
  0
)</f>
        <v>-</v>
      </c>
      <c r="BE529" s="171" t="str">
        <f>IFERROR(_xlfn.XLOOKUP(AO529, BASE_MAPA!$E$2:$E$359, BASE_MAPA!$J$2:$J$359), "ERRO")</f>
        <v>ERRO</v>
      </c>
      <c r="BF529" s="37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16" t="str" cm="1">
        <f t="array" ref="M530" xml:space="preserve"> _xlfn.XLOOKUP(
  1,
  ( BASE_MAPA!$E$2:$E$359 = #REF!) *
  ( BASE_MAPA!$F$2:$F$359 &lt;= #REF!) *
  ( BASE_MAPA!$G$2:$G$359  &gt;= #REF!),
  BASE_MAPA!$H$2:$H$359,
  "-",
  0
)</f>
        <v>-</v>
      </c>
      <c r="N530" s="16" t="str" cm="1">
        <f t="array" ref="N530" xml:space="preserve"> _xlfn.XLOOKUP(
  1,
  ( BASE_MAPA!$E$2:$E$359 = #REF!) *
  ( BASE_MAPA!$F$2:$F$359 &lt;= #REF!) *
  ( BASE_MAPA!$G$2:$G$359  &gt;= #REF!),
  BASE_MAPA!$I$2:$I$359,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259" t="str" cm="1">
        <f t="array" ref="S530" xml:space="preserve"> _xlfn.XLOOKUP(
  1,
  ( BASE_MAPA!$E$2:$E$359 = #REF!) *
  ( BASE_MAPA!$F$2:$F$359 &lt;= #REF!) *
  ( BASE_MAPA!$G$2:$G$359  &gt;= #REF!),
  BASE_MAPA!$D$2:$D$359,
  "-",
  0
)</f>
        <v>-</v>
      </c>
      <c r="T530" s="75" t="str" cm="1">
        <f t="array" ref="T530" xml:space="preserve"> _xlfn.XLOOKUP(
  1,
  ( BASE_MAPA!$E$2:$E$359 = #REF!) *
  ( BASE_MAPA!$F$2:$F$359 &lt;= #REF!) *
  ( BASE_MAPA!$G$2:$G$359  &gt;= #REF!),
  BASE_MAPA!$K$2:$K$359,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68" t="str">
        <f>IF(BS_CONTROLE[[#This Row],[Local - Partida]]=0, "-", BS_CONTROLE[[#This Row],[Local - Partida]])</f>
        <v>-</v>
      </c>
      <c r="AL530" s="368" t="str">
        <f>IF(BS_CONTROLE[[#This Row],[Local - Encerramento]]=0, "-", BS_CONTROLE[[#This Row],[Local - Encerramento]])</f>
        <v>-</v>
      </c>
      <c r="AM530" s="368" t="str">
        <f>IF(BS_CONTROLE[[#This Row],[Entre - Estações]]=0, "-", BS_CONTROLE[[#This Row],[Entre - Estações]])</f>
        <v>-</v>
      </c>
      <c r="AN530" s="368" t="str">
        <f>IF(BS_CONTROLE[[#This Row],[SB]]=0, "-", BS_CONTROLE[[#This Row],[SB]])</f>
        <v>-</v>
      </c>
      <c r="AO530" s="369" t="str">
        <f>IF(BS_CONTROLE[[#This Row],[SUB]]=0, "-", BS_CONTROLE[[#This Row],[SUB]])</f>
        <v>-</v>
      </c>
      <c r="AP530" s="370" t="str">
        <f>IF(BS_CONTROLE[[#This Row],[KM - Inicio]]=0, "-", BS_CONTROLE[[#This Row],[KM - Inicio]])</f>
        <v>-</v>
      </c>
      <c r="AQ530" s="37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75" t="str" cm="1">
        <f t="array" ref="BC530" xml:space="preserve"> _xlfn.XLOOKUP(
  1,
  ( BASE_MAPA!$E$2:$E$359 = #REF!) *
  ( BASE_MAPA!$F$2:$F$359 &lt;= #REF!) *
  ( BASE_MAPA!$G$2:$G$359  &gt;= #REF!),
  BASE_MAPA!$D$2:$D$359,
  "-",
  0
)</f>
        <v>-</v>
      </c>
      <c r="BD530" s="75" t="str" cm="1">
        <f t="array" ref="BD530" xml:space="preserve"> _xlfn.XLOOKUP(
  1,
  ( BASE_MAPA!$E$2:$E$359 = #REF!) *
  ( BASE_MAPA!$F$2:$F$359 &lt;= #REF!) *
  ( BASE_MAPA!$G$2:$G$359  &gt;= #REF!),
  BASE_MAPA!$K$2:$K$359,
  "-",
  0
)</f>
        <v>-</v>
      </c>
      <c r="BE530" s="171" t="str">
        <f>IFERROR(_xlfn.XLOOKUP(AO530, BASE_MAPA!$E$2:$E$359, BASE_MAPA!$J$2:$J$359), "ERRO")</f>
        <v>ERRO</v>
      </c>
      <c r="BF530" s="37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16" t="str" cm="1">
        <f t="array" ref="M531" xml:space="preserve"> _xlfn.XLOOKUP(
  1,
  ( BASE_MAPA!$E$2:$E$359 = #REF!) *
  ( BASE_MAPA!$F$2:$F$359 &lt;= #REF!) *
  ( BASE_MAPA!$G$2:$G$359  &gt;= #REF!),
  BASE_MAPA!$H$2:$H$359,
  "-",
  0
)</f>
        <v>-</v>
      </c>
      <c r="N531" s="16" t="str" cm="1">
        <f t="array" ref="N531" xml:space="preserve"> _xlfn.XLOOKUP(
  1,
  ( BASE_MAPA!$E$2:$E$359 = #REF!) *
  ( BASE_MAPA!$F$2:$F$359 &lt;= #REF!) *
  ( BASE_MAPA!$G$2:$G$359  &gt;= #REF!),
  BASE_MAPA!$I$2:$I$359,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259" t="str" cm="1">
        <f t="array" ref="S531" xml:space="preserve"> _xlfn.XLOOKUP(
  1,
  ( BASE_MAPA!$E$2:$E$359 = #REF!) *
  ( BASE_MAPA!$F$2:$F$359 &lt;= #REF!) *
  ( BASE_MAPA!$G$2:$G$359  &gt;= #REF!),
  BASE_MAPA!$D$2:$D$359,
  "-",
  0
)</f>
        <v>-</v>
      </c>
      <c r="T531" s="75" t="str" cm="1">
        <f t="array" ref="T531" xml:space="preserve"> _xlfn.XLOOKUP(
  1,
  ( BASE_MAPA!$E$2:$E$359 = #REF!) *
  ( BASE_MAPA!$F$2:$F$359 &lt;= #REF!) *
  ( BASE_MAPA!$G$2:$G$359  &gt;= #REF!),
  BASE_MAPA!$K$2:$K$359,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68" t="str">
        <f>IF(BS_CONTROLE[[#This Row],[Local - Partida]]=0, "-", BS_CONTROLE[[#This Row],[Local - Partida]])</f>
        <v>-</v>
      </c>
      <c r="AL531" s="368" t="str">
        <f>IF(BS_CONTROLE[[#This Row],[Local - Encerramento]]=0, "-", BS_CONTROLE[[#This Row],[Local - Encerramento]])</f>
        <v>-</v>
      </c>
      <c r="AM531" s="368" t="str">
        <f>IF(BS_CONTROLE[[#This Row],[Entre - Estações]]=0, "-", BS_CONTROLE[[#This Row],[Entre - Estações]])</f>
        <v>-</v>
      </c>
      <c r="AN531" s="368" t="str">
        <f>IF(BS_CONTROLE[[#This Row],[SB]]=0, "-", BS_CONTROLE[[#This Row],[SB]])</f>
        <v>-</v>
      </c>
      <c r="AO531" s="369" t="str">
        <f>IF(BS_CONTROLE[[#This Row],[SUB]]=0, "-", BS_CONTROLE[[#This Row],[SUB]])</f>
        <v>-</v>
      </c>
      <c r="AP531" s="370" t="str">
        <f>IF(BS_CONTROLE[[#This Row],[KM - Inicio]]=0, "-", BS_CONTROLE[[#This Row],[KM - Inicio]])</f>
        <v>-</v>
      </c>
      <c r="AQ531" s="37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75" t="str" cm="1">
        <f t="array" ref="BC531" xml:space="preserve"> _xlfn.XLOOKUP(
  1,
  ( BASE_MAPA!$E$2:$E$359 = #REF!) *
  ( BASE_MAPA!$F$2:$F$359 &lt;= #REF!) *
  ( BASE_MAPA!$G$2:$G$359  &gt;= #REF!),
  BASE_MAPA!$D$2:$D$359,
  "-",
  0
)</f>
        <v>-</v>
      </c>
      <c r="BD531" s="75" t="str" cm="1">
        <f t="array" ref="BD531" xml:space="preserve"> _xlfn.XLOOKUP(
  1,
  ( BASE_MAPA!$E$2:$E$359 = #REF!) *
  ( BASE_MAPA!$F$2:$F$359 &lt;= #REF!) *
  ( BASE_MAPA!$G$2:$G$359  &gt;= #REF!),
  BASE_MAPA!$K$2:$K$359,
  "-",
  0
)</f>
        <v>-</v>
      </c>
      <c r="BE531" s="171" t="str">
        <f>IFERROR(_xlfn.XLOOKUP(AO531, BASE_MAPA!$E$2:$E$359, BASE_MAPA!$J$2:$J$359), "ERRO")</f>
        <v>ERRO</v>
      </c>
      <c r="BF531" s="37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16" t="str" cm="1">
        <f t="array" ref="M532" xml:space="preserve"> _xlfn.XLOOKUP(
  1,
  ( BASE_MAPA!$E$2:$E$359 = #REF!) *
  ( BASE_MAPA!$F$2:$F$359 &lt;= #REF!) *
  ( BASE_MAPA!$G$2:$G$359  &gt;= #REF!),
  BASE_MAPA!$H$2:$H$359,
  "-",
  0
)</f>
        <v>-</v>
      </c>
      <c r="N532" s="16" t="str" cm="1">
        <f t="array" ref="N532" xml:space="preserve"> _xlfn.XLOOKUP(
  1,
  ( BASE_MAPA!$E$2:$E$359 = #REF!) *
  ( BASE_MAPA!$F$2:$F$359 &lt;= #REF!) *
  ( BASE_MAPA!$G$2:$G$359  &gt;= #REF!),
  BASE_MAPA!$I$2:$I$359,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259" t="str" cm="1">
        <f t="array" ref="S532" xml:space="preserve"> _xlfn.XLOOKUP(
  1,
  ( BASE_MAPA!$E$2:$E$359 = #REF!) *
  ( BASE_MAPA!$F$2:$F$359 &lt;= #REF!) *
  ( BASE_MAPA!$G$2:$G$359  &gt;= #REF!),
  BASE_MAPA!$D$2:$D$359,
  "-",
  0
)</f>
        <v>-</v>
      </c>
      <c r="T532" s="75" t="str" cm="1">
        <f t="array" ref="T532" xml:space="preserve"> _xlfn.XLOOKUP(
  1,
  ( BASE_MAPA!$E$2:$E$359 = #REF!) *
  ( BASE_MAPA!$F$2:$F$359 &lt;= #REF!) *
  ( BASE_MAPA!$G$2:$G$359  &gt;= #REF!),
  BASE_MAPA!$K$2:$K$359,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68" t="str">
        <f>IF(BS_CONTROLE[[#This Row],[Local - Partida]]=0, "-", BS_CONTROLE[[#This Row],[Local - Partida]])</f>
        <v>-</v>
      </c>
      <c r="AL532" s="368" t="str">
        <f>IF(BS_CONTROLE[[#This Row],[Local - Encerramento]]=0, "-", BS_CONTROLE[[#This Row],[Local - Encerramento]])</f>
        <v>-</v>
      </c>
      <c r="AM532" s="368" t="str">
        <f>IF(BS_CONTROLE[[#This Row],[Entre - Estações]]=0, "-", BS_CONTROLE[[#This Row],[Entre - Estações]])</f>
        <v>-</v>
      </c>
      <c r="AN532" s="368" t="str">
        <f>IF(BS_CONTROLE[[#This Row],[SB]]=0, "-", BS_CONTROLE[[#This Row],[SB]])</f>
        <v>-</v>
      </c>
      <c r="AO532" s="369" t="str">
        <f>IF(BS_CONTROLE[[#This Row],[SUB]]=0, "-", BS_CONTROLE[[#This Row],[SUB]])</f>
        <v>-</v>
      </c>
      <c r="AP532" s="370" t="str">
        <f>IF(BS_CONTROLE[[#This Row],[KM - Inicio]]=0, "-", BS_CONTROLE[[#This Row],[KM - Inicio]])</f>
        <v>-</v>
      </c>
      <c r="AQ532" s="37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75" t="str" cm="1">
        <f t="array" ref="BC532" xml:space="preserve"> _xlfn.XLOOKUP(
  1,
  ( BASE_MAPA!$E$2:$E$359 = #REF!) *
  ( BASE_MAPA!$F$2:$F$359 &lt;= #REF!) *
  ( BASE_MAPA!$G$2:$G$359  &gt;= #REF!),
  BASE_MAPA!$D$2:$D$359,
  "-",
  0
)</f>
        <v>-</v>
      </c>
      <c r="BD532" s="75" t="str" cm="1">
        <f t="array" ref="BD532" xml:space="preserve"> _xlfn.XLOOKUP(
  1,
  ( BASE_MAPA!$E$2:$E$359 = #REF!) *
  ( BASE_MAPA!$F$2:$F$359 &lt;= #REF!) *
  ( BASE_MAPA!$G$2:$G$359  &gt;= #REF!),
  BASE_MAPA!$K$2:$K$359,
  "-",
  0
)</f>
        <v>-</v>
      </c>
      <c r="BE532" s="171" t="str">
        <f>IFERROR(_xlfn.XLOOKUP(AO532, BASE_MAPA!$E$2:$E$359, BASE_MAPA!$J$2:$J$359), "ERRO")</f>
        <v>ERRO</v>
      </c>
      <c r="BF532" s="37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1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16" t="str" cm="1">
        <f t="array" ref="M533" xml:space="preserve"> _xlfn.XLOOKUP(
  1,
  ( BASE_MAPA!$E$2:$E$359 = #REF!) *
  ( BASE_MAPA!$F$2:$F$359 &lt;= #REF!) *
  ( BASE_MAPA!$G$2:$G$359  &gt;= #REF!),
  BASE_MAPA!$H$2:$H$359,
  "-",
  0
)</f>
        <v>-</v>
      </c>
      <c r="N533" s="16" t="str" cm="1">
        <f t="array" ref="N533" xml:space="preserve"> _xlfn.XLOOKUP(
  1,
  ( BASE_MAPA!$E$2:$E$359 = #REF!) *
  ( BASE_MAPA!$F$2:$F$359 &lt;= #REF!) *
  ( BASE_MAPA!$G$2:$G$359  &gt;= #REF!),
  BASE_MAPA!$I$2:$I$359,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259" t="str" cm="1">
        <f t="array" ref="S533" xml:space="preserve"> _xlfn.XLOOKUP(
  1,
  ( BASE_MAPA!$E$2:$E$359 = #REF!) *
  ( BASE_MAPA!$F$2:$F$359 &lt;= #REF!) *
  ( BASE_MAPA!$G$2:$G$359  &gt;= #REF!),
  BASE_MAPA!$D$2:$D$359,
  "-",
  0
)</f>
        <v>-</v>
      </c>
      <c r="T533" s="75" t="str" cm="1">
        <f t="array" ref="T533" xml:space="preserve"> _xlfn.XLOOKUP(
  1,
  ( BASE_MAPA!$E$2:$E$359 = #REF!) *
  ( BASE_MAPA!$F$2:$F$359 &lt;= #REF!) *
  ( BASE_MAPA!$G$2:$G$359  &gt;= #REF!),
  BASE_MAPA!$K$2:$K$359,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68" t="str">
        <f>IF(BS_CONTROLE[[#This Row],[Local - Partida]]=0, "-", BS_CONTROLE[[#This Row],[Local - Partida]])</f>
        <v>-</v>
      </c>
      <c r="AL533" s="368" t="str">
        <f>IF(BS_CONTROLE[[#This Row],[Local - Encerramento]]=0, "-", BS_CONTROLE[[#This Row],[Local - Encerramento]])</f>
        <v>-</v>
      </c>
      <c r="AM533" s="368" t="str">
        <f>IF(BS_CONTROLE[[#This Row],[Entre - Estações]]=0, "-", BS_CONTROLE[[#This Row],[Entre - Estações]])</f>
        <v>-</v>
      </c>
      <c r="AN533" s="368" t="str">
        <f>IF(BS_CONTROLE[[#This Row],[SB]]=0, "-", BS_CONTROLE[[#This Row],[SB]])</f>
        <v>-</v>
      </c>
      <c r="AO533" s="369" t="str">
        <f>IF(BS_CONTROLE[[#This Row],[SUB]]=0, "-", BS_CONTROLE[[#This Row],[SUB]])</f>
        <v>-</v>
      </c>
      <c r="AP533" s="370" t="str">
        <f>IF(BS_CONTROLE[[#This Row],[KM - Inicio]]=0, "-", BS_CONTROLE[[#This Row],[KM - Inicio]])</f>
        <v>-</v>
      </c>
      <c r="AQ533" s="37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75" t="str" cm="1">
        <f t="array" ref="BC533" xml:space="preserve"> _xlfn.XLOOKUP(
  1,
  ( BASE_MAPA!$E$2:$E$359 = #REF!) *
  ( BASE_MAPA!$F$2:$F$359 &lt;= #REF!) *
  ( BASE_MAPA!$G$2:$G$359  &gt;= #REF!),
  BASE_MAPA!$D$2:$D$359,
  "-",
  0
)</f>
        <v>-</v>
      </c>
      <c r="BD533" s="75" t="str" cm="1">
        <f t="array" ref="BD533" xml:space="preserve"> _xlfn.XLOOKUP(
  1,
  ( BASE_MAPA!$E$2:$E$359 = #REF!) *
  ( BASE_MAPA!$F$2:$F$359 &lt;= #REF!) *
  ( BASE_MAPA!$G$2:$G$359  &gt;= #REF!),
  BASE_MAPA!$K$2:$K$359,
  "-",
  0
)</f>
        <v>-</v>
      </c>
      <c r="BE533" s="171" t="str">
        <f>IFERROR(_xlfn.XLOOKUP(AO533, BASE_MAPA!$E$2:$E$359, BASE_MAPA!$J$2:$J$359), "ERRO")</f>
        <v>ERRO</v>
      </c>
      <c r="BF533" s="37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16" t="str" cm="1">
        <f t="array" ref="M534" xml:space="preserve"> _xlfn.XLOOKUP(
  1,
  ( BASE_MAPA!$E$2:$E$359 = #REF!) *
  ( BASE_MAPA!$F$2:$F$359 &lt;= #REF!) *
  ( BASE_MAPA!$G$2:$G$359  &gt;= #REF!),
  BASE_MAPA!$H$2:$H$359,
  "-",
  0
)</f>
        <v>-</v>
      </c>
      <c r="N534" s="16" t="str" cm="1">
        <f t="array" ref="N534" xml:space="preserve"> _xlfn.XLOOKUP(
  1,
  ( BASE_MAPA!$E$2:$E$359 = #REF!) *
  ( BASE_MAPA!$F$2:$F$359 &lt;= #REF!) *
  ( BASE_MAPA!$G$2:$G$359  &gt;= #REF!),
  BASE_MAPA!$I$2:$I$359,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259" t="str" cm="1">
        <f t="array" ref="S534" xml:space="preserve"> _xlfn.XLOOKUP(
  1,
  ( BASE_MAPA!$E$2:$E$359 = #REF!) *
  ( BASE_MAPA!$F$2:$F$359 &lt;= #REF!) *
  ( BASE_MAPA!$G$2:$G$359  &gt;= #REF!),
  BASE_MAPA!$D$2:$D$359,
  "-",
  0
)</f>
        <v>-</v>
      </c>
      <c r="T534" s="75" t="str" cm="1">
        <f t="array" ref="T534" xml:space="preserve"> _xlfn.XLOOKUP(
  1,
  ( BASE_MAPA!$E$2:$E$359 = #REF!) *
  ( BASE_MAPA!$F$2:$F$359 &lt;= #REF!) *
  ( BASE_MAPA!$G$2:$G$359  &gt;= #REF!),
  BASE_MAPA!$K$2:$K$359,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68" t="str">
        <f>IF(BS_CONTROLE[[#This Row],[Local - Partida]]=0, "-", BS_CONTROLE[[#This Row],[Local - Partida]])</f>
        <v>-</v>
      </c>
      <c r="AL534" s="368" t="str">
        <f>IF(BS_CONTROLE[[#This Row],[Local - Encerramento]]=0, "-", BS_CONTROLE[[#This Row],[Local - Encerramento]])</f>
        <v>-</v>
      </c>
      <c r="AM534" s="368" t="str">
        <f>IF(BS_CONTROLE[[#This Row],[Entre - Estações]]=0, "-", BS_CONTROLE[[#This Row],[Entre - Estações]])</f>
        <v>-</v>
      </c>
      <c r="AN534" s="368" t="str">
        <f>IF(BS_CONTROLE[[#This Row],[SB]]=0, "-", BS_CONTROLE[[#This Row],[SB]])</f>
        <v>-</v>
      </c>
      <c r="AO534" s="369" t="str">
        <f>IF(BS_CONTROLE[[#This Row],[SUB]]=0, "-", BS_CONTROLE[[#This Row],[SUB]])</f>
        <v>-</v>
      </c>
      <c r="AP534" s="370" t="str">
        <f>IF(BS_CONTROLE[[#This Row],[KM - Inicio]]=0, "-", BS_CONTROLE[[#This Row],[KM - Inicio]])</f>
        <v>-</v>
      </c>
      <c r="AQ534" s="37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75" t="str" cm="1">
        <f t="array" ref="BC534" xml:space="preserve"> _xlfn.XLOOKUP(
  1,
  ( BASE_MAPA!$E$2:$E$359 = #REF!) *
  ( BASE_MAPA!$F$2:$F$359 &lt;= #REF!) *
  ( BASE_MAPA!$G$2:$G$359  &gt;= #REF!),
  BASE_MAPA!$D$2:$D$359,
  "-",
  0
)</f>
        <v>-</v>
      </c>
      <c r="BD534" s="75" t="str" cm="1">
        <f t="array" ref="BD534" xml:space="preserve"> _xlfn.XLOOKUP(
  1,
  ( BASE_MAPA!$E$2:$E$359 = #REF!) *
  ( BASE_MAPA!$F$2:$F$359 &lt;= #REF!) *
  ( BASE_MAPA!$G$2:$G$359  &gt;= #REF!),
  BASE_MAPA!$K$2:$K$359,
  "-",
  0
)</f>
        <v>-</v>
      </c>
      <c r="BE534" s="171" t="str">
        <f>IFERROR(_xlfn.XLOOKUP(AO534, BASE_MAPA!$E$2:$E$359, BASE_MAPA!$J$2:$J$359), "ERRO")</f>
        <v>ERRO</v>
      </c>
      <c r="BF534" s="37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1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16" t="str" cm="1">
        <f t="array" ref="M535" xml:space="preserve"> _xlfn.XLOOKUP(
  1,
  ( BASE_MAPA!$E$2:$E$359 = #REF!) *
  ( BASE_MAPA!$F$2:$F$359 &lt;= #REF!) *
  ( BASE_MAPA!$G$2:$G$359  &gt;= #REF!),
  BASE_MAPA!$H$2:$H$359,
  "-",
  0
)</f>
        <v>-</v>
      </c>
      <c r="N535" s="16" t="str" cm="1">
        <f t="array" ref="N535" xml:space="preserve"> _xlfn.XLOOKUP(
  1,
  ( BASE_MAPA!$E$2:$E$359 = #REF!) *
  ( BASE_MAPA!$F$2:$F$359 &lt;= #REF!) *
  ( BASE_MAPA!$G$2:$G$359  &gt;= #REF!),
  BASE_MAPA!$I$2:$I$359,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259" t="str" cm="1">
        <f t="array" ref="S535" xml:space="preserve"> _xlfn.XLOOKUP(
  1,
  ( BASE_MAPA!$E$2:$E$359 = #REF!) *
  ( BASE_MAPA!$F$2:$F$359 &lt;= #REF!) *
  ( BASE_MAPA!$G$2:$G$359  &gt;= #REF!),
  BASE_MAPA!$D$2:$D$359,
  "-",
  0
)</f>
        <v>-</v>
      </c>
      <c r="T535" s="75" t="str" cm="1">
        <f t="array" ref="T535" xml:space="preserve"> _xlfn.XLOOKUP(
  1,
  ( BASE_MAPA!$E$2:$E$359 = #REF!) *
  ( BASE_MAPA!$F$2:$F$359 &lt;= #REF!) *
  ( BASE_MAPA!$G$2:$G$359  &gt;= #REF!),
  BASE_MAPA!$K$2:$K$359,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68" t="str">
        <f>IF(BS_CONTROLE[[#This Row],[Local - Partida]]=0, "-", BS_CONTROLE[[#This Row],[Local - Partida]])</f>
        <v>-</v>
      </c>
      <c r="AL535" s="368" t="str">
        <f>IF(BS_CONTROLE[[#This Row],[Local - Encerramento]]=0, "-", BS_CONTROLE[[#This Row],[Local - Encerramento]])</f>
        <v>-</v>
      </c>
      <c r="AM535" s="368" t="str">
        <f>IF(BS_CONTROLE[[#This Row],[Entre - Estações]]=0, "-", BS_CONTROLE[[#This Row],[Entre - Estações]])</f>
        <v>-</v>
      </c>
      <c r="AN535" s="368" t="str">
        <f>IF(BS_CONTROLE[[#This Row],[SB]]=0, "-", BS_CONTROLE[[#This Row],[SB]])</f>
        <v>-</v>
      </c>
      <c r="AO535" s="369" t="str">
        <f>IF(BS_CONTROLE[[#This Row],[SUB]]=0, "-", BS_CONTROLE[[#This Row],[SUB]])</f>
        <v>-</v>
      </c>
      <c r="AP535" s="370" t="str">
        <f>IF(BS_CONTROLE[[#This Row],[KM - Inicio]]=0, "-", BS_CONTROLE[[#This Row],[KM - Inicio]])</f>
        <v>-</v>
      </c>
      <c r="AQ535" s="37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75" t="str" cm="1">
        <f t="array" ref="BC535" xml:space="preserve"> _xlfn.XLOOKUP(
  1,
  ( BASE_MAPA!$E$2:$E$359 = #REF!) *
  ( BASE_MAPA!$F$2:$F$359 &lt;= #REF!) *
  ( BASE_MAPA!$G$2:$G$359  &gt;= #REF!),
  BASE_MAPA!$D$2:$D$359,
  "-",
  0
)</f>
        <v>-</v>
      </c>
      <c r="BD535" s="75" t="str" cm="1">
        <f t="array" ref="BD535" xml:space="preserve"> _xlfn.XLOOKUP(
  1,
  ( BASE_MAPA!$E$2:$E$359 = #REF!) *
  ( BASE_MAPA!$F$2:$F$359 &lt;= #REF!) *
  ( BASE_MAPA!$G$2:$G$359  &gt;= #REF!),
  BASE_MAPA!$K$2:$K$359,
  "-",
  0
)</f>
        <v>-</v>
      </c>
      <c r="BE535" s="171" t="str">
        <f>IFERROR(_xlfn.XLOOKUP(AO535, BASE_MAPA!$E$2:$E$359, BASE_MAPA!$J$2:$J$359), "ERRO")</f>
        <v>ERRO</v>
      </c>
      <c r="BF535" s="37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16" t="str" cm="1">
        <f t="array" ref="M536" xml:space="preserve"> _xlfn.XLOOKUP(
  1,
  ( BASE_MAPA!$E$2:$E$359 = #REF!) *
  ( BASE_MAPA!$F$2:$F$359 &lt;= #REF!) *
  ( BASE_MAPA!$G$2:$G$359  &gt;= #REF!),
  BASE_MAPA!$H$2:$H$359,
  "-",
  0
)</f>
        <v>-</v>
      </c>
      <c r="N536" s="16" t="str" cm="1">
        <f t="array" ref="N536" xml:space="preserve"> _xlfn.XLOOKUP(
  1,
  ( BASE_MAPA!$E$2:$E$359 = #REF!) *
  ( BASE_MAPA!$F$2:$F$359 &lt;= #REF!) *
  ( BASE_MAPA!$G$2:$G$359  &gt;= #REF!),
  BASE_MAPA!$I$2:$I$359,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259" t="str" cm="1">
        <f t="array" ref="S536" xml:space="preserve"> _xlfn.XLOOKUP(
  1,
  ( BASE_MAPA!$E$2:$E$359 = #REF!) *
  ( BASE_MAPA!$F$2:$F$359 &lt;= #REF!) *
  ( BASE_MAPA!$G$2:$G$359  &gt;= #REF!),
  BASE_MAPA!$D$2:$D$359,
  "-",
  0
)</f>
        <v>-</v>
      </c>
      <c r="T536" s="75" t="str" cm="1">
        <f t="array" ref="T536" xml:space="preserve"> _xlfn.XLOOKUP(
  1,
  ( BASE_MAPA!$E$2:$E$359 = #REF!) *
  ( BASE_MAPA!$F$2:$F$359 &lt;= #REF!) *
  ( BASE_MAPA!$G$2:$G$359  &gt;= #REF!),
  BASE_MAPA!$K$2:$K$359,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68" t="str">
        <f>IF(BS_CONTROLE[[#This Row],[Local - Partida]]=0, "-", BS_CONTROLE[[#This Row],[Local - Partida]])</f>
        <v>-</v>
      </c>
      <c r="AL536" s="368" t="str">
        <f>IF(BS_CONTROLE[[#This Row],[Local - Encerramento]]=0, "-", BS_CONTROLE[[#This Row],[Local - Encerramento]])</f>
        <v>-</v>
      </c>
      <c r="AM536" s="368" t="str">
        <f>IF(BS_CONTROLE[[#This Row],[Entre - Estações]]=0, "-", BS_CONTROLE[[#This Row],[Entre - Estações]])</f>
        <v>-</v>
      </c>
      <c r="AN536" s="368" t="str">
        <f>IF(BS_CONTROLE[[#This Row],[SB]]=0, "-", BS_CONTROLE[[#This Row],[SB]])</f>
        <v>-</v>
      </c>
      <c r="AO536" s="369" t="str">
        <f>IF(BS_CONTROLE[[#This Row],[SUB]]=0, "-", BS_CONTROLE[[#This Row],[SUB]])</f>
        <v>-</v>
      </c>
      <c r="AP536" s="370" t="str">
        <f>IF(BS_CONTROLE[[#This Row],[KM - Inicio]]=0, "-", BS_CONTROLE[[#This Row],[KM - Inicio]])</f>
        <v>-</v>
      </c>
      <c r="AQ536" s="37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75" t="str" cm="1">
        <f t="array" ref="BC536" xml:space="preserve"> _xlfn.XLOOKUP(
  1,
  ( BASE_MAPA!$E$2:$E$359 = #REF!) *
  ( BASE_MAPA!$F$2:$F$359 &lt;= #REF!) *
  ( BASE_MAPA!$G$2:$G$359  &gt;= #REF!),
  BASE_MAPA!$D$2:$D$359,
  "-",
  0
)</f>
        <v>-</v>
      </c>
      <c r="BD536" s="75" t="str" cm="1">
        <f t="array" ref="BD536" xml:space="preserve"> _xlfn.XLOOKUP(
  1,
  ( BASE_MAPA!$E$2:$E$359 = #REF!) *
  ( BASE_MAPA!$F$2:$F$359 &lt;= #REF!) *
  ( BASE_MAPA!$G$2:$G$359  &gt;= #REF!),
  BASE_MAPA!$K$2:$K$359,
  "-",
  0
)</f>
        <v>-</v>
      </c>
      <c r="BE536" s="171" t="str">
        <f>IFERROR(_xlfn.XLOOKUP(AO536, BASE_MAPA!$E$2:$E$359, BASE_MAPA!$J$2:$J$359), "ERRO")</f>
        <v>ERRO</v>
      </c>
      <c r="BF536" s="37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16" t="str" cm="1">
        <f t="array" ref="M537" xml:space="preserve"> _xlfn.XLOOKUP(
  1,
  ( BASE_MAPA!$E$2:$E$359 = #REF!) *
  ( BASE_MAPA!$F$2:$F$359 &lt;= #REF!) *
  ( BASE_MAPA!$G$2:$G$359  &gt;= #REF!),
  BASE_MAPA!$H$2:$H$359,
  "-",
  0
)</f>
        <v>-</v>
      </c>
      <c r="N537" s="16" t="str" cm="1">
        <f t="array" ref="N537" xml:space="preserve"> _xlfn.XLOOKUP(
  1,
  ( BASE_MAPA!$E$2:$E$359 = #REF!) *
  ( BASE_MAPA!$F$2:$F$359 &lt;= #REF!) *
  ( BASE_MAPA!$G$2:$G$359  &gt;= #REF!),
  BASE_MAPA!$I$2:$I$359,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259" t="str" cm="1">
        <f t="array" ref="S537" xml:space="preserve"> _xlfn.XLOOKUP(
  1,
  ( BASE_MAPA!$E$2:$E$359 = #REF!) *
  ( BASE_MAPA!$F$2:$F$359 &lt;= #REF!) *
  ( BASE_MAPA!$G$2:$G$359  &gt;= #REF!),
  BASE_MAPA!$D$2:$D$359,
  "-",
  0
)</f>
        <v>-</v>
      </c>
      <c r="T537" s="75" t="str" cm="1">
        <f t="array" ref="T537" xml:space="preserve"> _xlfn.XLOOKUP(
  1,
  ( BASE_MAPA!$E$2:$E$359 = #REF!) *
  ( BASE_MAPA!$F$2:$F$359 &lt;= #REF!) *
  ( BASE_MAPA!$G$2:$G$359  &gt;= #REF!),
  BASE_MAPA!$K$2:$K$359,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68" t="str">
        <f>IF(BS_CONTROLE[[#This Row],[Local - Partida]]=0, "-", BS_CONTROLE[[#This Row],[Local - Partida]])</f>
        <v>-</v>
      </c>
      <c r="AL537" s="368" t="str">
        <f>IF(BS_CONTROLE[[#This Row],[Local - Encerramento]]=0, "-", BS_CONTROLE[[#This Row],[Local - Encerramento]])</f>
        <v>-</v>
      </c>
      <c r="AM537" s="368" t="str">
        <f>IF(BS_CONTROLE[[#This Row],[Entre - Estações]]=0, "-", BS_CONTROLE[[#This Row],[Entre - Estações]])</f>
        <v>-</v>
      </c>
      <c r="AN537" s="368" t="str">
        <f>IF(BS_CONTROLE[[#This Row],[SB]]=0, "-", BS_CONTROLE[[#This Row],[SB]])</f>
        <v>-</v>
      </c>
      <c r="AO537" s="369" t="str">
        <f>IF(BS_CONTROLE[[#This Row],[SUB]]=0, "-", BS_CONTROLE[[#This Row],[SUB]])</f>
        <v>-</v>
      </c>
      <c r="AP537" s="370" t="str">
        <f>IF(BS_CONTROLE[[#This Row],[KM - Inicio]]=0, "-", BS_CONTROLE[[#This Row],[KM - Inicio]])</f>
        <v>-</v>
      </c>
      <c r="AQ537" s="37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75" t="str" cm="1">
        <f t="array" ref="BC537" xml:space="preserve"> _xlfn.XLOOKUP(
  1,
  ( BASE_MAPA!$E$2:$E$359 = #REF!) *
  ( BASE_MAPA!$F$2:$F$359 &lt;= #REF!) *
  ( BASE_MAPA!$G$2:$G$359  &gt;= #REF!),
  BASE_MAPA!$D$2:$D$359,
  "-",
  0
)</f>
        <v>-</v>
      </c>
      <c r="BD537" s="75" t="str" cm="1">
        <f t="array" ref="BD537" xml:space="preserve"> _xlfn.XLOOKUP(
  1,
  ( BASE_MAPA!$E$2:$E$359 = #REF!) *
  ( BASE_MAPA!$F$2:$F$359 &lt;= #REF!) *
  ( BASE_MAPA!$G$2:$G$359  &gt;= #REF!),
  BASE_MAPA!$K$2:$K$359,
  "-",
  0
)</f>
        <v>-</v>
      </c>
      <c r="BE537" s="171" t="str">
        <f>IFERROR(_xlfn.XLOOKUP(AO537, BASE_MAPA!$E$2:$E$359, BASE_MAPA!$J$2:$J$359), "ERRO")</f>
        <v>ERRO</v>
      </c>
      <c r="BF537" s="37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16" t="str" cm="1">
        <f t="array" ref="M538" xml:space="preserve"> _xlfn.XLOOKUP(
  1,
  ( BASE_MAPA!$E$2:$E$359 = #REF!) *
  ( BASE_MAPA!$F$2:$F$359 &lt;= #REF!) *
  ( BASE_MAPA!$G$2:$G$359  &gt;= #REF!),
  BASE_MAPA!$H$2:$H$359,
  "-",
  0
)</f>
        <v>-</v>
      </c>
      <c r="N538" s="16" t="str" cm="1">
        <f t="array" ref="N538" xml:space="preserve"> _xlfn.XLOOKUP(
  1,
  ( BASE_MAPA!$E$2:$E$359 = #REF!) *
  ( BASE_MAPA!$F$2:$F$359 &lt;= #REF!) *
  ( BASE_MAPA!$G$2:$G$359  &gt;= #REF!),
  BASE_MAPA!$I$2:$I$359,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259" t="str" cm="1">
        <f t="array" ref="S538" xml:space="preserve"> _xlfn.XLOOKUP(
  1,
  ( BASE_MAPA!$E$2:$E$359 = #REF!) *
  ( BASE_MAPA!$F$2:$F$359 &lt;= #REF!) *
  ( BASE_MAPA!$G$2:$G$359  &gt;= #REF!),
  BASE_MAPA!$D$2:$D$359,
  "-",
  0
)</f>
        <v>-</v>
      </c>
      <c r="T538" s="75" t="str" cm="1">
        <f t="array" ref="T538" xml:space="preserve"> _xlfn.XLOOKUP(
  1,
  ( BASE_MAPA!$E$2:$E$359 = #REF!) *
  ( BASE_MAPA!$F$2:$F$359 &lt;= #REF!) *
  ( BASE_MAPA!$G$2:$G$359  &gt;= #REF!),
  BASE_MAPA!$K$2:$K$359,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68" t="str">
        <f>IF(BS_CONTROLE[[#This Row],[Local - Partida]]=0, "-", BS_CONTROLE[[#This Row],[Local - Partida]])</f>
        <v>-</v>
      </c>
      <c r="AL538" s="368" t="str">
        <f>IF(BS_CONTROLE[[#This Row],[Local - Encerramento]]=0, "-", BS_CONTROLE[[#This Row],[Local - Encerramento]])</f>
        <v>-</v>
      </c>
      <c r="AM538" s="368" t="str">
        <f>IF(BS_CONTROLE[[#This Row],[Entre - Estações]]=0, "-", BS_CONTROLE[[#This Row],[Entre - Estações]])</f>
        <v>-</v>
      </c>
      <c r="AN538" s="368" t="str">
        <f>IF(BS_CONTROLE[[#This Row],[SB]]=0, "-", BS_CONTROLE[[#This Row],[SB]])</f>
        <v>-</v>
      </c>
      <c r="AO538" s="369" t="str">
        <f>IF(BS_CONTROLE[[#This Row],[SUB]]=0, "-", BS_CONTROLE[[#This Row],[SUB]])</f>
        <v>-</v>
      </c>
      <c r="AP538" s="370" t="str">
        <f>IF(BS_CONTROLE[[#This Row],[KM - Inicio]]=0, "-", BS_CONTROLE[[#This Row],[KM - Inicio]])</f>
        <v>-</v>
      </c>
      <c r="AQ538" s="37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75" t="str" cm="1">
        <f t="array" ref="BC538" xml:space="preserve"> _xlfn.XLOOKUP(
  1,
  ( BASE_MAPA!$E$2:$E$359 = #REF!) *
  ( BASE_MAPA!$F$2:$F$359 &lt;= #REF!) *
  ( BASE_MAPA!$G$2:$G$359  &gt;= #REF!),
  BASE_MAPA!$D$2:$D$359,
  "-",
  0
)</f>
        <v>-</v>
      </c>
      <c r="BD538" s="75" t="str" cm="1">
        <f t="array" ref="BD538" xml:space="preserve"> _xlfn.XLOOKUP(
  1,
  ( BASE_MAPA!$E$2:$E$359 = #REF!) *
  ( BASE_MAPA!$F$2:$F$359 &lt;= #REF!) *
  ( BASE_MAPA!$G$2:$G$359  &gt;= #REF!),
  BASE_MAPA!$K$2:$K$359,
  "-",
  0
)</f>
        <v>-</v>
      </c>
      <c r="BE538" s="171" t="str">
        <f>IFERROR(_xlfn.XLOOKUP(AO538, BASE_MAPA!$E$2:$E$359, BASE_MAPA!$J$2:$J$359), "ERRO")</f>
        <v>ERRO</v>
      </c>
      <c r="BF538" s="37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16" t="str" cm="1">
        <f t="array" ref="M539" xml:space="preserve"> _xlfn.XLOOKUP(
  1,
  ( BASE_MAPA!$E$2:$E$359 = #REF!) *
  ( BASE_MAPA!$F$2:$F$359 &lt;= #REF!) *
  ( BASE_MAPA!$G$2:$G$359  &gt;= #REF!),
  BASE_MAPA!$H$2:$H$359,
  "-",
  0
)</f>
        <v>-</v>
      </c>
      <c r="N539" s="16" t="str" cm="1">
        <f t="array" ref="N539" xml:space="preserve"> _xlfn.XLOOKUP(
  1,
  ( BASE_MAPA!$E$2:$E$359 = #REF!) *
  ( BASE_MAPA!$F$2:$F$359 &lt;= #REF!) *
  ( BASE_MAPA!$G$2:$G$359  &gt;= #REF!),
  BASE_MAPA!$I$2:$I$359,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259" t="str" cm="1">
        <f t="array" ref="S539" xml:space="preserve"> _xlfn.XLOOKUP(
  1,
  ( BASE_MAPA!$E$2:$E$359 = #REF!) *
  ( BASE_MAPA!$F$2:$F$359 &lt;= #REF!) *
  ( BASE_MAPA!$G$2:$G$359  &gt;= #REF!),
  BASE_MAPA!$D$2:$D$359,
  "-",
  0
)</f>
        <v>-</v>
      </c>
      <c r="T539" s="75" t="str" cm="1">
        <f t="array" ref="T539" xml:space="preserve"> _xlfn.XLOOKUP(
  1,
  ( BASE_MAPA!$E$2:$E$359 = #REF!) *
  ( BASE_MAPA!$F$2:$F$359 &lt;= #REF!) *
  ( BASE_MAPA!$G$2:$G$359  &gt;= #REF!),
  BASE_MAPA!$K$2:$K$359,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68" t="str">
        <f>IF(BS_CONTROLE[[#This Row],[Local - Partida]]=0, "-", BS_CONTROLE[[#This Row],[Local - Partida]])</f>
        <v>-</v>
      </c>
      <c r="AL539" s="368" t="str">
        <f>IF(BS_CONTROLE[[#This Row],[Local - Encerramento]]=0, "-", BS_CONTROLE[[#This Row],[Local - Encerramento]])</f>
        <v>-</v>
      </c>
      <c r="AM539" s="368" t="str">
        <f>IF(BS_CONTROLE[[#This Row],[Entre - Estações]]=0, "-", BS_CONTROLE[[#This Row],[Entre - Estações]])</f>
        <v>-</v>
      </c>
      <c r="AN539" s="368" t="str">
        <f>IF(BS_CONTROLE[[#This Row],[SB]]=0, "-", BS_CONTROLE[[#This Row],[SB]])</f>
        <v>-</v>
      </c>
      <c r="AO539" s="369" t="str">
        <f>IF(BS_CONTROLE[[#This Row],[SUB]]=0, "-", BS_CONTROLE[[#This Row],[SUB]])</f>
        <v>-</v>
      </c>
      <c r="AP539" s="370" t="str">
        <f>IF(BS_CONTROLE[[#This Row],[KM - Inicio]]=0, "-", BS_CONTROLE[[#This Row],[KM - Inicio]])</f>
        <v>-</v>
      </c>
      <c r="AQ539" s="37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75" t="str" cm="1">
        <f t="array" ref="BC539" xml:space="preserve"> _xlfn.XLOOKUP(
  1,
  ( BASE_MAPA!$E$2:$E$359 = #REF!) *
  ( BASE_MAPA!$F$2:$F$359 &lt;= #REF!) *
  ( BASE_MAPA!$G$2:$G$359  &gt;= #REF!),
  BASE_MAPA!$D$2:$D$359,
  "-",
  0
)</f>
        <v>-</v>
      </c>
      <c r="BD539" s="75" t="str" cm="1">
        <f t="array" ref="BD539" xml:space="preserve"> _xlfn.XLOOKUP(
  1,
  ( BASE_MAPA!$E$2:$E$359 = #REF!) *
  ( BASE_MAPA!$F$2:$F$359 &lt;= #REF!) *
  ( BASE_MAPA!$G$2:$G$359  &gt;= #REF!),
  BASE_MAPA!$K$2:$K$359,
  "-",
  0
)</f>
        <v>-</v>
      </c>
      <c r="BE539" s="171" t="str">
        <f>IFERROR(_xlfn.XLOOKUP(AO539, BASE_MAPA!$E$2:$E$359, BASE_MAPA!$J$2:$J$359), "ERRO")</f>
        <v>ERRO</v>
      </c>
      <c r="BF539" s="37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16" t="str" cm="1">
        <f t="array" ref="M540" xml:space="preserve"> _xlfn.XLOOKUP(
  1,
  ( BASE_MAPA!$E$2:$E$359 = #REF!) *
  ( BASE_MAPA!$F$2:$F$359 &lt;= #REF!) *
  ( BASE_MAPA!$G$2:$G$359  &gt;= #REF!),
  BASE_MAPA!$H$2:$H$359,
  "-",
  0
)</f>
        <v>-</v>
      </c>
      <c r="N540" s="16" t="str" cm="1">
        <f t="array" ref="N540" xml:space="preserve"> _xlfn.XLOOKUP(
  1,
  ( BASE_MAPA!$E$2:$E$359 = #REF!) *
  ( BASE_MAPA!$F$2:$F$359 &lt;= #REF!) *
  ( BASE_MAPA!$G$2:$G$359  &gt;= #REF!),
  BASE_MAPA!$I$2:$I$359,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259" t="str" cm="1">
        <f t="array" ref="S540" xml:space="preserve"> _xlfn.XLOOKUP(
  1,
  ( BASE_MAPA!$E$2:$E$359 = #REF!) *
  ( BASE_MAPA!$F$2:$F$359 &lt;= #REF!) *
  ( BASE_MAPA!$G$2:$G$359  &gt;= #REF!),
  BASE_MAPA!$D$2:$D$359,
  "-",
  0
)</f>
        <v>-</v>
      </c>
      <c r="T540" s="75" t="str" cm="1">
        <f t="array" ref="T540" xml:space="preserve"> _xlfn.XLOOKUP(
  1,
  ( BASE_MAPA!$E$2:$E$359 = #REF!) *
  ( BASE_MAPA!$F$2:$F$359 &lt;= #REF!) *
  ( BASE_MAPA!$G$2:$G$359  &gt;= #REF!),
  BASE_MAPA!$K$2:$K$359,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68" t="str">
        <f>IF(BS_CONTROLE[[#This Row],[Local - Partida]]=0, "-", BS_CONTROLE[[#This Row],[Local - Partida]])</f>
        <v>-</v>
      </c>
      <c r="AL540" s="368" t="str">
        <f>IF(BS_CONTROLE[[#This Row],[Local - Encerramento]]=0, "-", BS_CONTROLE[[#This Row],[Local - Encerramento]])</f>
        <v>-</v>
      </c>
      <c r="AM540" s="368" t="str">
        <f>IF(BS_CONTROLE[[#This Row],[Entre - Estações]]=0, "-", BS_CONTROLE[[#This Row],[Entre - Estações]])</f>
        <v>-</v>
      </c>
      <c r="AN540" s="368" t="str">
        <f>IF(BS_CONTROLE[[#This Row],[SB]]=0, "-", BS_CONTROLE[[#This Row],[SB]])</f>
        <v>-</v>
      </c>
      <c r="AO540" s="369" t="str">
        <f>IF(BS_CONTROLE[[#This Row],[SUB]]=0, "-", BS_CONTROLE[[#This Row],[SUB]])</f>
        <v>-</v>
      </c>
      <c r="AP540" s="370" t="str">
        <f>IF(BS_CONTROLE[[#This Row],[KM - Inicio]]=0, "-", BS_CONTROLE[[#This Row],[KM - Inicio]])</f>
        <v>-</v>
      </c>
      <c r="AQ540" s="37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75" t="str" cm="1">
        <f t="array" ref="BC540" xml:space="preserve"> _xlfn.XLOOKUP(
  1,
  ( BASE_MAPA!$E$2:$E$359 = #REF!) *
  ( BASE_MAPA!$F$2:$F$359 &lt;= #REF!) *
  ( BASE_MAPA!$G$2:$G$359  &gt;= #REF!),
  BASE_MAPA!$D$2:$D$359,
  "-",
  0
)</f>
        <v>-</v>
      </c>
      <c r="BD540" s="75" t="str" cm="1">
        <f t="array" ref="BD540" xml:space="preserve"> _xlfn.XLOOKUP(
  1,
  ( BASE_MAPA!$E$2:$E$359 = #REF!) *
  ( BASE_MAPA!$F$2:$F$359 &lt;= #REF!) *
  ( BASE_MAPA!$G$2:$G$359  &gt;= #REF!),
  BASE_MAPA!$K$2:$K$359,
  "-",
  0
)</f>
        <v>-</v>
      </c>
      <c r="BE540" s="171" t="str">
        <f>IFERROR(_xlfn.XLOOKUP(AO540, BASE_MAPA!$E$2:$E$359, BASE_MAPA!$J$2:$J$359), "ERRO")</f>
        <v>ERRO</v>
      </c>
      <c r="BF540" s="37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16" t="str" cm="1">
        <f t="array" ref="M541" xml:space="preserve"> _xlfn.XLOOKUP(
  1,
  ( BASE_MAPA!$E$2:$E$359 = #REF!) *
  ( BASE_MAPA!$F$2:$F$359 &lt;= #REF!) *
  ( BASE_MAPA!$G$2:$G$359  &gt;= #REF!),
  BASE_MAPA!$H$2:$H$359,
  "-",
  0
)</f>
        <v>-</v>
      </c>
      <c r="N541" s="16" t="str" cm="1">
        <f t="array" ref="N541" xml:space="preserve"> _xlfn.XLOOKUP(
  1,
  ( BASE_MAPA!$E$2:$E$359 = #REF!) *
  ( BASE_MAPA!$F$2:$F$359 &lt;= #REF!) *
  ( BASE_MAPA!$G$2:$G$359  &gt;= #REF!),
  BASE_MAPA!$I$2:$I$359,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259" t="str" cm="1">
        <f t="array" ref="S541" xml:space="preserve"> _xlfn.XLOOKUP(
  1,
  ( BASE_MAPA!$E$2:$E$359 = #REF!) *
  ( BASE_MAPA!$F$2:$F$359 &lt;= #REF!) *
  ( BASE_MAPA!$G$2:$G$359  &gt;= #REF!),
  BASE_MAPA!$D$2:$D$359,
  "-",
  0
)</f>
        <v>-</v>
      </c>
      <c r="T541" s="75" t="str" cm="1">
        <f t="array" ref="T541" xml:space="preserve"> _xlfn.XLOOKUP(
  1,
  ( BASE_MAPA!$E$2:$E$359 = #REF!) *
  ( BASE_MAPA!$F$2:$F$359 &lt;= #REF!) *
  ( BASE_MAPA!$G$2:$G$359  &gt;= #REF!),
  BASE_MAPA!$K$2:$K$359,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68" t="str">
        <f>IF(BS_CONTROLE[[#This Row],[Local - Partida]]=0, "-", BS_CONTROLE[[#This Row],[Local - Partida]])</f>
        <v>-</v>
      </c>
      <c r="AL541" s="368" t="str">
        <f>IF(BS_CONTROLE[[#This Row],[Local - Encerramento]]=0, "-", BS_CONTROLE[[#This Row],[Local - Encerramento]])</f>
        <v>-</v>
      </c>
      <c r="AM541" s="368" t="str">
        <f>IF(BS_CONTROLE[[#This Row],[Entre - Estações]]=0, "-", BS_CONTROLE[[#This Row],[Entre - Estações]])</f>
        <v>-</v>
      </c>
      <c r="AN541" s="368" t="str">
        <f>IF(BS_CONTROLE[[#This Row],[SB]]=0, "-", BS_CONTROLE[[#This Row],[SB]])</f>
        <v>-</v>
      </c>
      <c r="AO541" s="369" t="str">
        <f>IF(BS_CONTROLE[[#This Row],[SUB]]=0, "-", BS_CONTROLE[[#This Row],[SUB]])</f>
        <v>-</v>
      </c>
      <c r="AP541" s="370" t="str">
        <f>IF(BS_CONTROLE[[#This Row],[KM - Inicio]]=0, "-", BS_CONTROLE[[#This Row],[KM - Inicio]])</f>
        <v>-</v>
      </c>
      <c r="AQ541" s="37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75" t="str" cm="1">
        <f t="array" ref="BC541" xml:space="preserve"> _xlfn.XLOOKUP(
  1,
  ( BASE_MAPA!$E$2:$E$359 = #REF!) *
  ( BASE_MAPA!$F$2:$F$359 &lt;= #REF!) *
  ( BASE_MAPA!$G$2:$G$359  &gt;= #REF!),
  BASE_MAPA!$D$2:$D$359,
  "-",
  0
)</f>
        <v>-</v>
      </c>
      <c r="BD541" s="75" t="str" cm="1">
        <f t="array" ref="BD541" xml:space="preserve"> _xlfn.XLOOKUP(
  1,
  ( BASE_MAPA!$E$2:$E$359 = #REF!) *
  ( BASE_MAPA!$F$2:$F$359 &lt;= #REF!) *
  ( BASE_MAPA!$G$2:$G$359  &gt;= #REF!),
  BASE_MAPA!$K$2:$K$359,
  "-",
  0
)</f>
        <v>-</v>
      </c>
      <c r="BE541" s="171" t="str">
        <f>IFERROR(_xlfn.XLOOKUP(AO541, BASE_MAPA!$E$2:$E$359, BASE_MAPA!$J$2:$J$359), "ERRO")</f>
        <v>ERRO</v>
      </c>
      <c r="BF541" s="37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16" t="str" cm="1">
        <f t="array" ref="M542" xml:space="preserve"> _xlfn.XLOOKUP(
  1,
  ( BASE_MAPA!$E$2:$E$359 = #REF!) *
  ( BASE_MAPA!$F$2:$F$359 &lt;= #REF!) *
  ( BASE_MAPA!$G$2:$G$359  &gt;= #REF!),
  BASE_MAPA!$H$2:$H$359,
  "-",
  0
)</f>
        <v>-</v>
      </c>
      <c r="N542" s="16" t="str" cm="1">
        <f t="array" ref="N542" xml:space="preserve"> _xlfn.XLOOKUP(
  1,
  ( BASE_MAPA!$E$2:$E$359 = #REF!) *
  ( BASE_MAPA!$F$2:$F$359 &lt;= #REF!) *
  ( BASE_MAPA!$G$2:$G$359  &gt;= #REF!),
  BASE_MAPA!$I$2:$I$359,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259" t="str" cm="1">
        <f t="array" ref="S542" xml:space="preserve"> _xlfn.XLOOKUP(
  1,
  ( BASE_MAPA!$E$2:$E$359 = #REF!) *
  ( BASE_MAPA!$F$2:$F$359 &lt;= #REF!) *
  ( BASE_MAPA!$G$2:$G$359  &gt;= #REF!),
  BASE_MAPA!$D$2:$D$359,
  "-",
  0
)</f>
        <v>-</v>
      </c>
      <c r="T542" s="75" t="str" cm="1">
        <f t="array" ref="T542" xml:space="preserve"> _xlfn.XLOOKUP(
  1,
  ( BASE_MAPA!$E$2:$E$359 = #REF!) *
  ( BASE_MAPA!$F$2:$F$359 &lt;= #REF!) *
  ( BASE_MAPA!$G$2:$G$359  &gt;= #REF!),
  BASE_MAPA!$K$2:$K$359,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68" t="str">
        <f>IF(BS_CONTROLE[[#This Row],[Local - Partida]]=0, "-", BS_CONTROLE[[#This Row],[Local - Partida]])</f>
        <v>-</v>
      </c>
      <c r="AL542" s="368" t="str">
        <f>IF(BS_CONTROLE[[#This Row],[Local - Encerramento]]=0, "-", BS_CONTROLE[[#This Row],[Local - Encerramento]])</f>
        <v>-</v>
      </c>
      <c r="AM542" s="368" t="str">
        <f>IF(BS_CONTROLE[[#This Row],[Entre - Estações]]=0, "-", BS_CONTROLE[[#This Row],[Entre - Estações]])</f>
        <v>-</v>
      </c>
      <c r="AN542" s="368" t="str">
        <f>IF(BS_CONTROLE[[#This Row],[SB]]=0, "-", BS_CONTROLE[[#This Row],[SB]])</f>
        <v>-</v>
      </c>
      <c r="AO542" s="369" t="str">
        <f>IF(BS_CONTROLE[[#This Row],[SUB]]=0, "-", BS_CONTROLE[[#This Row],[SUB]])</f>
        <v>-</v>
      </c>
      <c r="AP542" s="370" t="str">
        <f>IF(BS_CONTROLE[[#This Row],[KM - Inicio]]=0, "-", BS_CONTROLE[[#This Row],[KM - Inicio]])</f>
        <v>-</v>
      </c>
      <c r="AQ542" s="37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75" t="str" cm="1">
        <f t="array" ref="BC542" xml:space="preserve"> _xlfn.XLOOKUP(
  1,
  ( BASE_MAPA!$E$2:$E$359 = #REF!) *
  ( BASE_MAPA!$F$2:$F$359 &lt;= #REF!) *
  ( BASE_MAPA!$G$2:$G$359  &gt;= #REF!),
  BASE_MAPA!$D$2:$D$359,
  "-",
  0
)</f>
        <v>-</v>
      </c>
      <c r="BD542" s="75" t="str" cm="1">
        <f t="array" ref="BD542" xml:space="preserve"> _xlfn.XLOOKUP(
  1,
  ( BASE_MAPA!$E$2:$E$359 = #REF!) *
  ( BASE_MAPA!$F$2:$F$359 &lt;= #REF!) *
  ( BASE_MAPA!$G$2:$G$359  &gt;= #REF!),
  BASE_MAPA!$K$2:$K$359,
  "-",
  0
)</f>
        <v>-</v>
      </c>
      <c r="BE542" s="171" t="str">
        <f>IFERROR(_xlfn.XLOOKUP(AO542, BASE_MAPA!$E$2:$E$359, BASE_MAPA!$J$2:$J$359), "ERRO")</f>
        <v>ERRO</v>
      </c>
      <c r="BF542" s="37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16" t="str" cm="1">
        <f t="array" ref="M543" xml:space="preserve"> _xlfn.XLOOKUP(
  1,
  ( BASE_MAPA!$E$2:$E$359 = #REF!) *
  ( BASE_MAPA!$F$2:$F$359 &lt;= #REF!) *
  ( BASE_MAPA!$G$2:$G$359  &gt;= #REF!),
  BASE_MAPA!$H$2:$H$359,
  "-",
  0
)</f>
        <v>-</v>
      </c>
      <c r="N543" s="16" t="str" cm="1">
        <f t="array" ref="N543" xml:space="preserve"> _xlfn.XLOOKUP(
  1,
  ( BASE_MAPA!$E$2:$E$359 = #REF!) *
  ( BASE_MAPA!$F$2:$F$359 &lt;= #REF!) *
  ( BASE_MAPA!$G$2:$G$359  &gt;= #REF!),
  BASE_MAPA!$I$2:$I$359,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259" t="str" cm="1">
        <f t="array" ref="S543" xml:space="preserve"> _xlfn.XLOOKUP(
  1,
  ( BASE_MAPA!$E$2:$E$359 = #REF!) *
  ( BASE_MAPA!$F$2:$F$359 &lt;= #REF!) *
  ( BASE_MAPA!$G$2:$G$359  &gt;= #REF!),
  BASE_MAPA!$D$2:$D$359,
  "-",
  0
)</f>
        <v>-</v>
      </c>
      <c r="T543" s="75" t="str" cm="1">
        <f t="array" ref="T543" xml:space="preserve"> _xlfn.XLOOKUP(
  1,
  ( BASE_MAPA!$E$2:$E$359 = #REF!) *
  ( BASE_MAPA!$F$2:$F$359 &lt;= #REF!) *
  ( BASE_MAPA!$G$2:$G$359  &gt;= #REF!),
  BASE_MAPA!$K$2:$K$359,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68" t="str">
        <f>IF(BS_CONTROLE[[#This Row],[Local - Partida]]=0, "-", BS_CONTROLE[[#This Row],[Local - Partida]])</f>
        <v>-</v>
      </c>
      <c r="AL543" s="368" t="str">
        <f>IF(BS_CONTROLE[[#This Row],[Local - Encerramento]]=0, "-", BS_CONTROLE[[#This Row],[Local - Encerramento]])</f>
        <v>-</v>
      </c>
      <c r="AM543" s="368" t="str">
        <f>IF(BS_CONTROLE[[#This Row],[Entre - Estações]]=0, "-", BS_CONTROLE[[#This Row],[Entre - Estações]])</f>
        <v>-</v>
      </c>
      <c r="AN543" s="368" t="str">
        <f>IF(BS_CONTROLE[[#This Row],[SB]]=0, "-", BS_CONTROLE[[#This Row],[SB]])</f>
        <v>-</v>
      </c>
      <c r="AO543" s="369" t="str">
        <f>IF(BS_CONTROLE[[#This Row],[SUB]]=0, "-", BS_CONTROLE[[#This Row],[SUB]])</f>
        <v>-</v>
      </c>
      <c r="AP543" s="370" t="str">
        <f>IF(BS_CONTROLE[[#This Row],[KM - Inicio]]=0, "-", BS_CONTROLE[[#This Row],[KM - Inicio]])</f>
        <v>-</v>
      </c>
      <c r="AQ543" s="37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75" t="str" cm="1">
        <f t="array" ref="BC543" xml:space="preserve"> _xlfn.XLOOKUP(
  1,
  ( BASE_MAPA!$E$2:$E$359 = #REF!) *
  ( BASE_MAPA!$F$2:$F$359 &lt;= #REF!) *
  ( BASE_MAPA!$G$2:$G$359  &gt;= #REF!),
  BASE_MAPA!$D$2:$D$359,
  "-",
  0
)</f>
        <v>-</v>
      </c>
      <c r="BD543" s="75" t="str" cm="1">
        <f t="array" ref="BD543" xml:space="preserve"> _xlfn.XLOOKUP(
  1,
  ( BASE_MAPA!$E$2:$E$359 = #REF!) *
  ( BASE_MAPA!$F$2:$F$359 &lt;= #REF!) *
  ( BASE_MAPA!$G$2:$G$359  &gt;= #REF!),
  BASE_MAPA!$K$2:$K$359,
  "-",
  0
)</f>
        <v>-</v>
      </c>
      <c r="BE543" s="171" t="str">
        <f>IFERROR(_xlfn.XLOOKUP(AO543, BASE_MAPA!$E$2:$E$359, BASE_MAPA!$J$2:$J$359), "ERRO")</f>
        <v>ERRO</v>
      </c>
      <c r="BF543" s="37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16" t="str" cm="1">
        <f t="array" ref="M544" xml:space="preserve"> _xlfn.XLOOKUP(
  1,
  ( BASE_MAPA!$E$2:$E$359 = #REF!) *
  ( BASE_MAPA!$F$2:$F$359 &lt;= #REF!) *
  ( BASE_MAPA!$G$2:$G$359  &gt;= #REF!),
  BASE_MAPA!$H$2:$H$359,
  "-",
  0
)</f>
        <v>-</v>
      </c>
      <c r="N544" s="16" t="str" cm="1">
        <f t="array" ref="N544" xml:space="preserve"> _xlfn.XLOOKUP(
  1,
  ( BASE_MAPA!$E$2:$E$359 = #REF!) *
  ( BASE_MAPA!$F$2:$F$359 &lt;= #REF!) *
  ( BASE_MAPA!$G$2:$G$359  &gt;= #REF!),
  BASE_MAPA!$I$2:$I$359,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259" t="str" cm="1">
        <f t="array" ref="S544" xml:space="preserve"> _xlfn.XLOOKUP(
  1,
  ( BASE_MAPA!$E$2:$E$359 = #REF!) *
  ( BASE_MAPA!$F$2:$F$359 &lt;= #REF!) *
  ( BASE_MAPA!$G$2:$G$359  &gt;= #REF!),
  BASE_MAPA!$D$2:$D$359,
  "-",
  0
)</f>
        <v>-</v>
      </c>
      <c r="T544" s="75" t="str" cm="1">
        <f t="array" ref="T544" xml:space="preserve"> _xlfn.XLOOKUP(
  1,
  ( BASE_MAPA!$E$2:$E$359 = #REF!) *
  ( BASE_MAPA!$F$2:$F$359 &lt;= #REF!) *
  ( BASE_MAPA!$G$2:$G$359  &gt;= #REF!),
  BASE_MAPA!$K$2:$K$359,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68" t="str">
        <f>IF(BS_CONTROLE[[#This Row],[Local - Partida]]=0, "-", BS_CONTROLE[[#This Row],[Local - Partida]])</f>
        <v>-</v>
      </c>
      <c r="AL544" s="368" t="str">
        <f>IF(BS_CONTROLE[[#This Row],[Local - Encerramento]]=0, "-", BS_CONTROLE[[#This Row],[Local - Encerramento]])</f>
        <v>-</v>
      </c>
      <c r="AM544" s="368" t="str">
        <f>IF(BS_CONTROLE[[#This Row],[Entre - Estações]]=0, "-", BS_CONTROLE[[#This Row],[Entre - Estações]])</f>
        <v>-</v>
      </c>
      <c r="AN544" s="368" t="str">
        <f>IF(BS_CONTROLE[[#This Row],[SB]]=0, "-", BS_CONTROLE[[#This Row],[SB]])</f>
        <v>-</v>
      </c>
      <c r="AO544" s="369" t="str">
        <f>IF(BS_CONTROLE[[#This Row],[SUB]]=0, "-", BS_CONTROLE[[#This Row],[SUB]])</f>
        <v>-</v>
      </c>
      <c r="AP544" s="370" t="str">
        <f>IF(BS_CONTROLE[[#This Row],[KM - Inicio]]=0, "-", BS_CONTROLE[[#This Row],[KM - Inicio]])</f>
        <v>-</v>
      </c>
      <c r="AQ544" s="37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75" t="str" cm="1">
        <f t="array" ref="BC544" xml:space="preserve"> _xlfn.XLOOKUP(
  1,
  ( BASE_MAPA!$E$2:$E$359 = #REF!) *
  ( BASE_MAPA!$F$2:$F$359 &lt;= #REF!) *
  ( BASE_MAPA!$G$2:$G$359  &gt;= #REF!),
  BASE_MAPA!$D$2:$D$359,
  "-",
  0
)</f>
        <v>-</v>
      </c>
      <c r="BD544" s="75" t="str" cm="1">
        <f t="array" ref="BD544" xml:space="preserve"> _xlfn.XLOOKUP(
  1,
  ( BASE_MAPA!$E$2:$E$359 = #REF!) *
  ( BASE_MAPA!$F$2:$F$359 &lt;= #REF!) *
  ( BASE_MAPA!$G$2:$G$359  &gt;= #REF!),
  BASE_MAPA!$K$2:$K$359,
  "-",
  0
)</f>
        <v>-</v>
      </c>
      <c r="BE544" s="171" t="str">
        <f>IFERROR(_xlfn.XLOOKUP(AO544, BASE_MAPA!$E$2:$E$359, BASE_MAPA!$J$2:$J$359), "ERRO")</f>
        <v>ERRO</v>
      </c>
      <c r="BF544" s="37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16" t="str" cm="1">
        <f t="array" ref="M545" xml:space="preserve"> _xlfn.XLOOKUP(
  1,
  ( BASE_MAPA!$E$2:$E$359 = #REF!) *
  ( BASE_MAPA!$F$2:$F$359 &lt;= #REF!) *
  ( BASE_MAPA!$G$2:$G$359  &gt;= #REF!),
  BASE_MAPA!$H$2:$H$359,
  "-",
  0
)</f>
        <v>-</v>
      </c>
      <c r="N545" s="16" t="str" cm="1">
        <f t="array" ref="N545" xml:space="preserve"> _xlfn.XLOOKUP(
  1,
  ( BASE_MAPA!$E$2:$E$359 = #REF!) *
  ( BASE_MAPA!$F$2:$F$359 &lt;= #REF!) *
  ( BASE_MAPA!$G$2:$G$359  &gt;= #REF!),
  BASE_MAPA!$I$2:$I$359,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259" t="str" cm="1">
        <f t="array" ref="S545" xml:space="preserve"> _xlfn.XLOOKUP(
  1,
  ( BASE_MAPA!$E$2:$E$359 = #REF!) *
  ( BASE_MAPA!$F$2:$F$359 &lt;= #REF!) *
  ( BASE_MAPA!$G$2:$G$359  &gt;= #REF!),
  BASE_MAPA!$D$2:$D$359,
  "-",
  0
)</f>
        <v>-</v>
      </c>
      <c r="T545" s="75" t="str" cm="1">
        <f t="array" ref="T545" xml:space="preserve"> _xlfn.XLOOKUP(
  1,
  ( BASE_MAPA!$E$2:$E$359 = #REF!) *
  ( BASE_MAPA!$F$2:$F$359 &lt;= #REF!) *
  ( BASE_MAPA!$G$2:$G$359  &gt;= #REF!),
  BASE_MAPA!$K$2:$K$359,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68" t="str">
        <f>IF(BS_CONTROLE[[#This Row],[Local - Partida]]=0, "-", BS_CONTROLE[[#This Row],[Local - Partida]])</f>
        <v>-</v>
      </c>
      <c r="AL545" s="368" t="str">
        <f>IF(BS_CONTROLE[[#This Row],[Local - Encerramento]]=0, "-", BS_CONTROLE[[#This Row],[Local - Encerramento]])</f>
        <v>-</v>
      </c>
      <c r="AM545" s="368" t="str">
        <f>IF(BS_CONTROLE[[#This Row],[Entre - Estações]]=0, "-", BS_CONTROLE[[#This Row],[Entre - Estações]])</f>
        <v>-</v>
      </c>
      <c r="AN545" s="368" t="str">
        <f>IF(BS_CONTROLE[[#This Row],[SB]]=0, "-", BS_CONTROLE[[#This Row],[SB]])</f>
        <v>-</v>
      </c>
      <c r="AO545" s="369" t="str">
        <f>IF(BS_CONTROLE[[#This Row],[SUB]]=0, "-", BS_CONTROLE[[#This Row],[SUB]])</f>
        <v>-</v>
      </c>
      <c r="AP545" s="370" t="str">
        <f>IF(BS_CONTROLE[[#This Row],[KM - Inicio]]=0, "-", BS_CONTROLE[[#This Row],[KM - Inicio]])</f>
        <v>-</v>
      </c>
      <c r="AQ545" s="37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75" t="str" cm="1">
        <f t="array" ref="BC545" xml:space="preserve"> _xlfn.XLOOKUP(
  1,
  ( BASE_MAPA!$E$2:$E$359 = #REF!) *
  ( BASE_MAPA!$F$2:$F$359 &lt;= #REF!) *
  ( BASE_MAPA!$G$2:$G$359  &gt;= #REF!),
  BASE_MAPA!$D$2:$D$359,
  "-",
  0
)</f>
        <v>-</v>
      </c>
      <c r="BD545" s="75" t="str" cm="1">
        <f t="array" ref="BD545" xml:space="preserve"> _xlfn.XLOOKUP(
  1,
  ( BASE_MAPA!$E$2:$E$359 = #REF!) *
  ( BASE_MAPA!$F$2:$F$359 &lt;= #REF!) *
  ( BASE_MAPA!$G$2:$G$359  &gt;= #REF!),
  BASE_MAPA!$K$2:$K$359,
  "-",
  0
)</f>
        <v>-</v>
      </c>
      <c r="BE545" s="171" t="str">
        <f>IFERROR(_xlfn.XLOOKUP(AO545, BASE_MAPA!$E$2:$E$359, BASE_MAPA!$J$2:$J$359), "ERRO")</f>
        <v>ERRO</v>
      </c>
      <c r="BF545" s="37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16" t="str" cm="1">
        <f t="array" ref="M546" xml:space="preserve"> _xlfn.XLOOKUP(
  1,
  ( BASE_MAPA!$E$2:$E$359 = #REF!) *
  ( BASE_MAPA!$F$2:$F$359 &lt;= #REF!) *
  ( BASE_MAPA!$G$2:$G$359  &gt;= #REF!),
  BASE_MAPA!$H$2:$H$359,
  "-",
  0
)</f>
        <v>-</v>
      </c>
      <c r="N546" s="16" t="str" cm="1">
        <f t="array" ref="N546" xml:space="preserve"> _xlfn.XLOOKUP(
  1,
  ( BASE_MAPA!$E$2:$E$359 = #REF!) *
  ( BASE_MAPA!$F$2:$F$359 &lt;= #REF!) *
  ( BASE_MAPA!$G$2:$G$359  &gt;= #REF!),
  BASE_MAPA!$I$2:$I$359,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259" t="str" cm="1">
        <f t="array" ref="S546" xml:space="preserve"> _xlfn.XLOOKUP(
  1,
  ( BASE_MAPA!$E$2:$E$359 = #REF!) *
  ( BASE_MAPA!$F$2:$F$359 &lt;= #REF!) *
  ( BASE_MAPA!$G$2:$G$359  &gt;= #REF!),
  BASE_MAPA!$D$2:$D$359,
  "-",
  0
)</f>
        <v>-</v>
      </c>
      <c r="T546" s="75" t="str" cm="1">
        <f t="array" ref="T546" xml:space="preserve"> _xlfn.XLOOKUP(
  1,
  ( BASE_MAPA!$E$2:$E$359 = #REF!) *
  ( BASE_MAPA!$F$2:$F$359 &lt;= #REF!) *
  ( BASE_MAPA!$G$2:$G$359  &gt;= #REF!),
  BASE_MAPA!$K$2:$K$359,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68" t="str">
        <f>IF(BS_CONTROLE[[#This Row],[Local - Partida]]=0, "-", BS_CONTROLE[[#This Row],[Local - Partida]])</f>
        <v>-</v>
      </c>
      <c r="AL546" s="368" t="str">
        <f>IF(BS_CONTROLE[[#This Row],[Local - Encerramento]]=0, "-", BS_CONTROLE[[#This Row],[Local - Encerramento]])</f>
        <v>-</v>
      </c>
      <c r="AM546" s="368" t="str">
        <f>IF(BS_CONTROLE[[#This Row],[Entre - Estações]]=0, "-", BS_CONTROLE[[#This Row],[Entre - Estações]])</f>
        <v>-</v>
      </c>
      <c r="AN546" s="368" t="str">
        <f>IF(BS_CONTROLE[[#This Row],[SB]]=0, "-", BS_CONTROLE[[#This Row],[SB]])</f>
        <v>-</v>
      </c>
      <c r="AO546" s="369" t="str">
        <f>IF(BS_CONTROLE[[#This Row],[SUB]]=0, "-", BS_CONTROLE[[#This Row],[SUB]])</f>
        <v>-</v>
      </c>
      <c r="AP546" s="370" t="str">
        <f>IF(BS_CONTROLE[[#This Row],[KM - Inicio]]=0, "-", BS_CONTROLE[[#This Row],[KM - Inicio]])</f>
        <v>-</v>
      </c>
      <c r="AQ546" s="37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75" t="str" cm="1">
        <f t="array" ref="BC546" xml:space="preserve"> _xlfn.XLOOKUP(
  1,
  ( BASE_MAPA!$E$2:$E$359 = #REF!) *
  ( BASE_MAPA!$F$2:$F$359 &lt;= #REF!) *
  ( BASE_MAPA!$G$2:$G$359  &gt;= #REF!),
  BASE_MAPA!$D$2:$D$359,
  "-",
  0
)</f>
        <v>-</v>
      </c>
      <c r="BD546" s="75" t="str" cm="1">
        <f t="array" ref="BD546" xml:space="preserve"> _xlfn.XLOOKUP(
  1,
  ( BASE_MAPA!$E$2:$E$359 = #REF!) *
  ( BASE_MAPA!$F$2:$F$359 &lt;= #REF!) *
  ( BASE_MAPA!$G$2:$G$359  &gt;= #REF!),
  BASE_MAPA!$K$2:$K$359,
  "-",
  0
)</f>
        <v>-</v>
      </c>
      <c r="BE546" s="171" t="str">
        <f>IFERROR(_xlfn.XLOOKUP(AO546, BASE_MAPA!$E$2:$E$359, BASE_MAPA!$J$2:$J$359), "ERRO")</f>
        <v>ERRO</v>
      </c>
      <c r="BF546" s="37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16" t="str" cm="1">
        <f t="array" ref="M547" xml:space="preserve"> _xlfn.XLOOKUP(
  1,
  ( BASE_MAPA!$E$2:$E$359 = #REF!) *
  ( BASE_MAPA!$F$2:$F$359 &lt;= #REF!) *
  ( BASE_MAPA!$G$2:$G$359  &gt;= #REF!),
  BASE_MAPA!$H$2:$H$359,
  "-",
  0
)</f>
        <v>-</v>
      </c>
      <c r="N547" s="16" t="str" cm="1">
        <f t="array" ref="N547" xml:space="preserve"> _xlfn.XLOOKUP(
  1,
  ( BASE_MAPA!$E$2:$E$359 = #REF!) *
  ( BASE_MAPA!$F$2:$F$359 &lt;= #REF!) *
  ( BASE_MAPA!$G$2:$G$359  &gt;= #REF!),
  BASE_MAPA!$I$2:$I$359,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259" t="str" cm="1">
        <f t="array" ref="S547" xml:space="preserve"> _xlfn.XLOOKUP(
  1,
  ( BASE_MAPA!$E$2:$E$359 = #REF!) *
  ( BASE_MAPA!$F$2:$F$359 &lt;= #REF!) *
  ( BASE_MAPA!$G$2:$G$359  &gt;= #REF!),
  BASE_MAPA!$D$2:$D$359,
  "-",
  0
)</f>
        <v>-</v>
      </c>
      <c r="T547" s="75" t="str" cm="1">
        <f t="array" ref="T547" xml:space="preserve"> _xlfn.XLOOKUP(
  1,
  ( BASE_MAPA!$E$2:$E$359 = #REF!) *
  ( BASE_MAPA!$F$2:$F$359 &lt;= #REF!) *
  ( BASE_MAPA!$G$2:$G$359  &gt;= #REF!),
  BASE_MAPA!$K$2:$K$359,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68" t="str">
        <f>IF(BS_CONTROLE[[#This Row],[Local - Partida]]=0, "-", BS_CONTROLE[[#This Row],[Local - Partida]])</f>
        <v>-</v>
      </c>
      <c r="AL547" s="368" t="str">
        <f>IF(BS_CONTROLE[[#This Row],[Local - Encerramento]]=0, "-", BS_CONTROLE[[#This Row],[Local - Encerramento]])</f>
        <v>-</v>
      </c>
      <c r="AM547" s="368" t="str">
        <f>IF(BS_CONTROLE[[#This Row],[Entre - Estações]]=0, "-", BS_CONTROLE[[#This Row],[Entre - Estações]])</f>
        <v>-</v>
      </c>
      <c r="AN547" s="368" t="str">
        <f>IF(BS_CONTROLE[[#This Row],[SB]]=0, "-", BS_CONTROLE[[#This Row],[SB]])</f>
        <v>-</v>
      </c>
      <c r="AO547" s="369" t="str">
        <f>IF(BS_CONTROLE[[#This Row],[SUB]]=0, "-", BS_CONTROLE[[#This Row],[SUB]])</f>
        <v>-</v>
      </c>
      <c r="AP547" s="370" t="str">
        <f>IF(BS_CONTROLE[[#This Row],[KM - Inicio]]=0, "-", BS_CONTROLE[[#This Row],[KM - Inicio]])</f>
        <v>-</v>
      </c>
      <c r="AQ547" s="37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75" t="str" cm="1">
        <f t="array" ref="BC547" xml:space="preserve"> _xlfn.XLOOKUP(
  1,
  ( BASE_MAPA!$E$2:$E$359 = #REF!) *
  ( BASE_MAPA!$F$2:$F$359 &lt;= #REF!) *
  ( BASE_MAPA!$G$2:$G$359  &gt;= #REF!),
  BASE_MAPA!$D$2:$D$359,
  "-",
  0
)</f>
        <v>-</v>
      </c>
      <c r="BD547" s="75" t="str" cm="1">
        <f t="array" ref="BD547" xml:space="preserve"> _xlfn.XLOOKUP(
  1,
  ( BASE_MAPA!$E$2:$E$359 = #REF!) *
  ( BASE_MAPA!$F$2:$F$359 &lt;= #REF!) *
  ( BASE_MAPA!$G$2:$G$359  &gt;= #REF!),
  BASE_MAPA!$K$2:$K$359,
  "-",
  0
)</f>
        <v>-</v>
      </c>
      <c r="BE547" s="171" t="str">
        <f>IFERROR(_xlfn.XLOOKUP(AO547, BASE_MAPA!$E$2:$E$359, BASE_MAPA!$J$2:$J$359), "ERRO")</f>
        <v>ERRO</v>
      </c>
      <c r="BF547" s="37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16" t="str" cm="1">
        <f t="array" ref="M548" xml:space="preserve"> _xlfn.XLOOKUP(
  1,
  ( BASE_MAPA!$E$2:$E$359 = #REF!) *
  ( BASE_MAPA!$F$2:$F$359 &lt;= #REF!) *
  ( BASE_MAPA!$G$2:$G$359  &gt;= #REF!),
  BASE_MAPA!$H$2:$H$359,
  "-",
  0
)</f>
        <v>-</v>
      </c>
      <c r="N548" s="16" t="str" cm="1">
        <f t="array" ref="N548" xml:space="preserve"> _xlfn.XLOOKUP(
  1,
  ( BASE_MAPA!$E$2:$E$359 = #REF!) *
  ( BASE_MAPA!$F$2:$F$359 &lt;= #REF!) *
  ( BASE_MAPA!$G$2:$G$359  &gt;= #REF!),
  BASE_MAPA!$I$2:$I$359,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259" t="str" cm="1">
        <f t="array" ref="S548" xml:space="preserve"> _xlfn.XLOOKUP(
  1,
  ( BASE_MAPA!$E$2:$E$359 = #REF!) *
  ( BASE_MAPA!$F$2:$F$359 &lt;= #REF!) *
  ( BASE_MAPA!$G$2:$G$359  &gt;= #REF!),
  BASE_MAPA!$D$2:$D$359,
  "-",
  0
)</f>
        <v>-</v>
      </c>
      <c r="T548" s="75" t="str" cm="1">
        <f t="array" ref="T548" xml:space="preserve"> _xlfn.XLOOKUP(
  1,
  ( BASE_MAPA!$E$2:$E$359 = #REF!) *
  ( BASE_MAPA!$F$2:$F$359 &lt;= #REF!) *
  ( BASE_MAPA!$G$2:$G$359  &gt;= #REF!),
  BASE_MAPA!$K$2:$K$359,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68" t="str">
        <f>IF(BS_CONTROLE[[#This Row],[Local - Partida]]=0, "-", BS_CONTROLE[[#This Row],[Local - Partida]])</f>
        <v>-</v>
      </c>
      <c r="AL548" s="368" t="str">
        <f>IF(BS_CONTROLE[[#This Row],[Local - Encerramento]]=0, "-", BS_CONTROLE[[#This Row],[Local - Encerramento]])</f>
        <v>-</v>
      </c>
      <c r="AM548" s="368" t="str">
        <f>IF(BS_CONTROLE[[#This Row],[Entre - Estações]]=0, "-", BS_CONTROLE[[#This Row],[Entre - Estações]])</f>
        <v>-</v>
      </c>
      <c r="AN548" s="368" t="str">
        <f>IF(BS_CONTROLE[[#This Row],[SB]]=0, "-", BS_CONTROLE[[#This Row],[SB]])</f>
        <v>-</v>
      </c>
      <c r="AO548" s="369" t="str">
        <f>IF(BS_CONTROLE[[#This Row],[SUB]]=0, "-", BS_CONTROLE[[#This Row],[SUB]])</f>
        <v>-</v>
      </c>
      <c r="AP548" s="370" t="str">
        <f>IF(BS_CONTROLE[[#This Row],[KM - Inicio]]=0, "-", BS_CONTROLE[[#This Row],[KM - Inicio]])</f>
        <v>-</v>
      </c>
      <c r="AQ548" s="37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75" t="str" cm="1">
        <f t="array" ref="BC548" xml:space="preserve"> _xlfn.XLOOKUP(
  1,
  ( BASE_MAPA!$E$2:$E$359 = #REF!) *
  ( BASE_MAPA!$F$2:$F$359 &lt;= #REF!) *
  ( BASE_MAPA!$G$2:$G$359  &gt;= #REF!),
  BASE_MAPA!$D$2:$D$359,
  "-",
  0
)</f>
        <v>-</v>
      </c>
      <c r="BD548" s="75" t="str" cm="1">
        <f t="array" ref="BD548" xml:space="preserve"> _xlfn.XLOOKUP(
  1,
  ( BASE_MAPA!$E$2:$E$359 = #REF!) *
  ( BASE_MAPA!$F$2:$F$359 &lt;= #REF!) *
  ( BASE_MAPA!$G$2:$G$359  &gt;= #REF!),
  BASE_MAPA!$K$2:$K$359,
  "-",
  0
)</f>
        <v>-</v>
      </c>
      <c r="BE548" s="171" t="str">
        <f>IFERROR(_xlfn.XLOOKUP(AO548, BASE_MAPA!$E$2:$E$359, BASE_MAPA!$J$2:$J$359), "ERRO")</f>
        <v>ERRO</v>
      </c>
      <c r="BF548" s="37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16" t="str" cm="1">
        <f t="array" ref="M549" xml:space="preserve"> _xlfn.XLOOKUP(
  1,
  ( BASE_MAPA!$E$2:$E$359 = #REF!) *
  ( BASE_MAPA!$F$2:$F$359 &lt;= #REF!) *
  ( BASE_MAPA!$G$2:$G$359  &gt;= #REF!),
  BASE_MAPA!$H$2:$H$359,
  "-",
  0
)</f>
        <v>-</v>
      </c>
      <c r="N549" s="16" t="str" cm="1">
        <f t="array" ref="N549" xml:space="preserve"> _xlfn.XLOOKUP(
  1,
  ( BASE_MAPA!$E$2:$E$359 = #REF!) *
  ( BASE_MAPA!$F$2:$F$359 &lt;= #REF!) *
  ( BASE_MAPA!$G$2:$G$359  &gt;= #REF!),
  BASE_MAPA!$I$2:$I$359,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259" t="str" cm="1">
        <f t="array" ref="S549" xml:space="preserve"> _xlfn.XLOOKUP(
  1,
  ( BASE_MAPA!$E$2:$E$359 = #REF!) *
  ( BASE_MAPA!$F$2:$F$359 &lt;= #REF!) *
  ( BASE_MAPA!$G$2:$G$359  &gt;= #REF!),
  BASE_MAPA!$D$2:$D$359,
  "-",
  0
)</f>
        <v>-</v>
      </c>
      <c r="T549" s="75" t="str" cm="1">
        <f t="array" ref="T549" xml:space="preserve"> _xlfn.XLOOKUP(
  1,
  ( BASE_MAPA!$E$2:$E$359 = #REF!) *
  ( BASE_MAPA!$F$2:$F$359 &lt;= #REF!) *
  ( BASE_MAPA!$G$2:$G$359  &gt;= #REF!),
  BASE_MAPA!$K$2:$K$359,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68" t="str">
        <f>IF(BS_CONTROLE[[#This Row],[Local - Partida]]=0, "-", BS_CONTROLE[[#This Row],[Local - Partida]])</f>
        <v>-</v>
      </c>
      <c r="AL549" s="368" t="str">
        <f>IF(BS_CONTROLE[[#This Row],[Local - Encerramento]]=0, "-", BS_CONTROLE[[#This Row],[Local - Encerramento]])</f>
        <v>-</v>
      </c>
      <c r="AM549" s="368" t="str">
        <f>IF(BS_CONTROLE[[#This Row],[Entre - Estações]]=0, "-", BS_CONTROLE[[#This Row],[Entre - Estações]])</f>
        <v>-</v>
      </c>
      <c r="AN549" s="368" t="str">
        <f>IF(BS_CONTROLE[[#This Row],[SB]]=0, "-", BS_CONTROLE[[#This Row],[SB]])</f>
        <v>-</v>
      </c>
      <c r="AO549" s="369" t="str">
        <f>IF(BS_CONTROLE[[#This Row],[SUB]]=0, "-", BS_CONTROLE[[#This Row],[SUB]])</f>
        <v>-</v>
      </c>
      <c r="AP549" s="370" t="str">
        <f>IF(BS_CONTROLE[[#This Row],[KM - Inicio]]=0, "-", BS_CONTROLE[[#This Row],[KM - Inicio]])</f>
        <v>-</v>
      </c>
      <c r="AQ549" s="37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75" t="str" cm="1">
        <f t="array" ref="BC549" xml:space="preserve"> _xlfn.XLOOKUP(
  1,
  ( BASE_MAPA!$E$2:$E$359 = #REF!) *
  ( BASE_MAPA!$F$2:$F$359 &lt;= #REF!) *
  ( BASE_MAPA!$G$2:$G$359  &gt;= #REF!),
  BASE_MAPA!$D$2:$D$359,
  "-",
  0
)</f>
        <v>-</v>
      </c>
      <c r="BD549" s="75" t="str" cm="1">
        <f t="array" ref="BD549" xml:space="preserve"> _xlfn.XLOOKUP(
  1,
  ( BASE_MAPA!$E$2:$E$359 = #REF!) *
  ( BASE_MAPA!$F$2:$F$359 &lt;= #REF!) *
  ( BASE_MAPA!$G$2:$G$359  &gt;= #REF!),
  BASE_MAPA!$K$2:$K$359,
  "-",
  0
)</f>
        <v>-</v>
      </c>
      <c r="BE549" s="171" t="str">
        <f>IFERROR(_xlfn.XLOOKUP(AO549, BASE_MAPA!$E$2:$E$359, BASE_MAPA!$J$2:$J$359), "ERRO")</f>
        <v>ERRO</v>
      </c>
      <c r="BF549" s="37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16" t="str" cm="1">
        <f t="array" ref="M550" xml:space="preserve"> _xlfn.XLOOKUP(
  1,
  ( BASE_MAPA!$E$2:$E$359 = #REF!) *
  ( BASE_MAPA!$F$2:$F$359 &lt;= #REF!) *
  ( BASE_MAPA!$G$2:$G$359  &gt;= #REF!),
  BASE_MAPA!$H$2:$H$359,
  "-",
  0
)</f>
        <v>-</v>
      </c>
      <c r="N550" s="16" t="str" cm="1">
        <f t="array" ref="N550" xml:space="preserve"> _xlfn.XLOOKUP(
  1,
  ( BASE_MAPA!$E$2:$E$359 = #REF!) *
  ( BASE_MAPA!$F$2:$F$359 &lt;= #REF!) *
  ( BASE_MAPA!$G$2:$G$359  &gt;= #REF!),
  BASE_MAPA!$I$2:$I$359,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259" t="str" cm="1">
        <f t="array" ref="S550" xml:space="preserve"> _xlfn.XLOOKUP(
  1,
  ( BASE_MAPA!$E$2:$E$359 = #REF!) *
  ( BASE_MAPA!$F$2:$F$359 &lt;= #REF!) *
  ( BASE_MAPA!$G$2:$G$359  &gt;= #REF!),
  BASE_MAPA!$D$2:$D$359,
  "-",
  0
)</f>
        <v>-</v>
      </c>
      <c r="T550" s="75" t="str" cm="1">
        <f t="array" ref="T550" xml:space="preserve"> _xlfn.XLOOKUP(
  1,
  ( BASE_MAPA!$E$2:$E$359 = #REF!) *
  ( BASE_MAPA!$F$2:$F$359 &lt;= #REF!) *
  ( BASE_MAPA!$G$2:$G$359  &gt;= #REF!),
  BASE_MAPA!$K$2:$K$359,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68" t="str">
        <f>IF(BS_CONTROLE[[#This Row],[Local - Partida]]=0, "-", BS_CONTROLE[[#This Row],[Local - Partida]])</f>
        <v>-</v>
      </c>
      <c r="AL550" s="368" t="str">
        <f>IF(BS_CONTROLE[[#This Row],[Local - Encerramento]]=0, "-", BS_CONTROLE[[#This Row],[Local - Encerramento]])</f>
        <v>-</v>
      </c>
      <c r="AM550" s="368" t="str">
        <f>IF(BS_CONTROLE[[#This Row],[Entre - Estações]]=0, "-", BS_CONTROLE[[#This Row],[Entre - Estações]])</f>
        <v>-</v>
      </c>
      <c r="AN550" s="368" t="str">
        <f>IF(BS_CONTROLE[[#This Row],[SB]]=0, "-", BS_CONTROLE[[#This Row],[SB]])</f>
        <v>-</v>
      </c>
      <c r="AO550" s="369" t="str">
        <f>IF(BS_CONTROLE[[#This Row],[SUB]]=0, "-", BS_CONTROLE[[#This Row],[SUB]])</f>
        <v>-</v>
      </c>
      <c r="AP550" s="370" t="str">
        <f>IF(BS_CONTROLE[[#This Row],[KM - Inicio]]=0, "-", BS_CONTROLE[[#This Row],[KM - Inicio]])</f>
        <v>-</v>
      </c>
      <c r="AQ550" s="37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75" t="str" cm="1">
        <f t="array" ref="BC550" xml:space="preserve"> _xlfn.XLOOKUP(
  1,
  ( BASE_MAPA!$E$2:$E$359 = #REF!) *
  ( BASE_MAPA!$F$2:$F$359 &lt;= #REF!) *
  ( BASE_MAPA!$G$2:$G$359  &gt;= #REF!),
  BASE_MAPA!$D$2:$D$359,
  "-",
  0
)</f>
        <v>-</v>
      </c>
      <c r="BD550" s="75" t="str" cm="1">
        <f t="array" ref="BD550" xml:space="preserve"> _xlfn.XLOOKUP(
  1,
  ( BASE_MAPA!$E$2:$E$359 = #REF!) *
  ( BASE_MAPA!$F$2:$F$359 &lt;= #REF!) *
  ( BASE_MAPA!$G$2:$G$359  &gt;= #REF!),
  BASE_MAPA!$K$2:$K$359,
  "-",
  0
)</f>
        <v>-</v>
      </c>
      <c r="BE550" s="171" t="str">
        <f>IFERROR(_xlfn.XLOOKUP(AO550, BASE_MAPA!$E$2:$E$359, BASE_MAPA!$J$2:$J$359), "ERRO")</f>
        <v>ERRO</v>
      </c>
      <c r="BF550" s="37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16" t="str" cm="1">
        <f t="array" ref="M551" xml:space="preserve"> _xlfn.XLOOKUP(
  1,
  ( BASE_MAPA!$E$2:$E$359 = #REF!) *
  ( BASE_MAPA!$F$2:$F$359 &lt;= #REF!) *
  ( BASE_MAPA!$G$2:$G$359  &gt;= #REF!),
  BASE_MAPA!$H$2:$H$359,
  "-",
  0
)</f>
        <v>-</v>
      </c>
      <c r="N551" s="16" t="str" cm="1">
        <f t="array" ref="N551" xml:space="preserve"> _xlfn.XLOOKUP(
  1,
  ( BASE_MAPA!$E$2:$E$359 = #REF!) *
  ( BASE_MAPA!$F$2:$F$359 &lt;= #REF!) *
  ( BASE_MAPA!$G$2:$G$359  &gt;= #REF!),
  BASE_MAPA!$I$2:$I$359,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259" t="str" cm="1">
        <f t="array" ref="S551" xml:space="preserve"> _xlfn.XLOOKUP(
  1,
  ( BASE_MAPA!$E$2:$E$359 = #REF!) *
  ( BASE_MAPA!$F$2:$F$359 &lt;= #REF!) *
  ( BASE_MAPA!$G$2:$G$359  &gt;= #REF!),
  BASE_MAPA!$D$2:$D$359,
  "-",
  0
)</f>
        <v>-</v>
      </c>
      <c r="T551" s="75" t="str" cm="1">
        <f t="array" ref="T551" xml:space="preserve"> _xlfn.XLOOKUP(
  1,
  ( BASE_MAPA!$E$2:$E$359 = #REF!) *
  ( BASE_MAPA!$F$2:$F$359 &lt;= #REF!) *
  ( BASE_MAPA!$G$2:$G$359  &gt;= #REF!),
  BASE_MAPA!$K$2:$K$359,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68" t="str">
        <f>IF(BS_CONTROLE[[#This Row],[Local - Partida]]=0, "-", BS_CONTROLE[[#This Row],[Local - Partida]])</f>
        <v>-</v>
      </c>
      <c r="AL551" s="368" t="str">
        <f>IF(BS_CONTROLE[[#This Row],[Local - Encerramento]]=0, "-", BS_CONTROLE[[#This Row],[Local - Encerramento]])</f>
        <v>-</v>
      </c>
      <c r="AM551" s="368" t="str">
        <f>IF(BS_CONTROLE[[#This Row],[Entre - Estações]]=0, "-", BS_CONTROLE[[#This Row],[Entre - Estações]])</f>
        <v>-</v>
      </c>
      <c r="AN551" s="368" t="str">
        <f>IF(BS_CONTROLE[[#This Row],[SB]]=0, "-", BS_CONTROLE[[#This Row],[SB]])</f>
        <v>-</v>
      </c>
      <c r="AO551" s="369" t="str">
        <f>IF(BS_CONTROLE[[#This Row],[SUB]]=0, "-", BS_CONTROLE[[#This Row],[SUB]])</f>
        <v>-</v>
      </c>
      <c r="AP551" s="370" t="str">
        <f>IF(BS_CONTROLE[[#This Row],[KM - Inicio]]=0, "-", BS_CONTROLE[[#This Row],[KM - Inicio]])</f>
        <v>-</v>
      </c>
      <c r="AQ551" s="37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75" t="str" cm="1">
        <f t="array" ref="BC551" xml:space="preserve"> _xlfn.XLOOKUP(
  1,
  ( BASE_MAPA!$E$2:$E$359 = #REF!) *
  ( BASE_MAPA!$F$2:$F$359 &lt;= #REF!) *
  ( BASE_MAPA!$G$2:$G$359  &gt;= #REF!),
  BASE_MAPA!$D$2:$D$359,
  "-",
  0
)</f>
        <v>-</v>
      </c>
      <c r="BD551" s="75" t="str" cm="1">
        <f t="array" ref="BD551" xml:space="preserve"> _xlfn.XLOOKUP(
  1,
  ( BASE_MAPA!$E$2:$E$359 = #REF!) *
  ( BASE_MAPA!$F$2:$F$359 &lt;= #REF!) *
  ( BASE_MAPA!$G$2:$G$359  &gt;= #REF!),
  BASE_MAPA!$K$2:$K$359,
  "-",
  0
)</f>
        <v>-</v>
      </c>
      <c r="BE551" s="171" t="str">
        <f>IFERROR(_xlfn.XLOOKUP(AO551, BASE_MAPA!$E$2:$E$359, BASE_MAPA!$J$2:$J$359), "ERRO")</f>
        <v>ERRO</v>
      </c>
      <c r="BF551" s="37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16" t="str" cm="1">
        <f t="array" ref="M552" xml:space="preserve"> _xlfn.XLOOKUP(
  1,
  ( BASE_MAPA!$E$2:$E$359 = #REF!) *
  ( BASE_MAPA!$F$2:$F$359 &lt;= #REF!) *
  ( BASE_MAPA!$G$2:$G$359  &gt;= #REF!),
  BASE_MAPA!$H$2:$H$359,
  "-",
  0
)</f>
        <v>-</v>
      </c>
      <c r="N552" s="16" t="str" cm="1">
        <f t="array" ref="N552" xml:space="preserve"> _xlfn.XLOOKUP(
  1,
  ( BASE_MAPA!$E$2:$E$359 = #REF!) *
  ( BASE_MAPA!$F$2:$F$359 &lt;= #REF!) *
  ( BASE_MAPA!$G$2:$G$359  &gt;= #REF!),
  BASE_MAPA!$I$2:$I$359,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259" t="str" cm="1">
        <f t="array" ref="S552" xml:space="preserve"> _xlfn.XLOOKUP(
  1,
  ( BASE_MAPA!$E$2:$E$359 = #REF!) *
  ( BASE_MAPA!$F$2:$F$359 &lt;= #REF!) *
  ( BASE_MAPA!$G$2:$G$359  &gt;= #REF!),
  BASE_MAPA!$D$2:$D$359,
  "-",
  0
)</f>
        <v>-</v>
      </c>
      <c r="T552" s="259" t="str" cm="1">
        <f t="array" ref="T552" xml:space="preserve"> _xlfn.XLOOKUP(
  1,
  ( BASE_MAPA!$E$2:$E$359 = #REF!) *
  ( BASE_MAPA!$F$2:$F$359 &lt;= #REF!) *
  ( BASE_MAPA!$G$2:$G$359  &gt;= #REF!),
  BASE_MAPA!$K$2:$K$359,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68" t="str">
        <f>IF(BS_CONTROLE[[#This Row],[Local - Partida]]=0, "-", BS_CONTROLE[[#This Row],[Local - Partida]])</f>
        <v>-</v>
      </c>
      <c r="AL552" s="368" t="str">
        <f>IF(BS_CONTROLE[[#This Row],[Local - Encerramento]]=0, "-", BS_CONTROLE[[#This Row],[Local - Encerramento]])</f>
        <v>-</v>
      </c>
      <c r="AM552" s="368" t="str">
        <f>IF(BS_CONTROLE[[#This Row],[Entre - Estações]]=0, "-", BS_CONTROLE[[#This Row],[Entre - Estações]])</f>
        <v>-</v>
      </c>
      <c r="AN552" s="368" t="str">
        <f>IF(BS_CONTROLE[[#This Row],[SB]]=0, "-", BS_CONTROLE[[#This Row],[SB]])</f>
        <v>-</v>
      </c>
      <c r="AO552" s="369" t="str">
        <f>IF(BS_CONTROLE[[#This Row],[SUB]]=0, "-", BS_CONTROLE[[#This Row],[SUB]])</f>
        <v>-</v>
      </c>
      <c r="AP552" s="370" t="str">
        <f>IF(BS_CONTROLE[[#This Row],[KM - Inicio]]=0, "-", BS_CONTROLE[[#This Row],[KM - Inicio]])</f>
        <v>-</v>
      </c>
      <c r="AQ552" s="37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75" t="str" cm="1">
        <f t="array" ref="BC552" xml:space="preserve"> _xlfn.XLOOKUP(
  1,
  ( BASE_MAPA!$E$2:$E$359 = #REF!) *
  ( BASE_MAPA!$F$2:$F$359 &lt;= #REF!) *
  ( BASE_MAPA!$G$2:$G$359  &gt;= #REF!),
  BASE_MAPA!$D$2:$D$359,
  "-",
  0
)</f>
        <v>-</v>
      </c>
      <c r="BD552" s="75" t="str" cm="1">
        <f t="array" ref="BD552" xml:space="preserve"> _xlfn.XLOOKUP(
  1,
  ( BASE_MAPA!$E$2:$E$359 = #REF!) *
  ( BASE_MAPA!$F$2:$F$359 &lt;= #REF!) *
  ( BASE_MAPA!$G$2:$G$359  &gt;= #REF!),
  BASE_MAPA!$K$2:$K$359,
  "-",
  0
)</f>
        <v>-</v>
      </c>
      <c r="BE552" s="171" t="str">
        <f>IFERROR(_xlfn.XLOOKUP(AO552, BASE_MAPA!$E$2:$E$359, BASE_MAPA!$J$2:$J$359), "ERRO")</f>
        <v>ERRO</v>
      </c>
      <c r="BF552" s="37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151">
        <v>548</v>
      </c>
      <c r="F553" s="170"/>
      <c r="G553" s="167"/>
      <c r="H553" s="193"/>
      <c r="I553" s="193"/>
      <c r="J553" s="168"/>
      <c r="K553" s="168"/>
      <c r="L553" s="192"/>
      <c r="M553" s="258"/>
      <c r="N553" s="258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48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68" t="str">
        <f>IF(BS_CONTROLE[[#This Row],[Local - Partida]]=0, "-", BS_CONTROLE[[#This Row],[Local - Partida]])</f>
        <v>-</v>
      </c>
      <c r="AL553" s="368" t="str">
        <f>IF(BS_CONTROLE[[#This Row],[Local - Encerramento]]=0, "-", BS_CONTROLE[[#This Row],[Local - Encerramento]])</f>
        <v>-</v>
      </c>
      <c r="AM553" s="368" t="str">
        <f>IF(BS_CONTROLE[[#This Row],[Entre - Estações]]=0, "-", BS_CONTROLE[[#This Row],[Entre - Estações]])</f>
        <v>-</v>
      </c>
      <c r="AN553" s="368" t="str">
        <f>IF(BS_CONTROLE[[#This Row],[SB]]=0, "-", BS_CONTROLE[[#This Row],[SB]])</f>
        <v>-</v>
      </c>
      <c r="AO553" s="369" t="str">
        <f>IF(BS_CONTROLE[[#This Row],[SUB]]=0, "-", BS_CONTROLE[[#This Row],[SUB]])</f>
        <v>-</v>
      </c>
      <c r="AP553" s="370" t="str">
        <f>IF(BS_CONTROLE[[#This Row],[KM - Inicio]]=0, "-", BS_CONTROLE[[#This Row],[KM - Inicio]])</f>
        <v>-</v>
      </c>
      <c r="AQ553" s="37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75" t="str" cm="1">
        <f t="array" ref="BC553" xml:space="preserve"> _xlfn.XLOOKUP(
  1,
  ( BASE_MAPA!$E$2:$E$359 = #REF!) *
  ( BASE_MAPA!$F$2:$F$359 &lt;= #REF!) *
  ( BASE_MAPA!$G$2:$G$359  &gt;= #REF!),
  BASE_MAPA!$D$2:$D$359,
  "-",
  0
)</f>
        <v>-</v>
      </c>
      <c r="BD553" s="75" t="str" cm="1">
        <f t="array" ref="BD553" xml:space="preserve"> _xlfn.XLOOKUP(
  1,
  ( BASE_MAPA!$E$2:$E$359 = #REF!) *
  ( BASE_MAPA!$F$2:$F$359 &lt;= #REF!) *
  ( BASE_MAPA!$G$2:$G$359  &gt;= #REF!),
  BASE_MAPA!$K$2:$K$359,
  "-",
  0
)</f>
        <v>-</v>
      </c>
      <c r="BE553" s="171" t="str">
        <f>IFERROR(_xlfn.XLOOKUP(AO553, BASE_MAPA!$E$2:$E$359, BASE_MAPA!$J$2:$J$359), "ERRO")</f>
        <v>ERRO</v>
      </c>
      <c r="BF553" s="37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189"/>
      <c r="C554" s="190"/>
      <c r="D554" s="191"/>
      <c r="E554" s="151">
        <v>549</v>
      </c>
      <c r="F554" s="170"/>
      <c r="G554" s="167"/>
      <c r="H554" s="193"/>
      <c r="I554" s="193"/>
      <c r="J554" s="168"/>
      <c r="K554" s="168"/>
      <c r="L554" s="192"/>
      <c r="M554" s="258"/>
      <c r="N554" s="258"/>
      <c r="O554" s="193"/>
      <c r="P554" s="193"/>
      <c r="Q554" s="192"/>
      <c r="R554" s="194"/>
      <c r="S554" s="170"/>
      <c r="T554" s="170"/>
      <c r="U554" s="169"/>
      <c r="V554" s="216"/>
      <c r="W554" s="172"/>
      <c r="X554" s="191"/>
      <c r="Y554" s="195"/>
      <c r="Z554" s="195"/>
      <c r="AA554" s="196"/>
      <c r="AB554" s="170"/>
      <c r="AC554" s="170"/>
      <c r="AD554" s="172"/>
      <c r="AE554" s="192"/>
      <c r="AF554" s="192"/>
      <c r="AG554" s="192"/>
      <c r="AH554" s="197"/>
      <c r="AI554" s="148"/>
      <c r="AJ554" s="9"/>
      <c r="AK554" s="368"/>
      <c r="AL554" s="368"/>
      <c r="AM554" s="368"/>
      <c r="AN554" s="368"/>
      <c r="AO554" s="369"/>
      <c r="AP554" s="370"/>
      <c r="AQ554" s="370"/>
      <c r="AR554" s="172"/>
      <c r="AS554" s="172"/>
      <c r="AT554" s="172"/>
      <c r="AU554" s="198"/>
      <c r="AV554" s="198"/>
      <c r="AW554" s="198"/>
      <c r="AX554" s="198"/>
      <c r="AY554" s="199"/>
      <c r="AZ554" s="170"/>
      <c r="BA554" s="200"/>
      <c r="BB554" s="194"/>
      <c r="BC554" s="75"/>
      <c r="BD554" s="75"/>
      <c r="BE554" s="171"/>
      <c r="BF554" s="371"/>
      <c r="BG554" s="201"/>
      <c r="BH554" s="202"/>
      <c r="BI554" s="202"/>
      <c r="BJ554" s="202"/>
      <c r="BK554" s="203"/>
      <c r="BL554" s="201"/>
      <c r="BM554" s="195"/>
      <c r="BN554" s="195"/>
      <c r="BO554" s="232"/>
      <c r="BP554" s="203"/>
      <c r="BQ554" s="233"/>
      <c r="BR554" s="234"/>
      <c r="BS554" s="234"/>
    </row>
    <row r="555" spans="1:71">
      <c r="A555" s="188" t="str">
        <f>D555&amp;B555</f>
        <v/>
      </c>
      <c r="B555" s="189"/>
      <c r="C555" s="190"/>
      <c r="D555" s="191"/>
      <c r="E555" s="151">
        <v>550</v>
      </c>
      <c r="F555" s="170"/>
      <c r="G555" s="167"/>
      <c r="H555" s="193"/>
      <c r="I555" s="193"/>
      <c r="J555" s="168"/>
      <c r="K555" s="168"/>
      <c r="L555" s="192"/>
      <c r="M555" s="258"/>
      <c r="N555" s="258"/>
      <c r="O555" s="193"/>
      <c r="P555" s="193"/>
      <c r="Q555" s="192"/>
      <c r="R555" s="194"/>
      <c r="S555" s="170"/>
      <c r="T555" s="170"/>
      <c r="U555" s="169"/>
      <c r="V555" s="216"/>
      <c r="W555" s="172"/>
      <c r="X555" s="191"/>
      <c r="Y555" s="195"/>
      <c r="Z555" s="195"/>
      <c r="AA555" s="196"/>
      <c r="AB555" s="170"/>
      <c r="AC555" s="170"/>
      <c r="AD555" s="172"/>
      <c r="AE555" s="192"/>
      <c r="AF555" s="192"/>
      <c r="AG555" s="192"/>
      <c r="AH555" s="197"/>
      <c r="AI555" s="148"/>
      <c r="AJ555" s="9"/>
      <c r="AK555" s="368"/>
      <c r="AL555" s="368"/>
      <c r="AM555" s="368"/>
      <c r="AN555" s="368"/>
      <c r="AO555" s="369"/>
      <c r="AP555" s="370"/>
      <c r="AQ555" s="370"/>
      <c r="AR555" s="172"/>
      <c r="AS555" s="172"/>
      <c r="AT555" s="172"/>
      <c r="AU555" s="198"/>
      <c r="AV555" s="198"/>
      <c r="AW555" s="198"/>
      <c r="AX555" s="198"/>
      <c r="AY555" s="199"/>
      <c r="AZ555" s="170"/>
      <c r="BA555" s="200"/>
      <c r="BB555" s="194"/>
      <c r="BC555" s="75"/>
      <c r="BD555" s="75"/>
      <c r="BE555" s="171"/>
      <c r="BF555" s="371"/>
      <c r="BG555" s="201"/>
      <c r="BH555" s="202"/>
      <c r="BI555" s="202"/>
      <c r="BJ555" s="202"/>
      <c r="BK555" s="203"/>
      <c r="BL555" s="201"/>
      <c r="BM555" s="195"/>
      <c r="BN555" s="195"/>
      <c r="BO555" s="232"/>
      <c r="BP555" s="203"/>
      <c r="BQ555" s="233"/>
      <c r="BR555" s="234"/>
      <c r="BS555" s="234"/>
    </row>
    <row r="556" spans="1:71">
      <c r="A556" s="188" t="str">
        <f>D556&amp;B556</f>
        <v/>
      </c>
      <c r="B556" s="189"/>
      <c r="C556" s="190"/>
      <c r="D556" s="191"/>
      <c r="E556" s="151">
        <v>551</v>
      </c>
      <c r="F556" s="170"/>
      <c r="G556" s="167"/>
      <c r="H556" s="193"/>
      <c r="I556" s="193"/>
      <c r="J556" s="168"/>
      <c r="K556" s="168"/>
      <c r="L556" s="192"/>
      <c r="M556" s="258"/>
      <c r="N556" s="258"/>
      <c r="O556" s="193"/>
      <c r="P556" s="193"/>
      <c r="Q556" s="192"/>
      <c r="R556" s="194"/>
      <c r="S556" s="170"/>
      <c r="T556" s="170"/>
      <c r="U556" s="169"/>
      <c r="V556" s="216"/>
      <c r="W556" s="172"/>
      <c r="X556" s="191"/>
      <c r="Y556" s="195"/>
      <c r="Z556" s="195"/>
      <c r="AA556" s="196"/>
      <c r="AB556" s="170"/>
      <c r="AC556" s="170"/>
      <c r="AD556" s="172"/>
      <c r="AE556" s="192"/>
      <c r="AF556" s="192"/>
      <c r="AG556" s="192"/>
      <c r="AH556" s="197"/>
      <c r="AI556" s="148"/>
      <c r="AJ556" s="9"/>
      <c r="AK556" s="368"/>
      <c r="AL556" s="368"/>
      <c r="AM556" s="368"/>
      <c r="AN556" s="368"/>
      <c r="AO556" s="369"/>
      <c r="AP556" s="370"/>
      <c r="AQ556" s="370"/>
      <c r="AR556" s="172"/>
      <c r="AS556" s="172"/>
      <c r="AT556" s="172"/>
      <c r="AU556" s="198"/>
      <c r="AV556" s="198"/>
      <c r="AW556" s="198"/>
      <c r="AX556" s="198"/>
      <c r="AY556" s="199"/>
      <c r="AZ556" s="170"/>
      <c r="BA556" s="200"/>
      <c r="BB556" s="194"/>
      <c r="BC556" s="75"/>
      <c r="BD556" s="75"/>
      <c r="BE556" s="171"/>
      <c r="BF556" s="371"/>
      <c r="BG556" s="201"/>
      <c r="BH556" s="202"/>
      <c r="BI556" s="202"/>
      <c r="BJ556" s="202"/>
      <c r="BK556" s="203"/>
      <c r="BL556" s="201"/>
      <c r="BM556" s="195"/>
      <c r="BN556" s="195"/>
      <c r="BO556" s="232"/>
      <c r="BP556" s="203"/>
      <c r="BQ556" s="233"/>
      <c r="BR556" s="234"/>
      <c r="BS556" s="234"/>
    </row>
    <row r="557" spans="1:71">
      <c r="A557" s="188" t="str">
        <f>D557&amp;B557</f>
        <v/>
      </c>
      <c r="B557" s="189"/>
      <c r="C557" s="190"/>
      <c r="D557" s="191"/>
      <c r="E557" s="151">
        <v>552</v>
      </c>
      <c r="F557" s="170"/>
      <c r="G557" s="167"/>
      <c r="H557" s="193"/>
      <c r="I557" s="193"/>
      <c r="J557" s="168"/>
      <c r="K557" s="168"/>
      <c r="L557" s="192"/>
      <c r="M557" s="258"/>
      <c r="N557" s="258"/>
      <c r="O557" s="193"/>
      <c r="P557" s="193"/>
      <c r="Q557" s="192"/>
      <c r="R557" s="194"/>
      <c r="S557" s="170"/>
      <c r="T557" s="170"/>
      <c r="U557" s="169"/>
      <c r="V557" s="216"/>
      <c r="W557" s="172"/>
      <c r="X557" s="191"/>
      <c r="Y557" s="195"/>
      <c r="Z557" s="195"/>
      <c r="AA557" s="196"/>
      <c r="AB557" s="170"/>
      <c r="AC557" s="170"/>
      <c r="AD557" s="172"/>
      <c r="AE557" s="192"/>
      <c r="AF557" s="192"/>
      <c r="AG557" s="192"/>
      <c r="AH557" s="197"/>
      <c r="AI557" s="148"/>
      <c r="AJ557" s="9"/>
      <c r="AK557" s="368"/>
      <c r="AL557" s="368"/>
      <c r="AM557" s="368"/>
      <c r="AN557" s="368"/>
      <c r="AO557" s="369"/>
      <c r="AP557" s="370"/>
      <c r="AQ557" s="370"/>
      <c r="AR557" s="172"/>
      <c r="AS557" s="172"/>
      <c r="AT557" s="172"/>
      <c r="AU557" s="198"/>
      <c r="AV557" s="198"/>
      <c r="AW557" s="198"/>
      <c r="AX557" s="198"/>
      <c r="AY557" s="199"/>
      <c r="AZ557" s="170"/>
      <c r="BA557" s="200"/>
      <c r="BB557" s="194"/>
      <c r="BC557" s="75"/>
      <c r="BD557" s="75"/>
      <c r="BE557" s="171"/>
      <c r="BF557" s="371"/>
      <c r="BG557" s="201"/>
      <c r="BH557" s="202"/>
      <c r="BI557" s="202"/>
      <c r="BJ557" s="202"/>
      <c r="BK557" s="203"/>
      <c r="BL557" s="201"/>
      <c r="BM557" s="195"/>
      <c r="BN557" s="195"/>
      <c r="BO557" s="232"/>
      <c r="BP557" s="203"/>
      <c r="BQ557" s="233"/>
      <c r="BR557" s="234"/>
      <c r="BS557" s="234"/>
    </row>
    <row r="558" spans="1:71">
      <c r="A558" s="188" t="str">
        <f>D558&amp;B558</f>
        <v/>
      </c>
      <c r="B558" s="189"/>
      <c r="C558" s="190"/>
      <c r="D558" s="191"/>
      <c r="E558" s="151">
        <v>553</v>
      </c>
      <c r="F558" s="170"/>
      <c r="G558" s="167"/>
      <c r="H558" s="193"/>
      <c r="I558" s="193"/>
      <c r="J558" s="168"/>
      <c r="K558" s="168"/>
      <c r="L558" s="192"/>
      <c r="M558" s="258"/>
      <c r="N558" s="258"/>
      <c r="O558" s="193"/>
      <c r="P558" s="193"/>
      <c r="Q558" s="192"/>
      <c r="R558" s="194"/>
      <c r="S558" s="170"/>
      <c r="T558" s="170"/>
      <c r="U558" s="169"/>
      <c r="V558" s="216"/>
      <c r="W558" s="172"/>
      <c r="X558" s="191"/>
      <c r="Y558" s="195"/>
      <c r="Z558" s="195"/>
      <c r="AA558" s="196"/>
      <c r="AB558" s="170"/>
      <c r="AC558" s="170"/>
      <c r="AD558" s="172"/>
      <c r="AE558" s="192"/>
      <c r="AF558" s="192"/>
      <c r="AG558" s="192"/>
      <c r="AH558" s="197"/>
      <c r="AI558" s="148"/>
      <c r="AJ558" s="9"/>
      <c r="AK558" s="368"/>
      <c r="AL558" s="368"/>
      <c r="AM558" s="368"/>
      <c r="AN558" s="368"/>
      <c r="AO558" s="369"/>
      <c r="AP558" s="370"/>
      <c r="AQ558" s="370"/>
      <c r="AR558" s="172"/>
      <c r="AS558" s="172"/>
      <c r="AT558" s="172"/>
      <c r="AU558" s="198"/>
      <c r="AV558" s="198"/>
      <c r="AW558" s="198"/>
      <c r="AX558" s="198"/>
      <c r="AY558" s="199"/>
      <c r="AZ558" s="170"/>
      <c r="BA558" s="200"/>
      <c r="BB558" s="194"/>
      <c r="BC558" s="75"/>
      <c r="BD558" s="75"/>
      <c r="BE558" s="171"/>
      <c r="BF558" s="371"/>
      <c r="BG558" s="201"/>
      <c r="BH558" s="202"/>
      <c r="BI558" s="202"/>
      <c r="BJ558" s="202"/>
      <c r="BK558" s="203"/>
      <c r="BL558" s="201"/>
      <c r="BM558" s="195"/>
      <c r="BN558" s="195"/>
      <c r="BO558" s="232"/>
      <c r="BP558" s="203"/>
      <c r="BQ558" s="233"/>
      <c r="BR558" s="234"/>
      <c r="BS558" s="234"/>
    </row>
    <row r="559" spans="1:71">
      <c r="A559" s="188" t="str">
        <f>D559&amp;B559</f>
        <v/>
      </c>
      <c r="B559" s="189"/>
      <c r="C559" s="190"/>
      <c r="D559" s="191"/>
      <c r="E559" s="151">
        <v>554</v>
      </c>
      <c r="F559" s="170"/>
      <c r="G559" s="167"/>
      <c r="H559" s="193"/>
      <c r="I559" s="193"/>
      <c r="J559" s="168"/>
      <c r="K559" s="168"/>
      <c r="L559" s="192"/>
      <c r="M559" s="258"/>
      <c r="N559" s="258"/>
      <c r="O559" s="193"/>
      <c r="P559" s="193"/>
      <c r="Q559" s="192"/>
      <c r="R559" s="194"/>
      <c r="S559" s="170"/>
      <c r="T559" s="170"/>
      <c r="U559" s="169"/>
      <c r="V559" s="216"/>
      <c r="W559" s="172"/>
      <c r="X559" s="191"/>
      <c r="Y559" s="195"/>
      <c r="Z559" s="195"/>
      <c r="AA559" s="196"/>
      <c r="AB559" s="170"/>
      <c r="AC559" s="170"/>
      <c r="AD559" s="172"/>
      <c r="AE559" s="192"/>
      <c r="AF559" s="192"/>
      <c r="AG559" s="192"/>
      <c r="AH559" s="197"/>
      <c r="AI559" s="148"/>
      <c r="AJ559" s="9"/>
      <c r="AK559" s="368"/>
      <c r="AL559" s="368"/>
      <c r="AM559" s="368"/>
      <c r="AN559" s="368"/>
      <c r="AO559" s="369"/>
      <c r="AP559" s="370"/>
      <c r="AQ559" s="370"/>
      <c r="AR559" s="172"/>
      <c r="AS559" s="172"/>
      <c r="AT559" s="172"/>
      <c r="AU559" s="198"/>
      <c r="AV559" s="198"/>
      <c r="AW559" s="198"/>
      <c r="AX559" s="198"/>
      <c r="AY559" s="199"/>
      <c r="AZ559" s="170"/>
      <c r="BA559" s="200"/>
      <c r="BB559" s="194"/>
      <c r="BC559" s="75"/>
      <c r="BD559" s="75"/>
      <c r="BE559" s="171"/>
      <c r="BF559" s="371"/>
      <c r="BG559" s="201"/>
      <c r="BH559" s="202"/>
      <c r="BI559" s="202"/>
      <c r="BJ559" s="202"/>
      <c r="BK559" s="203"/>
      <c r="BL559" s="201"/>
      <c r="BM559" s="195"/>
      <c r="BN559" s="195"/>
      <c r="BO559" s="232"/>
      <c r="BP559" s="203"/>
      <c r="BQ559" s="233"/>
      <c r="BR559" s="234"/>
      <c r="BS559" s="234"/>
    </row>
    <row r="560" spans="1:71">
      <c r="A560" s="188" t="str">
        <f>D560&amp;B560</f>
        <v/>
      </c>
      <c r="B560" s="189"/>
      <c r="C560" s="190"/>
      <c r="D560" s="191"/>
      <c r="E560" s="151">
        <v>555</v>
      </c>
      <c r="F560" s="170"/>
      <c r="G560" s="167"/>
      <c r="H560" s="193"/>
      <c r="I560" s="193"/>
      <c r="J560" s="168"/>
      <c r="K560" s="168"/>
      <c r="L560" s="192"/>
      <c r="M560" s="258"/>
      <c r="N560" s="258"/>
      <c r="O560" s="193"/>
      <c r="P560" s="193"/>
      <c r="Q560" s="192"/>
      <c r="R560" s="194"/>
      <c r="S560" s="170"/>
      <c r="T560" s="170"/>
      <c r="U560" s="169"/>
      <c r="V560" s="216"/>
      <c r="W560" s="172"/>
      <c r="X560" s="191"/>
      <c r="Y560" s="195"/>
      <c r="Z560" s="195"/>
      <c r="AA560" s="196"/>
      <c r="AB560" s="170"/>
      <c r="AC560" s="170"/>
      <c r="AD560" s="172"/>
      <c r="AE560" s="192"/>
      <c r="AF560" s="192"/>
      <c r="AG560" s="192"/>
      <c r="AH560" s="197"/>
      <c r="AI560" s="148"/>
      <c r="AJ560" s="9"/>
      <c r="AK560" s="368"/>
      <c r="AL560" s="368"/>
      <c r="AM560" s="368"/>
      <c r="AN560" s="368"/>
      <c r="AO560" s="369"/>
      <c r="AP560" s="370"/>
      <c r="AQ560" s="370"/>
      <c r="AR560" s="172"/>
      <c r="AS560" s="172"/>
      <c r="AT560" s="172"/>
      <c r="AU560" s="198"/>
      <c r="AV560" s="198"/>
      <c r="AW560" s="198"/>
      <c r="AX560" s="198"/>
      <c r="AY560" s="199"/>
      <c r="AZ560" s="170"/>
      <c r="BA560" s="200"/>
      <c r="BB560" s="194"/>
      <c r="BC560" s="75"/>
      <c r="BD560" s="75"/>
      <c r="BE560" s="171"/>
      <c r="BF560" s="371"/>
      <c r="BG560" s="201"/>
      <c r="BH560" s="202"/>
      <c r="BI560" s="202"/>
      <c r="BJ560" s="202"/>
      <c r="BK560" s="203"/>
      <c r="BL560" s="201"/>
      <c r="BM560" s="195"/>
      <c r="BN560" s="195"/>
      <c r="BO560" s="232"/>
      <c r="BP560" s="203"/>
      <c r="BQ560" s="233"/>
      <c r="BR560" s="234"/>
      <c r="BS560" s="234"/>
    </row>
    <row r="561" spans="1:71">
      <c r="A561" s="188" t="str">
        <f>D561&amp;B561</f>
        <v/>
      </c>
      <c r="B561" s="189"/>
      <c r="C561" s="190"/>
      <c r="D561" s="191"/>
      <c r="E561" s="151">
        <v>556</v>
      </c>
      <c r="F561" s="170"/>
      <c r="G561" s="167"/>
      <c r="H561" s="193"/>
      <c r="I561" s="193"/>
      <c r="J561" s="168"/>
      <c r="K561" s="168"/>
      <c r="L561" s="192"/>
      <c r="M561" s="258"/>
      <c r="N561" s="258"/>
      <c r="O561" s="193"/>
      <c r="P561" s="193"/>
      <c r="Q561" s="192"/>
      <c r="R561" s="194"/>
      <c r="S561" s="170"/>
      <c r="T561" s="170"/>
      <c r="U561" s="169"/>
      <c r="V561" s="216"/>
      <c r="W561" s="172"/>
      <c r="X561" s="191"/>
      <c r="Y561" s="195"/>
      <c r="Z561" s="195"/>
      <c r="AA561" s="196"/>
      <c r="AB561" s="170"/>
      <c r="AC561" s="170"/>
      <c r="AD561" s="172"/>
      <c r="AE561" s="192"/>
      <c r="AF561" s="192"/>
      <c r="AG561" s="192"/>
      <c r="AH561" s="197"/>
      <c r="AI561" s="148"/>
      <c r="AJ561" s="9"/>
      <c r="AK561" s="368"/>
      <c r="AL561" s="368"/>
      <c r="AM561" s="368"/>
      <c r="AN561" s="368"/>
      <c r="AO561" s="369"/>
      <c r="AP561" s="370"/>
      <c r="AQ561" s="370"/>
      <c r="AR561" s="172"/>
      <c r="AS561" s="172"/>
      <c r="AT561" s="172"/>
      <c r="AU561" s="198"/>
      <c r="AV561" s="198"/>
      <c r="AW561" s="198"/>
      <c r="AX561" s="198"/>
      <c r="AY561" s="199"/>
      <c r="AZ561" s="170"/>
      <c r="BA561" s="200"/>
      <c r="BB561" s="194"/>
      <c r="BC561" s="75"/>
      <c r="BD561" s="75"/>
      <c r="BE561" s="171"/>
      <c r="BF561" s="371"/>
      <c r="BG561" s="201"/>
      <c r="BH561" s="202"/>
      <c r="BI561" s="202"/>
      <c r="BJ561" s="202"/>
      <c r="BK561" s="203"/>
      <c r="BL561" s="201"/>
      <c r="BM561" s="195"/>
      <c r="BN561" s="195"/>
      <c r="BO561" s="232"/>
      <c r="BP561" s="203"/>
      <c r="BQ561" s="233"/>
      <c r="BR561" s="234"/>
      <c r="BS561" s="234"/>
    </row>
    <row r="562" spans="1:71">
      <c r="A562" s="188" t="str">
        <f>D562&amp;B562</f>
        <v/>
      </c>
      <c r="B562" s="189"/>
      <c r="C562" s="190"/>
      <c r="D562" s="191"/>
      <c r="E562" s="151">
        <v>557</v>
      </c>
      <c r="F562" s="170"/>
      <c r="G562" s="167"/>
      <c r="H562" s="193"/>
      <c r="I562" s="193"/>
      <c r="J562" s="168"/>
      <c r="K562" s="168"/>
      <c r="L562" s="192"/>
      <c r="M562" s="258"/>
      <c r="N562" s="258"/>
      <c r="O562" s="193"/>
      <c r="P562" s="193"/>
      <c r="Q562" s="192"/>
      <c r="R562" s="194"/>
      <c r="S562" s="170"/>
      <c r="T562" s="170"/>
      <c r="U562" s="169"/>
      <c r="V562" s="216"/>
      <c r="W562" s="172"/>
      <c r="X562" s="191"/>
      <c r="Y562" s="195"/>
      <c r="Z562" s="195"/>
      <c r="AA562" s="196"/>
      <c r="AB562" s="170"/>
      <c r="AC562" s="170"/>
      <c r="AD562" s="172"/>
      <c r="AE562" s="192"/>
      <c r="AF562" s="192"/>
      <c r="AG562" s="192"/>
      <c r="AH562" s="197"/>
      <c r="AI562" s="148"/>
      <c r="AJ562" s="9"/>
      <c r="AK562" s="368"/>
      <c r="AL562" s="368"/>
      <c r="AM562" s="368"/>
      <c r="AN562" s="368"/>
      <c r="AO562" s="369"/>
      <c r="AP562" s="370"/>
      <c r="AQ562" s="370"/>
      <c r="AR562" s="172"/>
      <c r="AS562" s="172"/>
      <c r="AT562" s="172"/>
      <c r="AU562" s="198"/>
      <c r="AV562" s="198"/>
      <c r="AW562" s="198"/>
      <c r="AX562" s="198"/>
      <c r="AY562" s="199"/>
      <c r="AZ562" s="170"/>
      <c r="BA562" s="200"/>
      <c r="BB562" s="194"/>
      <c r="BC562" s="75"/>
      <c r="BD562" s="75"/>
      <c r="BE562" s="171"/>
      <c r="BF562" s="371"/>
      <c r="BG562" s="201"/>
      <c r="BH562" s="202"/>
      <c r="BI562" s="202"/>
      <c r="BJ562" s="202"/>
      <c r="BK562" s="203"/>
      <c r="BL562" s="201"/>
      <c r="BM562" s="195"/>
      <c r="BN562" s="195"/>
      <c r="BO562" s="232"/>
      <c r="BP562" s="203"/>
      <c r="BQ562" s="233"/>
      <c r="BR562" s="234"/>
      <c r="BS562" s="234"/>
    </row>
    <row r="563" spans="1:71">
      <c r="A563" s="188" t="str">
        <f>D563&amp;B563</f>
        <v/>
      </c>
      <c r="B563" s="189"/>
      <c r="C563" s="190"/>
      <c r="D563" s="191"/>
      <c r="E563" s="151">
        <v>558</v>
      </c>
      <c r="F563" s="170"/>
      <c r="G563" s="167"/>
      <c r="H563" s="193"/>
      <c r="I563" s="193"/>
      <c r="J563" s="168"/>
      <c r="K563" s="168"/>
      <c r="L563" s="192"/>
      <c r="M563" s="258"/>
      <c r="N563" s="258"/>
      <c r="O563" s="193"/>
      <c r="P563" s="193"/>
      <c r="Q563" s="192"/>
      <c r="R563" s="194"/>
      <c r="S563" s="170"/>
      <c r="T563" s="170"/>
      <c r="U563" s="169"/>
      <c r="V563" s="216"/>
      <c r="W563" s="172"/>
      <c r="X563" s="191"/>
      <c r="Y563" s="195"/>
      <c r="Z563" s="195"/>
      <c r="AA563" s="196"/>
      <c r="AB563" s="170"/>
      <c r="AC563" s="170"/>
      <c r="AD563" s="172"/>
      <c r="AE563" s="192"/>
      <c r="AF563" s="192"/>
      <c r="AG563" s="192"/>
      <c r="AH563" s="197"/>
      <c r="AI563" s="148"/>
      <c r="AJ563" s="9"/>
      <c r="AK563" s="368"/>
      <c r="AL563" s="368"/>
      <c r="AM563" s="368"/>
      <c r="AN563" s="368"/>
      <c r="AO563" s="369"/>
      <c r="AP563" s="370"/>
      <c r="AQ563" s="370"/>
      <c r="AR563" s="172"/>
      <c r="AS563" s="172"/>
      <c r="AT563" s="172"/>
      <c r="AU563" s="198"/>
      <c r="AV563" s="198"/>
      <c r="AW563" s="198"/>
      <c r="AX563" s="198"/>
      <c r="AY563" s="199"/>
      <c r="AZ563" s="170"/>
      <c r="BA563" s="200"/>
      <c r="BB563" s="194"/>
      <c r="BC563" s="75"/>
      <c r="BD563" s="75"/>
      <c r="BE563" s="171"/>
      <c r="BF563" s="371"/>
      <c r="BG563" s="201"/>
      <c r="BH563" s="202"/>
      <c r="BI563" s="202"/>
      <c r="BJ563" s="202"/>
      <c r="BK563" s="203"/>
      <c r="BL563" s="201"/>
      <c r="BM563" s="195"/>
      <c r="BN563" s="195"/>
      <c r="BO563" s="232"/>
      <c r="BP563" s="203"/>
      <c r="BQ563" s="233"/>
      <c r="BR563" s="234"/>
      <c r="BS563" s="234"/>
    </row>
    <row r="564" spans="1:71">
      <c r="A564" s="188" t="str">
        <f>D564&amp;B564</f>
        <v/>
      </c>
      <c r="B564" s="189"/>
      <c r="C564" s="190"/>
      <c r="D564" s="191"/>
      <c r="E564" s="151">
        <v>559</v>
      </c>
      <c r="F564" s="170"/>
      <c r="G564" s="167"/>
      <c r="H564" s="193"/>
      <c r="I564" s="193"/>
      <c r="J564" s="168"/>
      <c r="K564" s="168"/>
      <c r="L564" s="192"/>
      <c r="M564" s="258"/>
      <c r="N564" s="258"/>
      <c r="O564" s="193"/>
      <c r="P564" s="193"/>
      <c r="Q564" s="192"/>
      <c r="R564" s="194"/>
      <c r="S564" s="170"/>
      <c r="T564" s="170"/>
      <c r="U564" s="169"/>
      <c r="V564" s="216"/>
      <c r="W564" s="172"/>
      <c r="X564" s="191"/>
      <c r="Y564" s="195"/>
      <c r="Z564" s="195"/>
      <c r="AA564" s="196"/>
      <c r="AB564" s="170"/>
      <c r="AC564" s="170"/>
      <c r="AD564" s="172"/>
      <c r="AE564" s="192"/>
      <c r="AF564" s="192"/>
      <c r="AG564" s="192"/>
      <c r="AH564" s="197"/>
      <c r="AI564" s="148"/>
      <c r="AJ564" s="9"/>
      <c r="AK564" s="368"/>
      <c r="AL564" s="368"/>
      <c r="AM564" s="368"/>
      <c r="AN564" s="368"/>
      <c r="AO564" s="369"/>
      <c r="AP564" s="370"/>
      <c r="AQ564" s="370"/>
      <c r="AR564" s="172"/>
      <c r="AS564" s="172"/>
      <c r="AT564" s="172"/>
      <c r="AU564" s="198"/>
      <c r="AV564" s="198"/>
      <c r="AW564" s="198"/>
      <c r="AX564" s="198"/>
      <c r="AY564" s="199"/>
      <c r="AZ564" s="170"/>
      <c r="BA564" s="200"/>
      <c r="BB564" s="194"/>
      <c r="BC564" s="75"/>
      <c r="BD564" s="75"/>
      <c r="BE564" s="171"/>
      <c r="BF564" s="371"/>
      <c r="BG564" s="201"/>
      <c r="BH564" s="202"/>
      <c r="BI564" s="202"/>
      <c r="BJ564" s="202"/>
      <c r="BK564" s="203"/>
      <c r="BL564" s="201"/>
      <c r="BM564" s="195"/>
      <c r="BN564" s="195"/>
      <c r="BO564" s="232"/>
      <c r="BP564" s="203"/>
      <c r="BQ564" s="233"/>
      <c r="BR564" s="234"/>
      <c r="BS564" s="234"/>
    </row>
    <row r="565" spans="1:71">
      <c r="A565" s="188" t="str">
        <f>D565&amp;B565</f>
        <v/>
      </c>
      <c r="B565" s="189"/>
      <c r="C565" s="190"/>
      <c r="D565" s="191"/>
      <c r="E565" s="151">
        <v>560</v>
      </c>
      <c r="F565" s="170"/>
      <c r="G565" s="167"/>
      <c r="H565" s="193"/>
      <c r="I565" s="193"/>
      <c r="J565" s="168"/>
      <c r="K565" s="168"/>
      <c r="L565" s="192"/>
      <c r="M565" s="258"/>
      <c r="N565" s="258"/>
      <c r="O565" s="193"/>
      <c r="P565" s="193"/>
      <c r="Q565" s="192"/>
      <c r="R565" s="194"/>
      <c r="S565" s="170"/>
      <c r="T565" s="170"/>
      <c r="U565" s="169"/>
      <c r="V565" s="216"/>
      <c r="W565" s="172"/>
      <c r="X565" s="191"/>
      <c r="Y565" s="195"/>
      <c r="Z565" s="195"/>
      <c r="AA565" s="196"/>
      <c r="AB565" s="170"/>
      <c r="AC565" s="170"/>
      <c r="AD565" s="172"/>
      <c r="AE565" s="192"/>
      <c r="AF565" s="192"/>
      <c r="AG565" s="192"/>
      <c r="AH565" s="197"/>
      <c r="AI565" s="148"/>
      <c r="AJ565" s="9"/>
      <c r="AK565" s="368"/>
      <c r="AL565" s="368"/>
      <c r="AM565" s="368"/>
      <c r="AN565" s="368"/>
      <c r="AO565" s="369"/>
      <c r="AP565" s="370"/>
      <c r="AQ565" s="370"/>
      <c r="AR565" s="172"/>
      <c r="AS565" s="172"/>
      <c r="AT565" s="172"/>
      <c r="AU565" s="198"/>
      <c r="AV565" s="198"/>
      <c r="AW565" s="198"/>
      <c r="AX565" s="198"/>
      <c r="AY565" s="199"/>
      <c r="AZ565" s="170"/>
      <c r="BA565" s="200"/>
      <c r="BB565" s="194"/>
      <c r="BC565" s="75"/>
      <c r="BD565" s="75"/>
      <c r="BE565" s="171"/>
      <c r="BF565" s="371"/>
      <c r="BG565" s="201"/>
      <c r="BH565" s="202"/>
      <c r="BI565" s="202"/>
      <c r="BJ565" s="202"/>
      <c r="BK565" s="203"/>
      <c r="BL565" s="201"/>
      <c r="BM565" s="195"/>
      <c r="BN565" s="195"/>
      <c r="BO565" s="232"/>
      <c r="BP565" s="203"/>
      <c r="BQ565" s="233"/>
      <c r="BR565" s="234"/>
      <c r="BS565" s="234"/>
    </row>
    <row r="566" spans="1:71">
      <c r="A566" s="188" t="str">
        <f>D566&amp;B566</f>
        <v/>
      </c>
      <c r="B566" s="189"/>
      <c r="C566" s="190"/>
      <c r="D566" s="191"/>
      <c r="E566" s="151">
        <v>561</v>
      </c>
      <c r="F566" s="170"/>
      <c r="G566" s="167"/>
      <c r="H566" s="193"/>
      <c r="I566" s="193"/>
      <c r="J566" s="168"/>
      <c r="K566" s="168"/>
      <c r="L566" s="192"/>
      <c r="M566" s="258"/>
      <c r="N566" s="258"/>
      <c r="O566" s="193"/>
      <c r="P566" s="193"/>
      <c r="Q566" s="192"/>
      <c r="R566" s="194"/>
      <c r="S566" s="170"/>
      <c r="T566" s="170"/>
      <c r="U566" s="169"/>
      <c r="V566" s="216"/>
      <c r="W566" s="172"/>
      <c r="X566" s="191"/>
      <c r="Y566" s="195"/>
      <c r="Z566" s="195"/>
      <c r="AA566" s="196"/>
      <c r="AB566" s="170"/>
      <c r="AC566" s="170"/>
      <c r="AD566" s="172"/>
      <c r="AE566" s="192"/>
      <c r="AF566" s="192"/>
      <c r="AG566" s="192"/>
      <c r="AH566" s="197"/>
      <c r="AI566" s="148"/>
      <c r="AJ566" s="9"/>
      <c r="AK566" s="368"/>
      <c r="AL566" s="368"/>
      <c r="AM566" s="368"/>
      <c r="AN566" s="368"/>
      <c r="AO566" s="369"/>
      <c r="AP566" s="370"/>
      <c r="AQ566" s="370"/>
      <c r="AR566" s="172"/>
      <c r="AS566" s="172"/>
      <c r="AT566" s="172"/>
      <c r="AU566" s="198"/>
      <c r="AV566" s="198"/>
      <c r="AW566" s="198"/>
      <c r="AX566" s="198"/>
      <c r="AY566" s="199"/>
      <c r="AZ566" s="170"/>
      <c r="BA566" s="200"/>
      <c r="BB566" s="194"/>
      <c r="BC566" s="75"/>
      <c r="BD566" s="75"/>
      <c r="BE566" s="171"/>
      <c r="BF566" s="371"/>
      <c r="BG566" s="201"/>
      <c r="BH566" s="202"/>
      <c r="BI566" s="202"/>
      <c r="BJ566" s="202"/>
      <c r="BK566" s="203"/>
      <c r="BL566" s="201"/>
      <c r="BM566" s="195"/>
      <c r="BN566" s="195"/>
      <c r="BO566" s="232"/>
      <c r="BP566" s="203"/>
      <c r="BQ566" s="233"/>
      <c r="BR566" s="234"/>
      <c r="BS566" s="234"/>
    </row>
    <row r="567" spans="1:71">
      <c r="A567" s="188" t="str">
        <f>D567&amp;B567</f>
        <v/>
      </c>
      <c r="B567" s="189"/>
      <c r="C567" s="190"/>
      <c r="D567" s="191"/>
      <c r="E567" s="151">
        <v>562</v>
      </c>
      <c r="F567" s="170"/>
      <c r="G567" s="167"/>
      <c r="H567" s="193"/>
      <c r="I567" s="193"/>
      <c r="J567" s="168"/>
      <c r="K567" s="168"/>
      <c r="L567" s="192"/>
      <c r="M567" s="258"/>
      <c r="N567" s="258"/>
      <c r="O567" s="193"/>
      <c r="P567" s="193"/>
      <c r="Q567" s="192"/>
      <c r="R567" s="194"/>
      <c r="S567" s="170"/>
      <c r="T567" s="170"/>
      <c r="U567" s="169"/>
      <c r="V567" s="216"/>
      <c r="W567" s="172"/>
      <c r="X567" s="191"/>
      <c r="Y567" s="195"/>
      <c r="Z567" s="195"/>
      <c r="AA567" s="196"/>
      <c r="AB567" s="170"/>
      <c r="AC567" s="170"/>
      <c r="AD567" s="172"/>
      <c r="AE567" s="192"/>
      <c r="AF567" s="192"/>
      <c r="AG567" s="192"/>
      <c r="AH567" s="197"/>
      <c r="AI567" s="148"/>
      <c r="AJ567" s="9"/>
      <c r="AK567" s="368"/>
      <c r="AL567" s="368"/>
      <c r="AM567" s="368"/>
      <c r="AN567" s="368"/>
      <c r="AO567" s="369"/>
      <c r="AP567" s="370"/>
      <c r="AQ567" s="370"/>
      <c r="AR567" s="172"/>
      <c r="AS567" s="172"/>
      <c r="AT567" s="172"/>
      <c r="AU567" s="198"/>
      <c r="AV567" s="198"/>
      <c r="AW567" s="198"/>
      <c r="AX567" s="198"/>
      <c r="AY567" s="199"/>
      <c r="AZ567" s="170"/>
      <c r="BA567" s="200"/>
      <c r="BB567" s="194"/>
      <c r="BC567" s="75"/>
      <c r="BD567" s="75"/>
      <c r="BE567" s="171"/>
      <c r="BF567" s="371"/>
      <c r="BG567" s="201"/>
      <c r="BH567" s="202"/>
      <c r="BI567" s="202"/>
      <c r="BJ567" s="202"/>
      <c r="BK567" s="203"/>
      <c r="BL567" s="201"/>
      <c r="BM567" s="195"/>
      <c r="BN567" s="195"/>
      <c r="BO567" s="232"/>
      <c r="BP567" s="203"/>
      <c r="BQ567" s="233"/>
      <c r="BR567" s="234"/>
      <c r="BS567" s="234"/>
    </row>
    <row r="568" spans="1:71">
      <c r="A568" s="188" t="str">
        <f>D568&amp;B568</f>
        <v/>
      </c>
      <c r="B568" s="189"/>
      <c r="C568" s="190"/>
      <c r="D568" s="191"/>
      <c r="E568" s="151">
        <v>563</v>
      </c>
      <c r="F568" s="170"/>
      <c r="G568" s="167"/>
      <c r="H568" s="193"/>
      <c r="I568" s="193"/>
      <c r="J568" s="168"/>
      <c r="K568" s="168"/>
      <c r="L568" s="192"/>
      <c r="M568" s="258"/>
      <c r="N568" s="258"/>
      <c r="O568" s="193"/>
      <c r="P568" s="193"/>
      <c r="Q568" s="192"/>
      <c r="R568" s="194"/>
      <c r="S568" s="170"/>
      <c r="T568" s="170"/>
      <c r="U568" s="169"/>
      <c r="V568" s="216"/>
      <c r="W568" s="172"/>
      <c r="X568" s="191"/>
      <c r="Y568" s="195"/>
      <c r="Z568" s="195"/>
      <c r="AA568" s="196"/>
      <c r="AB568" s="170"/>
      <c r="AC568" s="170"/>
      <c r="AD568" s="172"/>
      <c r="AE568" s="192"/>
      <c r="AF568" s="192"/>
      <c r="AG568" s="192"/>
      <c r="AH568" s="197"/>
      <c r="AI568" s="148"/>
      <c r="AJ568" s="9"/>
      <c r="AK568" s="368"/>
      <c r="AL568" s="368"/>
      <c r="AM568" s="368"/>
      <c r="AN568" s="368"/>
      <c r="AO568" s="369"/>
      <c r="AP568" s="370"/>
      <c r="AQ568" s="370"/>
      <c r="AR568" s="172"/>
      <c r="AS568" s="172"/>
      <c r="AT568" s="172"/>
      <c r="AU568" s="198"/>
      <c r="AV568" s="198"/>
      <c r="AW568" s="198"/>
      <c r="AX568" s="198"/>
      <c r="AY568" s="199"/>
      <c r="AZ568" s="170"/>
      <c r="BA568" s="200"/>
      <c r="BB568" s="194"/>
      <c r="BC568" s="75"/>
      <c r="BD568" s="75"/>
      <c r="BE568" s="171"/>
      <c r="BF568" s="371"/>
      <c r="BG568" s="201"/>
      <c r="BH568" s="202"/>
      <c r="BI568" s="202"/>
      <c r="BJ568" s="202"/>
      <c r="BK568" s="203"/>
      <c r="BL568" s="201"/>
      <c r="BM568" s="195"/>
      <c r="BN568" s="195"/>
      <c r="BO568" s="232"/>
      <c r="BP568" s="203"/>
      <c r="BQ568" s="233"/>
      <c r="BR568" s="234"/>
      <c r="BS568" s="234"/>
    </row>
    <row r="569" spans="1:71">
      <c r="A569" s="188" t="str">
        <f>D569&amp;B569</f>
        <v/>
      </c>
      <c r="B569" s="189"/>
      <c r="C569" s="190"/>
      <c r="D569" s="191"/>
      <c r="E569" s="151">
        <v>564</v>
      </c>
      <c r="F569" s="170"/>
      <c r="G569" s="167"/>
      <c r="H569" s="193"/>
      <c r="I569" s="193"/>
      <c r="J569" s="168"/>
      <c r="K569" s="168"/>
      <c r="L569" s="192"/>
      <c r="M569" s="258"/>
      <c r="N569" s="258"/>
      <c r="O569" s="193"/>
      <c r="P569" s="193"/>
      <c r="Q569" s="192"/>
      <c r="R569" s="194"/>
      <c r="S569" s="170"/>
      <c r="T569" s="170"/>
      <c r="U569" s="169"/>
      <c r="V569" s="216"/>
      <c r="W569" s="172"/>
      <c r="X569" s="191"/>
      <c r="Y569" s="195"/>
      <c r="Z569" s="195"/>
      <c r="AA569" s="196"/>
      <c r="AB569" s="170"/>
      <c r="AC569" s="170"/>
      <c r="AD569" s="172"/>
      <c r="AE569" s="192"/>
      <c r="AF569" s="192"/>
      <c r="AG569" s="192"/>
      <c r="AH569" s="197"/>
      <c r="AI569" s="148"/>
      <c r="AJ569" s="9"/>
      <c r="AK569" s="368"/>
      <c r="AL569" s="368"/>
      <c r="AM569" s="368"/>
      <c r="AN569" s="368"/>
      <c r="AO569" s="369"/>
      <c r="AP569" s="370"/>
      <c r="AQ569" s="370"/>
      <c r="AR569" s="172"/>
      <c r="AS569" s="172"/>
      <c r="AT569" s="172"/>
      <c r="AU569" s="198"/>
      <c r="AV569" s="198"/>
      <c r="AW569" s="198"/>
      <c r="AX569" s="198"/>
      <c r="AY569" s="199"/>
      <c r="AZ569" s="170"/>
      <c r="BA569" s="200"/>
      <c r="BB569" s="194"/>
      <c r="BC569" s="75"/>
      <c r="BD569" s="75"/>
      <c r="BE569" s="171"/>
      <c r="BF569" s="371"/>
      <c r="BG569" s="201"/>
      <c r="BH569" s="202"/>
      <c r="BI569" s="202"/>
      <c r="BJ569" s="202"/>
      <c r="BK569" s="203"/>
      <c r="BL569" s="201"/>
      <c r="BM569" s="195"/>
      <c r="BN569" s="195"/>
      <c r="BO569" s="232"/>
      <c r="BP569" s="203"/>
      <c r="BQ569" s="233"/>
      <c r="BR569" s="234"/>
      <c r="BS569" s="234"/>
    </row>
    <row r="570" spans="1:71">
      <c r="A570" s="188" t="str">
        <f>D570&amp;B570</f>
        <v/>
      </c>
      <c r="B570" s="189"/>
      <c r="C570" s="190"/>
      <c r="D570" s="191"/>
      <c r="E570" s="151">
        <v>565</v>
      </c>
      <c r="F570" s="170"/>
      <c r="G570" s="167"/>
      <c r="H570" s="193"/>
      <c r="I570" s="193"/>
      <c r="J570" s="168"/>
      <c r="K570" s="168"/>
      <c r="L570" s="192"/>
      <c r="M570" s="258"/>
      <c r="N570" s="258"/>
      <c r="O570" s="193"/>
      <c r="P570" s="193"/>
      <c r="Q570" s="192"/>
      <c r="R570" s="194"/>
      <c r="S570" s="170"/>
      <c r="T570" s="170"/>
      <c r="U570" s="169"/>
      <c r="V570" s="216"/>
      <c r="W570" s="172"/>
      <c r="X570" s="191"/>
      <c r="Y570" s="195"/>
      <c r="Z570" s="195"/>
      <c r="AA570" s="196"/>
      <c r="AB570" s="170"/>
      <c r="AC570" s="170"/>
      <c r="AD570" s="172"/>
      <c r="AE570" s="192"/>
      <c r="AF570" s="192"/>
      <c r="AG570" s="192"/>
      <c r="AH570" s="197"/>
      <c r="AI570" s="148"/>
      <c r="AJ570" s="9"/>
      <c r="AK570" s="368"/>
      <c r="AL570" s="368"/>
      <c r="AM570" s="368"/>
      <c r="AN570" s="368"/>
      <c r="AO570" s="369"/>
      <c r="AP570" s="370"/>
      <c r="AQ570" s="370"/>
      <c r="AR570" s="172"/>
      <c r="AS570" s="172"/>
      <c r="AT570" s="172"/>
      <c r="AU570" s="198"/>
      <c r="AV570" s="198"/>
      <c r="AW570" s="198"/>
      <c r="AX570" s="198"/>
      <c r="AY570" s="199"/>
      <c r="AZ570" s="170"/>
      <c r="BA570" s="200"/>
      <c r="BB570" s="194"/>
      <c r="BC570" s="75"/>
      <c r="BD570" s="75"/>
      <c r="BE570" s="171"/>
      <c r="BF570" s="371"/>
      <c r="BG570" s="201"/>
      <c r="BH570" s="202"/>
      <c r="BI570" s="202"/>
      <c r="BJ570" s="202"/>
      <c r="BK570" s="203"/>
      <c r="BL570" s="201"/>
      <c r="BM570" s="195"/>
      <c r="BN570" s="195"/>
      <c r="BO570" s="232"/>
      <c r="BP570" s="203"/>
      <c r="BQ570" s="233"/>
      <c r="BR570" s="234"/>
      <c r="BS570" s="234"/>
    </row>
    <row r="571" spans="1:71">
      <c r="A571" s="188" t="str">
        <f>D571&amp;B571</f>
        <v/>
      </c>
      <c r="B571" s="189"/>
      <c r="C571" s="190"/>
      <c r="D571" s="191"/>
      <c r="E571" s="151">
        <v>566</v>
      </c>
      <c r="F571" s="170"/>
      <c r="G571" s="167"/>
      <c r="H571" s="193"/>
      <c r="I571" s="193"/>
      <c r="J571" s="168"/>
      <c r="K571" s="168"/>
      <c r="L571" s="192"/>
      <c r="M571" s="258"/>
      <c r="N571" s="258"/>
      <c r="O571" s="193"/>
      <c r="P571" s="193"/>
      <c r="Q571" s="192"/>
      <c r="R571" s="194"/>
      <c r="S571" s="170"/>
      <c r="T571" s="170"/>
      <c r="U571" s="169"/>
      <c r="V571" s="216"/>
      <c r="W571" s="172"/>
      <c r="X571" s="191"/>
      <c r="Y571" s="195"/>
      <c r="Z571" s="195"/>
      <c r="AA571" s="196"/>
      <c r="AB571" s="170"/>
      <c r="AC571" s="170"/>
      <c r="AD571" s="172"/>
      <c r="AE571" s="192"/>
      <c r="AF571" s="192"/>
      <c r="AG571" s="192"/>
      <c r="AH571" s="197"/>
      <c r="AI571" s="148"/>
      <c r="AJ571" s="9"/>
      <c r="AK571" s="368"/>
      <c r="AL571" s="368"/>
      <c r="AM571" s="368"/>
      <c r="AN571" s="368"/>
      <c r="AO571" s="369"/>
      <c r="AP571" s="370"/>
      <c r="AQ571" s="370"/>
      <c r="AR571" s="172"/>
      <c r="AS571" s="172"/>
      <c r="AT571" s="172"/>
      <c r="AU571" s="198"/>
      <c r="AV571" s="198"/>
      <c r="AW571" s="198"/>
      <c r="AX571" s="198"/>
      <c r="AY571" s="199"/>
      <c r="AZ571" s="170"/>
      <c r="BA571" s="200"/>
      <c r="BB571" s="194"/>
      <c r="BC571" s="75"/>
      <c r="BD571" s="75"/>
      <c r="BE571" s="171"/>
      <c r="BF571" s="371"/>
      <c r="BG571" s="201"/>
      <c r="BH571" s="202"/>
      <c r="BI571" s="202"/>
      <c r="BJ571" s="202"/>
      <c r="BK571" s="203"/>
      <c r="BL571" s="201"/>
      <c r="BM571" s="195"/>
      <c r="BN571" s="195"/>
      <c r="BO571" s="232"/>
      <c r="BP571" s="203"/>
      <c r="BQ571" s="233"/>
      <c r="BR571" s="234"/>
      <c r="BS571" s="234"/>
    </row>
    <row r="572" spans="1:71">
      <c r="A572" s="188" t="str">
        <f>D572&amp;B572</f>
        <v/>
      </c>
      <c r="B572" s="189"/>
      <c r="C572" s="190"/>
      <c r="D572" s="191"/>
      <c r="E572" s="151">
        <v>567</v>
      </c>
      <c r="F572" s="170"/>
      <c r="G572" s="167"/>
      <c r="H572" s="193"/>
      <c r="I572" s="193"/>
      <c r="J572" s="168"/>
      <c r="K572" s="168"/>
      <c r="L572" s="192"/>
      <c r="M572" s="258"/>
      <c r="N572" s="258"/>
      <c r="O572" s="193"/>
      <c r="P572" s="193"/>
      <c r="Q572" s="192"/>
      <c r="R572" s="194"/>
      <c r="S572" s="170"/>
      <c r="T572" s="170"/>
      <c r="U572" s="169"/>
      <c r="V572" s="216"/>
      <c r="W572" s="172"/>
      <c r="X572" s="191"/>
      <c r="Y572" s="195"/>
      <c r="Z572" s="195"/>
      <c r="AA572" s="196"/>
      <c r="AB572" s="170"/>
      <c r="AC572" s="170"/>
      <c r="AD572" s="172"/>
      <c r="AE572" s="192"/>
      <c r="AF572" s="192"/>
      <c r="AG572" s="192"/>
      <c r="AH572" s="197"/>
      <c r="AI572" s="148"/>
      <c r="AJ572" s="9"/>
      <c r="AK572" s="368"/>
      <c r="AL572" s="368"/>
      <c r="AM572" s="368"/>
      <c r="AN572" s="368"/>
      <c r="AO572" s="369"/>
      <c r="AP572" s="370"/>
      <c r="AQ572" s="370"/>
      <c r="AR572" s="172"/>
      <c r="AS572" s="172"/>
      <c r="AT572" s="172"/>
      <c r="AU572" s="198"/>
      <c r="AV572" s="198"/>
      <c r="AW572" s="198"/>
      <c r="AX572" s="198"/>
      <c r="AY572" s="199"/>
      <c r="AZ572" s="170"/>
      <c r="BA572" s="200"/>
      <c r="BB572" s="194"/>
      <c r="BC572" s="75"/>
      <c r="BD572" s="75"/>
      <c r="BE572" s="171"/>
      <c r="BF572" s="371"/>
      <c r="BG572" s="201"/>
      <c r="BH572" s="202"/>
      <c r="BI572" s="202"/>
      <c r="BJ572" s="202"/>
      <c r="BK572" s="203"/>
      <c r="BL572" s="201"/>
      <c r="BM572" s="195"/>
      <c r="BN572" s="195"/>
      <c r="BO572" s="232"/>
      <c r="BP572" s="203"/>
      <c r="BQ572" s="233"/>
      <c r="BR572" s="234"/>
      <c r="BS572" s="234"/>
    </row>
    <row r="573" spans="1:71">
      <c r="A573" s="188" t="str">
        <f>D573&amp;B573</f>
        <v/>
      </c>
      <c r="B573" s="189"/>
      <c r="C573" s="190"/>
      <c r="D573" s="191"/>
      <c r="E573" s="151">
        <v>568</v>
      </c>
      <c r="F573" s="170"/>
      <c r="G573" s="167"/>
      <c r="H573" s="193"/>
      <c r="I573" s="193"/>
      <c r="J573" s="168"/>
      <c r="K573" s="168"/>
      <c r="L573" s="192"/>
      <c r="M573" s="258"/>
      <c r="N573" s="258"/>
      <c r="O573" s="193"/>
      <c r="P573" s="193"/>
      <c r="Q573" s="192"/>
      <c r="R573" s="194"/>
      <c r="S573" s="170"/>
      <c r="T573" s="170"/>
      <c r="U573" s="169"/>
      <c r="V573" s="216"/>
      <c r="W573" s="172"/>
      <c r="X573" s="191"/>
      <c r="Y573" s="195"/>
      <c r="Z573" s="195"/>
      <c r="AA573" s="196"/>
      <c r="AB573" s="170"/>
      <c r="AC573" s="170"/>
      <c r="AD573" s="172"/>
      <c r="AE573" s="192"/>
      <c r="AF573" s="192"/>
      <c r="AG573" s="192"/>
      <c r="AH573" s="197"/>
      <c r="AI573" s="148"/>
      <c r="AJ573" s="9"/>
      <c r="AK573" s="368"/>
      <c r="AL573" s="368"/>
      <c r="AM573" s="368"/>
      <c r="AN573" s="368"/>
      <c r="AO573" s="369"/>
      <c r="AP573" s="370"/>
      <c r="AQ573" s="370"/>
      <c r="AR573" s="172"/>
      <c r="AS573" s="172"/>
      <c r="AT573" s="172"/>
      <c r="AU573" s="198"/>
      <c r="AV573" s="198"/>
      <c r="AW573" s="198"/>
      <c r="AX573" s="198"/>
      <c r="AY573" s="199"/>
      <c r="AZ573" s="170"/>
      <c r="BA573" s="200"/>
      <c r="BB573" s="194"/>
      <c r="BC573" s="75"/>
      <c r="BD573" s="75"/>
      <c r="BE573" s="171"/>
      <c r="BF573" s="371"/>
      <c r="BG573" s="201"/>
      <c r="BH573" s="202"/>
      <c r="BI573" s="202"/>
      <c r="BJ573" s="202"/>
      <c r="BK573" s="203"/>
      <c r="BL573" s="201"/>
      <c r="BM573" s="195"/>
      <c r="BN573" s="195"/>
      <c r="BO573" s="232"/>
      <c r="BP573" s="203"/>
      <c r="BQ573" s="233"/>
      <c r="BR573" s="234"/>
      <c r="BS573" s="234"/>
    </row>
    <row r="574" spans="1:71">
      <c r="A574" s="188" t="str">
        <f>D574&amp;B574</f>
        <v/>
      </c>
      <c r="B574" s="189"/>
      <c r="C574" s="190"/>
      <c r="D574" s="191"/>
      <c r="E574" s="151">
        <v>569</v>
      </c>
      <c r="F574" s="170"/>
      <c r="G574" s="167"/>
      <c r="H574" s="193"/>
      <c r="I574" s="193"/>
      <c r="J574" s="168"/>
      <c r="K574" s="168"/>
      <c r="L574" s="192"/>
      <c r="M574" s="258"/>
      <c r="N574" s="258"/>
      <c r="O574" s="193"/>
      <c r="P574" s="193"/>
      <c r="Q574" s="192"/>
      <c r="R574" s="194"/>
      <c r="S574" s="170"/>
      <c r="T574" s="170"/>
      <c r="U574" s="169"/>
      <c r="V574" s="216"/>
      <c r="W574" s="172"/>
      <c r="X574" s="191"/>
      <c r="Y574" s="195"/>
      <c r="Z574" s="195"/>
      <c r="AA574" s="196"/>
      <c r="AB574" s="170"/>
      <c r="AC574" s="170"/>
      <c r="AD574" s="172"/>
      <c r="AE574" s="192"/>
      <c r="AF574" s="192"/>
      <c r="AG574" s="192"/>
      <c r="AH574" s="197"/>
      <c r="AI574" s="148"/>
      <c r="AJ574" s="9"/>
      <c r="AK574" s="368"/>
      <c r="AL574" s="368"/>
      <c r="AM574" s="368"/>
      <c r="AN574" s="368"/>
      <c r="AO574" s="369"/>
      <c r="AP574" s="370"/>
      <c r="AQ574" s="370"/>
      <c r="AR574" s="172"/>
      <c r="AS574" s="172"/>
      <c r="AT574" s="172"/>
      <c r="AU574" s="198"/>
      <c r="AV574" s="198"/>
      <c r="AW574" s="198"/>
      <c r="AX574" s="198"/>
      <c r="AY574" s="199"/>
      <c r="AZ574" s="170"/>
      <c r="BA574" s="200"/>
      <c r="BB574" s="194"/>
      <c r="BC574" s="75"/>
      <c r="BD574" s="75"/>
      <c r="BE574" s="171"/>
      <c r="BF574" s="371"/>
      <c r="BG574" s="201"/>
      <c r="BH574" s="202"/>
      <c r="BI574" s="202"/>
      <c r="BJ574" s="202"/>
      <c r="BK574" s="203"/>
      <c r="BL574" s="201"/>
      <c r="BM574" s="195"/>
      <c r="BN574" s="195"/>
      <c r="BO574" s="232"/>
      <c r="BP574" s="203"/>
      <c r="BQ574" s="233"/>
      <c r="BR574" s="234"/>
      <c r="BS574" s="234"/>
    </row>
    <row r="575" spans="1:71">
      <c r="A575" s="188" t="str">
        <f>D575&amp;B575</f>
        <v/>
      </c>
      <c r="B575" s="189"/>
      <c r="C575" s="190"/>
      <c r="D575" s="191"/>
      <c r="E575" s="151">
        <v>570</v>
      </c>
      <c r="F575" s="170"/>
      <c r="G575" s="167"/>
      <c r="H575" s="193"/>
      <c r="I575" s="193"/>
      <c r="J575" s="168"/>
      <c r="K575" s="168"/>
      <c r="L575" s="192"/>
      <c r="M575" s="258"/>
      <c r="N575" s="258"/>
      <c r="O575" s="193"/>
      <c r="P575" s="193"/>
      <c r="Q575" s="192"/>
      <c r="R575" s="194"/>
      <c r="S575" s="170"/>
      <c r="T575" s="170"/>
      <c r="U575" s="169"/>
      <c r="V575" s="216"/>
      <c r="W575" s="172"/>
      <c r="X575" s="191"/>
      <c r="Y575" s="195"/>
      <c r="Z575" s="195"/>
      <c r="AA575" s="196"/>
      <c r="AB575" s="170"/>
      <c r="AC575" s="170"/>
      <c r="AD575" s="172"/>
      <c r="AE575" s="192"/>
      <c r="AF575" s="192"/>
      <c r="AG575" s="192"/>
      <c r="AH575" s="197"/>
      <c r="AI575" s="148"/>
      <c r="AJ575" s="9"/>
      <c r="AK575" s="368"/>
      <c r="AL575" s="368"/>
      <c r="AM575" s="368"/>
      <c r="AN575" s="368"/>
      <c r="AO575" s="369"/>
      <c r="AP575" s="370"/>
      <c r="AQ575" s="370"/>
      <c r="AR575" s="172"/>
      <c r="AS575" s="172"/>
      <c r="AT575" s="172"/>
      <c r="AU575" s="198"/>
      <c r="AV575" s="198"/>
      <c r="AW575" s="198"/>
      <c r="AX575" s="198"/>
      <c r="AY575" s="199"/>
      <c r="AZ575" s="170"/>
      <c r="BA575" s="200"/>
      <c r="BB575" s="194"/>
      <c r="BC575" s="75"/>
      <c r="BD575" s="75"/>
      <c r="BE575" s="171"/>
      <c r="BF575" s="371"/>
      <c r="BG575" s="201"/>
      <c r="BH575" s="202"/>
      <c r="BI575" s="202"/>
      <c r="BJ575" s="202"/>
      <c r="BK575" s="203"/>
      <c r="BL575" s="201"/>
      <c r="BM575" s="195"/>
      <c r="BN575" s="195"/>
      <c r="BO575" s="232"/>
      <c r="BP575" s="203"/>
      <c r="BQ575" s="233"/>
      <c r="BR575" s="234"/>
      <c r="BS575" s="234"/>
    </row>
    <row r="576" spans="1:71">
      <c r="A576" s="188" t="str">
        <f>D576&amp;B576</f>
        <v/>
      </c>
      <c r="B576" s="189"/>
      <c r="C576" s="190"/>
      <c r="D576" s="191"/>
      <c r="E576" s="151">
        <v>571</v>
      </c>
      <c r="F576" s="170"/>
      <c r="G576" s="167"/>
      <c r="H576" s="193"/>
      <c r="I576" s="193"/>
      <c r="J576" s="168"/>
      <c r="K576" s="168"/>
      <c r="L576" s="192"/>
      <c r="M576" s="258"/>
      <c r="N576" s="258"/>
      <c r="O576" s="193"/>
      <c r="P576" s="193"/>
      <c r="Q576" s="192"/>
      <c r="R576" s="194"/>
      <c r="S576" s="170"/>
      <c r="T576" s="170"/>
      <c r="U576" s="169"/>
      <c r="V576" s="216"/>
      <c r="W576" s="172"/>
      <c r="X576" s="191"/>
      <c r="Y576" s="195"/>
      <c r="Z576" s="195"/>
      <c r="AA576" s="196"/>
      <c r="AB576" s="170"/>
      <c r="AC576" s="170"/>
      <c r="AD576" s="172"/>
      <c r="AE576" s="192"/>
      <c r="AF576" s="192"/>
      <c r="AG576" s="192"/>
      <c r="AH576" s="197"/>
      <c r="AI576" s="148"/>
      <c r="AJ576" s="9"/>
      <c r="AK576" s="368"/>
      <c r="AL576" s="368"/>
      <c r="AM576" s="368"/>
      <c r="AN576" s="368"/>
      <c r="AO576" s="369"/>
      <c r="AP576" s="370"/>
      <c r="AQ576" s="370"/>
      <c r="AR576" s="172"/>
      <c r="AS576" s="172"/>
      <c r="AT576" s="172"/>
      <c r="AU576" s="198"/>
      <c r="AV576" s="198"/>
      <c r="AW576" s="198"/>
      <c r="AX576" s="198"/>
      <c r="AY576" s="199"/>
      <c r="AZ576" s="170"/>
      <c r="BA576" s="200"/>
      <c r="BB576" s="194"/>
      <c r="BC576" s="75"/>
      <c r="BD576" s="75"/>
      <c r="BE576" s="171"/>
      <c r="BF576" s="371"/>
      <c r="BG576" s="201"/>
      <c r="BH576" s="202"/>
      <c r="BI576" s="202"/>
      <c r="BJ576" s="202"/>
      <c r="BK576" s="203"/>
      <c r="BL576" s="201"/>
      <c r="BM576" s="195"/>
      <c r="BN576" s="195"/>
      <c r="BO576" s="232"/>
      <c r="BP576" s="203"/>
      <c r="BQ576" s="233"/>
      <c r="BR576" s="234"/>
      <c r="BS576" s="234"/>
    </row>
    <row r="577" spans="1:71">
      <c r="A577" s="188" t="str">
        <f>D577&amp;B577</f>
        <v/>
      </c>
      <c r="B577" s="189"/>
      <c r="C577" s="190"/>
      <c r="D577" s="191"/>
      <c r="E577" s="151">
        <v>572</v>
      </c>
      <c r="F577" s="170"/>
      <c r="G577" s="167"/>
      <c r="H577" s="193"/>
      <c r="I577" s="193"/>
      <c r="J577" s="168"/>
      <c r="K577" s="168"/>
      <c r="L577" s="192"/>
      <c r="M577" s="258"/>
      <c r="N577" s="258"/>
      <c r="O577" s="193"/>
      <c r="P577" s="193"/>
      <c r="Q577" s="192"/>
      <c r="R577" s="194"/>
      <c r="S577" s="170"/>
      <c r="T577" s="170"/>
      <c r="U577" s="169"/>
      <c r="V577" s="216"/>
      <c r="W577" s="172"/>
      <c r="X577" s="191"/>
      <c r="Y577" s="195"/>
      <c r="Z577" s="195"/>
      <c r="AA577" s="196"/>
      <c r="AB577" s="170"/>
      <c r="AC577" s="170"/>
      <c r="AD577" s="172"/>
      <c r="AE577" s="192"/>
      <c r="AF577" s="192"/>
      <c r="AG577" s="192"/>
      <c r="AH577" s="197"/>
      <c r="AI577" s="148"/>
      <c r="AJ577" s="9"/>
      <c r="AK577" s="368"/>
      <c r="AL577" s="368"/>
      <c r="AM577" s="368"/>
      <c r="AN577" s="368"/>
      <c r="AO577" s="369"/>
      <c r="AP577" s="370"/>
      <c r="AQ577" s="370"/>
      <c r="AR577" s="172"/>
      <c r="AS577" s="172"/>
      <c r="AT577" s="172"/>
      <c r="AU577" s="198"/>
      <c r="AV577" s="198"/>
      <c r="AW577" s="198"/>
      <c r="AX577" s="198"/>
      <c r="AY577" s="199"/>
      <c r="AZ577" s="170"/>
      <c r="BA577" s="200"/>
      <c r="BB577" s="194"/>
      <c r="BC577" s="75"/>
      <c r="BD577" s="75"/>
      <c r="BE577" s="171"/>
      <c r="BF577" s="371"/>
      <c r="BG577" s="201"/>
      <c r="BH577" s="202"/>
      <c r="BI577" s="202"/>
      <c r="BJ577" s="202"/>
      <c r="BK577" s="203"/>
      <c r="BL577" s="201"/>
      <c r="BM577" s="195"/>
      <c r="BN577" s="195"/>
      <c r="BO577" s="232"/>
      <c r="BP577" s="203"/>
      <c r="BQ577" s="233"/>
      <c r="BR577" s="234"/>
      <c r="BS577" s="234"/>
    </row>
    <row r="578" spans="1:71">
      <c r="A578" s="188" t="str">
        <f>D578&amp;B578</f>
        <v/>
      </c>
      <c r="B578" s="189"/>
      <c r="C578" s="190"/>
      <c r="D578" s="191"/>
      <c r="E578" s="151">
        <v>573</v>
      </c>
      <c r="F578" s="170"/>
      <c r="G578" s="167"/>
      <c r="H578" s="193"/>
      <c r="I578" s="193"/>
      <c r="J578" s="168"/>
      <c r="K578" s="168"/>
      <c r="L578" s="192"/>
      <c r="M578" s="258"/>
      <c r="N578" s="258"/>
      <c r="O578" s="193"/>
      <c r="P578" s="193"/>
      <c r="Q578" s="192"/>
      <c r="R578" s="194"/>
      <c r="S578" s="170"/>
      <c r="T578" s="170"/>
      <c r="U578" s="169"/>
      <c r="V578" s="216"/>
      <c r="W578" s="172"/>
      <c r="X578" s="191"/>
      <c r="Y578" s="195"/>
      <c r="Z578" s="195"/>
      <c r="AA578" s="196"/>
      <c r="AB578" s="170"/>
      <c r="AC578" s="170"/>
      <c r="AD578" s="172"/>
      <c r="AE578" s="192"/>
      <c r="AF578" s="192"/>
      <c r="AG578" s="192"/>
      <c r="AH578" s="197"/>
      <c r="AI578" s="148"/>
      <c r="AJ578" s="9"/>
      <c r="AK578" s="368"/>
      <c r="AL578" s="368"/>
      <c r="AM578" s="368"/>
      <c r="AN578" s="368"/>
      <c r="AO578" s="369"/>
      <c r="AP578" s="370"/>
      <c r="AQ578" s="370"/>
      <c r="AR578" s="172"/>
      <c r="AS578" s="172"/>
      <c r="AT578" s="172"/>
      <c r="AU578" s="198"/>
      <c r="AV578" s="198"/>
      <c r="AW578" s="198"/>
      <c r="AX578" s="198"/>
      <c r="AY578" s="199"/>
      <c r="AZ578" s="170"/>
      <c r="BA578" s="200"/>
      <c r="BB578" s="194"/>
      <c r="BC578" s="75"/>
      <c r="BD578" s="75"/>
      <c r="BE578" s="171"/>
      <c r="BF578" s="371"/>
      <c r="BG578" s="201"/>
      <c r="BH578" s="202"/>
      <c r="BI578" s="202"/>
      <c r="BJ578" s="202"/>
      <c r="BK578" s="203"/>
      <c r="BL578" s="201"/>
      <c r="BM578" s="195"/>
      <c r="BN578" s="195"/>
      <c r="BO578" s="232"/>
      <c r="BP578" s="203"/>
      <c r="BQ578" s="233"/>
      <c r="BR578" s="234"/>
      <c r="BS578" s="234"/>
    </row>
    <row r="579" spans="1:71">
      <c r="A579" s="188" t="str">
        <f>D579&amp;B579</f>
        <v/>
      </c>
      <c r="B579" s="189"/>
      <c r="C579" s="190"/>
      <c r="D579" s="191"/>
      <c r="E579" s="151">
        <v>574</v>
      </c>
      <c r="F579" s="170"/>
      <c r="G579" s="167"/>
      <c r="H579" s="193"/>
      <c r="I579" s="193"/>
      <c r="J579" s="168"/>
      <c r="K579" s="168"/>
      <c r="L579" s="192"/>
      <c r="M579" s="258"/>
      <c r="N579" s="258"/>
      <c r="O579" s="193"/>
      <c r="P579" s="193"/>
      <c r="Q579" s="192"/>
      <c r="R579" s="194"/>
      <c r="S579" s="170"/>
      <c r="T579" s="170"/>
      <c r="U579" s="169"/>
      <c r="V579" s="216"/>
      <c r="W579" s="172"/>
      <c r="X579" s="191"/>
      <c r="Y579" s="195"/>
      <c r="Z579" s="195"/>
      <c r="AA579" s="196"/>
      <c r="AB579" s="170"/>
      <c r="AC579" s="170"/>
      <c r="AD579" s="172"/>
      <c r="AE579" s="192"/>
      <c r="AF579" s="192"/>
      <c r="AG579" s="192"/>
      <c r="AH579" s="197"/>
      <c r="AI579" s="148"/>
      <c r="AJ579" s="9"/>
      <c r="AK579" s="368"/>
      <c r="AL579" s="368"/>
      <c r="AM579" s="368"/>
      <c r="AN579" s="368"/>
      <c r="AO579" s="369"/>
      <c r="AP579" s="370"/>
      <c r="AQ579" s="370"/>
      <c r="AR579" s="172"/>
      <c r="AS579" s="172"/>
      <c r="AT579" s="172"/>
      <c r="AU579" s="198"/>
      <c r="AV579" s="198"/>
      <c r="AW579" s="198"/>
      <c r="AX579" s="198"/>
      <c r="AY579" s="199"/>
      <c r="AZ579" s="170"/>
      <c r="BA579" s="200"/>
      <c r="BB579" s="194"/>
      <c r="BC579" s="75"/>
      <c r="BD579" s="75"/>
      <c r="BE579" s="171"/>
      <c r="BF579" s="371"/>
      <c r="BG579" s="201"/>
      <c r="BH579" s="202"/>
      <c r="BI579" s="202"/>
      <c r="BJ579" s="202"/>
      <c r="BK579" s="203"/>
      <c r="BL579" s="201"/>
      <c r="BM579" s="195"/>
      <c r="BN579" s="195"/>
      <c r="BO579" s="232"/>
      <c r="BP579" s="203"/>
      <c r="BQ579" s="233"/>
      <c r="BR579" s="234"/>
      <c r="BS579" s="234"/>
    </row>
    <row r="580" spans="1:71">
      <c r="A580" s="188" t="str">
        <f>D580&amp;B580</f>
        <v/>
      </c>
      <c r="B580" s="189"/>
      <c r="C580" s="190"/>
      <c r="D580" s="191"/>
      <c r="E580" s="151">
        <v>575</v>
      </c>
      <c r="F580" s="170"/>
      <c r="G580" s="167"/>
      <c r="H580" s="193"/>
      <c r="I580" s="193"/>
      <c r="J580" s="168"/>
      <c r="K580" s="168"/>
      <c r="L580" s="192"/>
      <c r="M580" s="258"/>
      <c r="N580" s="258"/>
      <c r="O580" s="193"/>
      <c r="P580" s="193"/>
      <c r="Q580" s="192"/>
      <c r="R580" s="194"/>
      <c r="S580" s="170"/>
      <c r="T580" s="170"/>
      <c r="U580" s="169"/>
      <c r="V580" s="216"/>
      <c r="W580" s="172"/>
      <c r="X580" s="191"/>
      <c r="Y580" s="195"/>
      <c r="Z580" s="195"/>
      <c r="AA580" s="196"/>
      <c r="AB580" s="170"/>
      <c r="AC580" s="170"/>
      <c r="AD580" s="172"/>
      <c r="AE580" s="192"/>
      <c r="AF580" s="192"/>
      <c r="AG580" s="192"/>
      <c r="AH580" s="197"/>
      <c r="AI580" s="148"/>
      <c r="AJ580" s="9"/>
      <c r="AK580" s="368"/>
      <c r="AL580" s="368"/>
      <c r="AM580" s="368"/>
      <c r="AN580" s="368"/>
      <c r="AO580" s="369"/>
      <c r="AP580" s="370"/>
      <c r="AQ580" s="370"/>
      <c r="AR580" s="172"/>
      <c r="AS580" s="172"/>
      <c r="AT580" s="172"/>
      <c r="AU580" s="198"/>
      <c r="AV580" s="198"/>
      <c r="AW580" s="198"/>
      <c r="AX580" s="198"/>
      <c r="AY580" s="199"/>
      <c r="AZ580" s="170"/>
      <c r="BA580" s="200"/>
      <c r="BB580" s="194"/>
      <c r="BC580" s="75"/>
      <c r="BD580" s="75"/>
      <c r="BE580" s="171"/>
      <c r="BF580" s="371"/>
      <c r="BG580" s="201"/>
      <c r="BH580" s="202"/>
      <c r="BI580" s="202"/>
      <c r="BJ580" s="202"/>
      <c r="BK580" s="203"/>
      <c r="BL580" s="201"/>
      <c r="BM580" s="195"/>
      <c r="BN580" s="195"/>
      <c r="BO580" s="232"/>
      <c r="BP580" s="203"/>
      <c r="BQ580" s="233"/>
      <c r="BR580" s="234"/>
      <c r="BS580" s="234"/>
    </row>
    <row r="581" spans="1:71">
      <c r="A581" s="188" t="str">
        <f>D581&amp;B581</f>
        <v/>
      </c>
      <c r="B581" s="189"/>
      <c r="C581" s="190"/>
      <c r="D581" s="191"/>
      <c r="E581" s="151">
        <v>576</v>
      </c>
      <c r="F581" s="170"/>
      <c r="G581" s="167"/>
      <c r="H581" s="193"/>
      <c r="I581" s="193"/>
      <c r="J581" s="168"/>
      <c r="K581" s="168"/>
      <c r="L581" s="192"/>
      <c r="M581" s="258"/>
      <c r="N581" s="258"/>
      <c r="O581" s="193"/>
      <c r="P581" s="193"/>
      <c r="Q581" s="192"/>
      <c r="R581" s="194"/>
      <c r="S581" s="170"/>
      <c r="T581" s="170"/>
      <c r="U581" s="169"/>
      <c r="V581" s="216"/>
      <c r="W581" s="172"/>
      <c r="X581" s="191"/>
      <c r="Y581" s="195"/>
      <c r="Z581" s="195"/>
      <c r="AA581" s="196"/>
      <c r="AB581" s="170"/>
      <c r="AC581" s="170"/>
      <c r="AD581" s="172"/>
      <c r="AE581" s="192"/>
      <c r="AF581" s="192"/>
      <c r="AG581" s="192"/>
      <c r="AH581" s="197"/>
      <c r="AI581" s="148"/>
      <c r="AJ581" s="9"/>
      <c r="AK581" s="368"/>
      <c r="AL581" s="368"/>
      <c r="AM581" s="368"/>
      <c r="AN581" s="368"/>
      <c r="AO581" s="369"/>
      <c r="AP581" s="370"/>
      <c r="AQ581" s="370"/>
      <c r="AR581" s="172"/>
      <c r="AS581" s="172"/>
      <c r="AT581" s="172"/>
      <c r="AU581" s="198"/>
      <c r="AV581" s="198"/>
      <c r="AW581" s="198"/>
      <c r="AX581" s="198"/>
      <c r="AY581" s="199"/>
      <c r="AZ581" s="170"/>
      <c r="BA581" s="200"/>
      <c r="BB581" s="194"/>
      <c r="BC581" s="75"/>
      <c r="BD581" s="75"/>
      <c r="BE581" s="171"/>
      <c r="BF581" s="371"/>
      <c r="BG581" s="201"/>
      <c r="BH581" s="202"/>
      <c r="BI581" s="202"/>
      <c r="BJ581" s="202"/>
      <c r="BK581" s="203"/>
      <c r="BL581" s="201"/>
      <c r="BM581" s="195"/>
      <c r="BN581" s="195"/>
      <c r="BO581" s="232"/>
      <c r="BP581" s="203"/>
      <c r="BQ581" s="233"/>
      <c r="BR581" s="234"/>
      <c r="BS581" s="234"/>
    </row>
    <row r="582" spans="1:71">
      <c r="A582" s="188" t="str">
        <f>D582&amp;B582</f>
        <v/>
      </c>
      <c r="B582" s="189"/>
      <c r="C582" s="190"/>
      <c r="D582" s="191"/>
      <c r="E582" s="151">
        <v>577</v>
      </c>
      <c r="F582" s="170"/>
      <c r="G582" s="167"/>
      <c r="H582" s="193"/>
      <c r="I582" s="193"/>
      <c r="J582" s="168"/>
      <c r="K582" s="168"/>
      <c r="L582" s="192"/>
      <c r="M582" s="258"/>
      <c r="N582" s="258"/>
      <c r="O582" s="193"/>
      <c r="P582" s="193"/>
      <c r="Q582" s="192"/>
      <c r="R582" s="194"/>
      <c r="S582" s="170"/>
      <c r="T582" s="170"/>
      <c r="U582" s="169"/>
      <c r="V582" s="216"/>
      <c r="W582" s="172"/>
      <c r="X582" s="191"/>
      <c r="Y582" s="195"/>
      <c r="Z582" s="195"/>
      <c r="AA582" s="196"/>
      <c r="AB582" s="170"/>
      <c r="AC582" s="170"/>
      <c r="AD582" s="172"/>
      <c r="AE582" s="192"/>
      <c r="AF582" s="192"/>
      <c r="AG582" s="192"/>
      <c r="AH582" s="197"/>
      <c r="AI582" s="148"/>
      <c r="AJ582" s="9"/>
      <c r="AK582" s="368"/>
      <c r="AL582" s="368"/>
      <c r="AM582" s="368"/>
      <c r="AN582" s="368"/>
      <c r="AO582" s="369"/>
      <c r="AP582" s="370"/>
      <c r="AQ582" s="370"/>
      <c r="AR582" s="172"/>
      <c r="AS582" s="172"/>
      <c r="AT582" s="172"/>
      <c r="AU582" s="198"/>
      <c r="AV582" s="198"/>
      <c r="AW582" s="198"/>
      <c r="AX582" s="198"/>
      <c r="AY582" s="199"/>
      <c r="AZ582" s="170"/>
      <c r="BA582" s="200"/>
      <c r="BB582" s="194"/>
      <c r="BC582" s="75"/>
      <c r="BD582" s="75"/>
      <c r="BE582" s="171"/>
      <c r="BF582" s="371"/>
      <c r="BG582" s="201"/>
      <c r="BH582" s="202"/>
      <c r="BI582" s="202"/>
      <c r="BJ582" s="202"/>
      <c r="BK582" s="203"/>
      <c r="BL582" s="201"/>
      <c r="BM582" s="195"/>
      <c r="BN582" s="195"/>
      <c r="BO582" s="232"/>
      <c r="BP582" s="203"/>
      <c r="BQ582" s="233"/>
      <c r="BR582" s="234"/>
      <c r="BS582" s="234"/>
    </row>
    <row r="583" spans="1:71">
      <c r="A583" s="188" t="str">
        <f>D583&amp;B583</f>
        <v/>
      </c>
      <c r="B583" s="189"/>
      <c r="C583" s="190"/>
      <c r="D583" s="191"/>
      <c r="E583" s="151">
        <v>578</v>
      </c>
      <c r="F583" s="170"/>
      <c r="G583" s="167"/>
      <c r="H583" s="193"/>
      <c r="I583" s="193"/>
      <c r="J583" s="168"/>
      <c r="K583" s="168"/>
      <c r="L583" s="192"/>
      <c r="M583" s="258"/>
      <c r="N583" s="258"/>
      <c r="O583" s="193"/>
      <c r="P583" s="193"/>
      <c r="Q583" s="192"/>
      <c r="R583" s="194"/>
      <c r="S583" s="170"/>
      <c r="T583" s="170"/>
      <c r="U583" s="169"/>
      <c r="V583" s="216"/>
      <c r="W583" s="172"/>
      <c r="X583" s="191"/>
      <c r="Y583" s="195"/>
      <c r="Z583" s="195"/>
      <c r="AA583" s="196"/>
      <c r="AB583" s="170"/>
      <c r="AC583" s="170"/>
      <c r="AD583" s="172"/>
      <c r="AE583" s="192"/>
      <c r="AF583" s="192"/>
      <c r="AG583" s="192"/>
      <c r="AH583" s="197"/>
      <c r="AI583" s="148"/>
      <c r="AJ583" s="9"/>
      <c r="AK583" s="368"/>
      <c r="AL583" s="368"/>
      <c r="AM583" s="368"/>
      <c r="AN583" s="368"/>
      <c r="AO583" s="369"/>
      <c r="AP583" s="370"/>
      <c r="AQ583" s="370"/>
      <c r="AR583" s="172"/>
      <c r="AS583" s="172"/>
      <c r="AT583" s="172"/>
      <c r="AU583" s="198"/>
      <c r="AV583" s="198"/>
      <c r="AW583" s="198"/>
      <c r="AX583" s="198"/>
      <c r="AY583" s="199"/>
      <c r="AZ583" s="170"/>
      <c r="BA583" s="200"/>
      <c r="BB583" s="194"/>
      <c r="BC583" s="75"/>
      <c r="BD583" s="75"/>
      <c r="BE583" s="171"/>
      <c r="BF583" s="371"/>
      <c r="BG583" s="201"/>
      <c r="BH583" s="202"/>
      <c r="BI583" s="202"/>
      <c r="BJ583" s="202"/>
      <c r="BK583" s="203"/>
      <c r="BL583" s="201"/>
      <c r="BM583" s="195"/>
      <c r="BN583" s="195"/>
      <c r="BO583" s="232"/>
      <c r="BP583" s="203"/>
      <c r="BQ583" s="233"/>
      <c r="BR583" s="234"/>
      <c r="BS583" s="234"/>
    </row>
    <row r="584" spans="1:71">
      <c r="A584" s="188" t="str">
        <f>D584&amp;B584</f>
        <v/>
      </c>
      <c r="B584" s="189"/>
      <c r="C584" s="190"/>
      <c r="D584" s="191"/>
      <c r="E584" s="151">
        <v>579</v>
      </c>
      <c r="F584" s="170"/>
      <c r="G584" s="167"/>
      <c r="H584" s="193"/>
      <c r="I584" s="193"/>
      <c r="J584" s="168"/>
      <c r="K584" s="168"/>
      <c r="L584" s="192"/>
      <c r="M584" s="258"/>
      <c r="N584" s="258"/>
      <c r="O584" s="193"/>
      <c r="P584" s="193"/>
      <c r="Q584" s="192"/>
      <c r="R584" s="194"/>
      <c r="S584" s="170"/>
      <c r="T584" s="170"/>
      <c r="U584" s="169"/>
      <c r="V584" s="216"/>
      <c r="W584" s="172"/>
      <c r="X584" s="191"/>
      <c r="Y584" s="195"/>
      <c r="Z584" s="195"/>
      <c r="AA584" s="196"/>
      <c r="AB584" s="170"/>
      <c r="AC584" s="170"/>
      <c r="AD584" s="172"/>
      <c r="AE584" s="192"/>
      <c r="AF584" s="192"/>
      <c r="AG584" s="192"/>
      <c r="AH584" s="197"/>
      <c r="AI584" s="148"/>
      <c r="AJ584" s="9"/>
      <c r="AK584" s="368"/>
      <c r="AL584" s="368"/>
      <c r="AM584" s="368"/>
      <c r="AN584" s="368"/>
      <c r="AO584" s="369"/>
      <c r="AP584" s="370"/>
      <c r="AQ584" s="370"/>
      <c r="AR584" s="172"/>
      <c r="AS584" s="172"/>
      <c r="AT584" s="172"/>
      <c r="AU584" s="198"/>
      <c r="AV584" s="198"/>
      <c r="AW584" s="198"/>
      <c r="AX584" s="198"/>
      <c r="AY584" s="199"/>
      <c r="AZ584" s="170"/>
      <c r="BA584" s="200"/>
      <c r="BB584" s="194"/>
      <c r="BC584" s="75"/>
      <c r="BD584" s="75"/>
      <c r="BE584" s="171"/>
      <c r="BF584" s="371"/>
      <c r="BG584" s="201"/>
      <c r="BH584" s="202"/>
      <c r="BI584" s="202"/>
      <c r="BJ584" s="202"/>
      <c r="BK584" s="203"/>
      <c r="BL584" s="201"/>
      <c r="BM584" s="195"/>
      <c r="BN584" s="195"/>
      <c r="BO584" s="232"/>
      <c r="BP584" s="203"/>
      <c r="BQ584" s="233"/>
      <c r="BR584" s="234"/>
      <c r="BS584" s="234"/>
    </row>
    <row r="585" spans="1:71">
      <c r="A585" s="188" t="str">
        <f>D585&amp;B585</f>
        <v/>
      </c>
      <c r="B585" s="189"/>
      <c r="C585" s="190"/>
      <c r="D585" s="191"/>
      <c r="E585" s="151">
        <v>580</v>
      </c>
      <c r="F585" s="170"/>
      <c r="G585" s="167"/>
      <c r="H585" s="193"/>
      <c r="I585" s="193"/>
      <c r="J585" s="168"/>
      <c r="K585" s="168"/>
      <c r="L585" s="192"/>
      <c r="M585" s="258"/>
      <c r="N585" s="258"/>
      <c r="O585" s="193"/>
      <c r="P585" s="193"/>
      <c r="Q585" s="192"/>
      <c r="R585" s="194"/>
      <c r="S585" s="170"/>
      <c r="T585" s="170"/>
      <c r="U585" s="169"/>
      <c r="V585" s="216"/>
      <c r="W585" s="172"/>
      <c r="X585" s="191"/>
      <c r="Y585" s="195"/>
      <c r="Z585" s="195"/>
      <c r="AA585" s="196"/>
      <c r="AB585" s="170"/>
      <c r="AC585" s="170"/>
      <c r="AD585" s="172"/>
      <c r="AE585" s="192"/>
      <c r="AF585" s="192"/>
      <c r="AG585" s="192"/>
      <c r="AH585" s="197"/>
      <c r="AI585" s="148"/>
      <c r="AJ585" s="9"/>
      <c r="AK585" s="368"/>
      <c r="AL585" s="368"/>
      <c r="AM585" s="368"/>
      <c r="AN585" s="368"/>
      <c r="AO585" s="369"/>
      <c r="AP585" s="370"/>
      <c r="AQ585" s="370"/>
      <c r="AR585" s="172"/>
      <c r="AS585" s="172"/>
      <c r="AT585" s="172"/>
      <c r="AU585" s="198"/>
      <c r="AV585" s="198"/>
      <c r="AW585" s="198"/>
      <c r="AX585" s="198"/>
      <c r="AY585" s="199"/>
      <c r="AZ585" s="170"/>
      <c r="BA585" s="200"/>
      <c r="BB585" s="194"/>
      <c r="BC585" s="75"/>
      <c r="BD585" s="75"/>
      <c r="BE585" s="171"/>
      <c r="BF585" s="371"/>
      <c r="BG585" s="201"/>
      <c r="BH585" s="202"/>
      <c r="BI585" s="202"/>
      <c r="BJ585" s="202"/>
      <c r="BK585" s="203"/>
      <c r="BL585" s="201"/>
      <c r="BM585" s="195"/>
      <c r="BN585" s="195"/>
      <c r="BO585" s="232"/>
      <c r="BP585" s="203"/>
      <c r="BQ585" s="233"/>
      <c r="BR585" s="234"/>
      <c r="BS585" s="234"/>
    </row>
    <row r="586" spans="1:71">
      <c r="A586" s="188" t="str">
        <f>D586&amp;B586</f>
        <v/>
      </c>
      <c r="B586" s="189"/>
      <c r="C586" s="190"/>
      <c r="D586" s="191"/>
      <c r="E586" s="151">
        <v>581</v>
      </c>
      <c r="F586" s="170"/>
      <c r="G586" s="167"/>
      <c r="H586" s="193"/>
      <c r="I586" s="193"/>
      <c r="J586" s="168"/>
      <c r="K586" s="168"/>
      <c r="L586" s="192"/>
      <c r="M586" s="258"/>
      <c r="N586" s="258"/>
      <c r="O586" s="193"/>
      <c r="P586" s="193"/>
      <c r="Q586" s="192"/>
      <c r="R586" s="194"/>
      <c r="S586" s="170"/>
      <c r="T586" s="170"/>
      <c r="U586" s="169"/>
      <c r="V586" s="216"/>
      <c r="W586" s="172"/>
      <c r="X586" s="191"/>
      <c r="Y586" s="195"/>
      <c r="Z586" s="195"/>
      <c r="AA586" s="196"/>
      <c r="AB586" s="170"/>
      <c r="AC586" s="170"/>
      <c r="AD586" s="172"/>
      <c r="AE586" s="192"/>
      <c r="AF586" s="192"/>
      <c r="AG586" s="192"/>
      <c r="AH586" s="197"/>
      <c r="AI586" s="148"/>
      <c r="AJ586" s="9"/>
      <c r="AK586" s="368"/>
      <c r="AL586" s="368"/>
      <c r="AM586" s="368"/>
      <c r="AN586" s="368"/>
      <c r="AO586" s="369"/>
      <c r="AP586" s="370"/>
      <c r="AQ586" s="370"/>
      <c r="AR586" s="172"/>
      <c r="AS586" s="172"/>
      <c r="AT586" s="172"/>
      <c r="AU586" s="198"/>
      <c r="AV586" s="198"/>
      <c r="AW586" s="198"/>
      <c r="AX586" s="198"/>
      <c r="AY586" s="199"/>
      <c r="AZ586" s="170"/>
      <c r="BA586" s="200"/>
      <c r="BB586" s="194"/>
      <c r="BC586" s="75"/>
      <c r="BD586" s="75"/>
      <c r="BE586" s="171"/>
      <c r="BF586" s="371"/>
      <c r="BG586" s="201"/>
      <c r="BH586" s="202"/>
      <c r="BI586" s="202"/>
      <c r="BJ586" s="202"/>
      <c r="BK586" s="203"/>
      <c r="BL586" s="201"/>
      <c r="BM586" s="195"/>
      <c r="BN586" s="195"/>
      <c r="BO586" s="232"/>
      <c r="BP586" s="203"/>
      <c r="BQ586" s="233"/>
      <c r="BR586" s="234"/>
      <c r="BS586" s="234"/>
    </row>
    <row r="587" spans="1:71">
      <c r="A587" s="188" t="str">
        <f>D587&amp;B587</f>
        <v/>
      </c>
      <c r="B587" s="189"/>
      <c r="C587" s="190"/>
      <c r="D587" s="191"/>
      <c r="E587" s="151">
        <v>582</v>
      </c>
      <c r="F587" s="170"/>
      <c r="G587" s="167"/>
      <c r="H587" s="193"/>
      <c r="I587" s="193"/>
      <c r="J587" s="168"/>
      <c r="K587" s="168"/>
      <c r="L587" s="192"/>
      <c r="M587" s="258"/>
      <c r="N587" s="258"/>
      <c r="O587" s="193"/>
      <c r="P587" s="193"/>
      <c r="Q587" s="192"/>
      <c r="R587" s="194"/>
      <c r="S587" s="170"/>
      <c r="T587" s="170"/>
      <c r="U587" s="169"/>
      <c r="V587" s="216"/>
      <c r="W587" s="172"/>
      <c r="X587" s="191"/>
      <c r="Y587" s="195"/>
      <c r="Z587" s="195"/>
      <c r="AA587" s="196"/>
      <c r="AB587" s="170"/>
      <c r="AC587" s="170"/>
      <c r="AD587" s="172"/>
      <c r="AE587" s="192"/>
      <c r="AF587" s="192"/>
      <c r="AG587" s="192"/>
      <c r="AH587" s="197"/>
      <c r="AI587" s="148"/>
      <c r="AJ587" s="9"/>
      <c r="AK587" s="368"/>
      <c r="AL587" s="368"/>
      <c r="AM587" s="368"/>
      <c r="AN587" s="368"/>
      <c r="AO587" s="369"/>
      <c r="AP587" s="370"/>
      <c r="AQ587" s="370"/>
      <c r="AR587" s="172"/>
      <c r="AS587" s="172"/>
      <c r="AT587" s="172"/>
      <c r="AU587" s="198"/>
      <c r="AV587" s="198"/>
      <c r="AW587" s="198"/>
      <c r="AX587" s="198"/>
      <c r="AY587" s="199"/>
      <c r="AZ587" s="170"/>
      <c r="BA587" s="200"/>
      <c r="BB587" s="194"/>
      <c r="BC587" s="75"/>
      <c r="BD587" s="75"/>
      <c r="BE587" s="171"/>
      <c r="BF587" s="371"/>
      <c r="BG587" s="201"/>
      <c r="BH587" s="202"/>
      <c r="BI587" s="202"/>
      <c r="BJ587" s="202"/>
      <c r="BK587" s="203"/>
      <c r="BL587" s="201"/>
      <c r="BM587" s="195"/>
      <c r="BN587" s="195"/>
      <c r="BO587" s="232"/>
      <c r="BP587" s="203"/>
      <c r="BQ587" s="233"/>
      <c r="BR587" s="234"/>
      <c r="BS587" s="234"/>
    </row>
    <row r="588" spans="1:71">
      <c r="A588" s="188" t="str">
        <f>D588&amp;B588</f>
        <v/>
      </c>
      <c r="B588" s="189"/>
      <c r="C588" s="190"/>
      <c r="D588" s="191"/>
      <c r="E588" s="151">
        <v>583</v>
      </c>
      <c r="F588" s="170"/>
      <c r="G588" s="167"/>
      <c r="H588" s="193"/>
      <c r="I588" s="193"/>
      <c r="J588" s="168"/>
      <c r="K588" s="168"/>
      <c r="L588" s="192"/>
      <c r="M588" s="258"/>
      <c r="N588" s="258"/>
      <c r="O588" s="193"/>
      <c r="P588" s="193"/>
      <c r="Q588" s="192"/>
      <c r="R588" s="194"/>
      <c r="S588" s="170"/>
      <c r="T588" s="170"/>
      <c r="U588" s="169"/>
      <c r="V588" s="216"/>
      <c r="W588" s="172"/>
      <c r="X588" s="191"/>
      <c r="Y588" s="195"/>
      <c r="Z588" s="195"/>
      <c r="AA588" s="196"/>
      <c r="AB588" s="170"/>
      <c r="AC588" s="170"/>
      <c r="AD588" s="172"/>
      <c r="AE588" s="192"/>
      <c r="AF588" s="192"/>
      <c r="AG588" s="192"/>
      <c r="AH588" s="197"/>
      <c r="AI588" s="148"/>
      <c r="AJ588" s="9"/>
      <c r="AK588" s="368"/>
      <c r="AL588" s="368"/>
      <c r="AM588" s="368"/>
      <c r="AN588" s="368"/>
      <c r="AO588" s="369"/>
      <c r="AP588" s="370"/>
      <c r="AQ588" s="370"/>
      <c r="AR588" s="172"/>
      <c r="AS588" s="172"/>
      <c r="AT588" s="172"/>
      <c r="AU588" s="198"/>
      <c r="AV588" s="198"/>
      <c r="AW588" s="198"/>
      <c r="AX588" s="198"/>
      <c r="AY588" s="199"/>
      <c r="AZ588" s="170"/>
      <c r="BA588" s="200"/>
      <c r="BB588" s="194"/>
      <c r="BC588" s="75"/>
      <c r="BD588" s="75"/>
      <c r="BE588" s="171"/>
      <c r="BF588" s="371"/>
      <c r="BG588" s="201"/>
      <c r="BH588" s="202"/>
      <c r="BI588" s="202"/>
      <c r="BJ588" s="202"/>
      <c r="BK588" s="203"/>
      <c r="BL588" s="201"/>
      <c r="BM588" s="195"/>
      <c r="BN588" s="195"/>
      <c r="BO588" s="232"/>
      <c r="BP588" s="203"/>
      <c r="BQ588" s="233"/>
      <c r="BR588" s="234"/>
      <c r="BS588" s="234"/>
    </row>
    <row r="589" spans="1:71">
      <c r="A589" s="188" t="str">
        <f>D589&amp;B589</f>
        <v/>
      </c>
      <c r="B589" s="189"/>
      <c r="C589" s="190"/>
      <c r="D589" s="191"/>
      <c r="E589" s="151">
        <v>584</v>
      </c>
      <c r="F589" s="170"/>
      <c r="G589" s="167"/>
      <c r="H589" s="193"/>
      <c r="I589" s="193"/>
      <c r="J589" s="168"/>
      <c r="K589" s="168"/>
      <c r="L589" s="192"/>
      <c r="M589" s="258"/>
      <c r="N589" s="258"/>
      <c r="O589" s="193"/>
      <c r="P589" s="193"/>
      <c r="Q589" s="192"/>
      <c r="R589" s="194"/>
      <c r="S589" s="170"/>
      <c r="T589" s="170"/>
      <c r="U589" s="169"/>
      <c r="V589" s="216"/>
      <c r="W589" s="172"/>
      <c r="X589" s="191"/>
      <c r="Y589" s="195"/>
      <c r="Z589" s="195"/>
      <c r="AA589" s="196"/>
      <c r="AB589" s="170"/>
      <c r="AC589" s="170"/>
      <c r="AD589" s="172"/>
      <c r="AE589" s="192"/>
      <c r="AF589" s="192"/>
      <c r="AG589" s="192"/>
      <c r="AH589" s="197"/>
      <c r="AI589" s="148"/>
      <c r="AJ589" s="9"/>
      <c r="AK589" s="368"/>
      <c r="AL589" s="368"/>
      <c r="AM589" s="368"/>
      <c r="AN589" s="368"/>
      <c r="AO589" s="369"/>
      <c r="AP589" s="370"/>
      <c r="AQ589" s="370"/>
      <c r="AR589" s="172"/>
      <c r="AS589" s="172"/>
      <c r="AT589" s="172"/>
      <c r="AU589" s="198"/>
      <c r="AV589" s="198"/>
      <c r="AW589" s="198"/>
      <c r="AX589" s="198"/>
      <c r="AY589" s="199"/>
      <c r="AZ589" s="170"/>
      <c r="BA589" s="200"/>
      <c r="BB589" s="194"/>
      <c r="BC589" s="75"/>
      <c r="BD589" s="75"/>
      <c r="BE589" s="171"/>
      <c r="BF589" s="371"/>
      <c r="BG589" s="201"/>
      <c r="BH589" s="202"/>
      <c r="BI589" s="202"/>
      <c r="BJ589" s="202"/>
      <c r="BK589" s="203"/>
      <c r="BL589" s="201"/>
      <c r="BM589" s="195"/>
      <c r="BN589" s="195"/>
      <c r="BO589" s="232"/>
      <c r="BP589" s="203"/>
      <c r="BQ589" s="233"/>
      <c r="BR589" s="234"/>
      <c r="BS589" s="234"/>
    </row>
    <row r="590" spans="1:71">
      <c r="A590" s="188" t="str">
        <f>D590&amp;B590</f>
        <v/>
      </c>
      <c r="B590" s="189"/>
      <c r="C590" s="190"/>
      <c r="D590" s="191"/>
      <c r="E590" s="151">
        <v>585</v>
      </c>
      <c r="F590" s="170"/>
      <c r="G590" s="167"/>
      <c r="H590" s="193"/>
      <c r="I590" s="193"/>
      <c r="J590" s="168"/>
      <c r="K590" s="168"/>
      <c r="L590" s="192"/>
      <c r="M590" s="258"/>
      <c r="N590" s="258"/>
      <c r="O590" s="193"/>
      <c r="P590" s="193"/>
      <c r="Q590" s="192"/>
      <c r="R590" s="194"/>
      <c r="S590" s="170"/>
      <c r="T590" s="170"/>
      <c r="U590" s="169"/>
      <c r="V590" s="216"/>
      <c r="W590" s="172"/>
      <c r="X590" s="191"/>
      <c r="Y590" s="195"/>
      <c r="Z590" s="195"/>
      <c r="AA590" s="196"/>
      <c r="AB590" s="170"/>
      <c r="AC590" s="170"/>
      <c r="AD590" s="172"/>
      <c r="AE590" s="192"/>
      <c r="AF590" s="192"/>
      <c r="AG590" s="192"/>
      <c r="AH590" s="197"/>
      <c r="AI590" s="148"/>
      <c r="AJ590" s="9"/>
      <c r="AK590" s="368"/>
      <c r="AL590" s="368"/>
      <c r="AM590" s="368"/>
      <c r="AN590" s="368"/>
      <c r="AO590" s="369"/>
      <c r="AP590" s="370"/>
      <c r="AQ590" s="370"/>
      <c r="AR590" s="172"/>
      <c r="AS590" s="172"/>
      <c r="AT590" s="172"/>
      <c r="AU590" s="198"/>
      <c r="AV590" s="198"/>
      <c r="AW590" s="198"/>
      <c r="AX590" s="198"/>
      <c r="AY590" s="199"/>
      <c r="AZ590" s="170"/>
      <c r="BA590" s="200"/>
      <c r="BB590" s="194"/>
      <c r="BC590" s="75"/>
      <c r="BD590" s="75"/>
      <c r="BE590" s="171"/>
      <c r="BF590" s="371"/>
      <c r="BG590" s="201"/>
      <c r="BH590" s="202"/>
      <c r="BI590" s="202"/>
      <c r="BJ590" s="202"/>
      <c r="BK590" s="203"/>
      <c r="BL590" s="201"/>
      <c r="BM590" s="195"/>
      <c r="BN590" s="195"/>
      <c r="BO590" s="232"/>
      <c r="BP590" s="203"/>
      <c r="BQ590" s="233"/>
      <c r="BR590" s="234"/>
      <c r="BS590" s="234"/>
    </row>
    <row r="591" spans="1:71">
      <c r="A591" s="188" t="str">
        <f>D591&amp;B591</f>
        <v/>
      </c>
      <c r="B591" s="189"/>
      <c r="C591" s="190"/>
      <c r="D591" s="191"/>
      <c r="E591" s="151">
        <v>586</v>
      </c>
      <c r="F591" s="170"/>
      <c r="G591" s="167"/>
      <c r="H591" s="193"/>
      <c r="I591" s="193"/>
      <c r="J591" s="168"/>
      <c r="K591" s="168"/>
      <c r="L591" s="192"/>
      <c r="M591" s="258"/>
      <c r="N591" s="258"/>
      <c r="O591" s="193"/>
      <c r="P591" s="193"/>
      <c r="Q591" s="192"/>
      <c r="R591" s="194"/>
      <c r="S591" s="170"/>
      <c r="T591" s="170"/>
      <c r="U591" s="169"/>
      <c r="V591" s="216"/>
      <c r="W591" s="172"/>
      <c r="X591" s="191"/>
      <c r="Y591" s="195"/>
      <c r="Z591" s="195"/>
      <c r="AA591" s="196"/>
      <c r="AB591" s="170"/>
      <c r="AC591" s="170"/>
      <c r="AD591" s="172"/>
      <c r="AE591" s="192"/>
      <c r="AF591" s="192"/>
      <c r="AG591" s="192"/>
      <c r="AH591" s="197"/>
      <c r="AI591" s="148"/>
      <c r="AJ591" s="9"/>
      <c r="AK591" s="368"/>
      <c r="AL591" s="368"/>
      <c r="AM591" s="368"/>
      <c r="AN591" s="368"/>
      <c r="AO591" s="369"/>
      <c r="AP591" s="370"/>
      <c r="AQ591" s="370"/>
      <c r="AR591" s="172"/>
      <c r="AS591" s="172"/>
      <c r="AT591" s="172"/>
      <c r="AU591" s="198"/>
      <c r="AV591" s="198"/>
      <c r="AW591" s="198"/>
      <c r="AX591" s="198"/>
      <c r="AY591" s="199"/>
      <c r="AZ591" s="170"/>
      <c r="BA591" s="200"/>
      <c r="BB591" s="194"/>
      <c r="BC591" s="75"/>
      <c r="BD591" s="75"/>
      <c r="BE591" s="171"/>
      <c r="BF591" s="371"/>
      <c r="BG591" s="201"/>
      <c r="BH591" s="202"/>
      <c r="BI591" s="202"/>
      <c r="BJ591" s="202"/>
      <c r="BK591" s="203"/>
      <c r="BL591" s="201"/>
      <c r="BM591" s="195"/>
      <c r="BN591" s="195"/>
      <c r="BO591" s="232"/>
      <c r="BP591" s="203"/>
      <c r="BQ591" s="233"/>
      <c r="BR591" s="234"/>
      <c r="BS591" s="234"/>
    </row>
    <row r="592" spans="1:71">
      <c r="A592" s="188" t="str">
        <f>D592&amp;B592</f>
        <v/>
      </c>
      <c r="B592" s="189"/>
      <c r="C592" s="190"/>
      <c r="D592" s="191"/>
      <c r="E592" s="151">
        <v>587</v>
      </c>
      <c r="F592" s="170"/>
      <c r="G592" s="167"/>
      <c r="H592" s="193"/>
      <c r="I592" s="193"/>
      <c r="J592" s="168"/>
      <c r="K592" s="168"/>
      <c r="L592" s="192"/>
      <c r="M592" s="258"/>
      <c r="N592" s="258"/>
      <c r="O592" s="193"/>
      <c r="P592" s="193"/>
      <c r="Q592" s="192"/>
      <c r="R592" s="194"/>
      <c r="S592" s="170"/>
      <c r="T592" s="170"/>
      <c r="U592" s="169"/>
      <c r="V592" s="216"/>
      <c r="W592" s="172"/>
      <c r="X592" s="191"/>
      <c r="Y592" s="195"/>
      <c r="Z592" s="195"/>
      <c r="AA592" s="196"/>
      <c r="AB592" s="170"/>
      <c r="AC592" s="170"/>
      <c r="AD592" s="172"/>
      <c r="AE592" s="192"/>
      <c r="AF592" s="192"/>
      <c r="AG592" s="192"/>
      <c r="AH592" s="197"/>
      <c r="AI592" s="148"/>
      <c r="AJ592" s="9"/>
      <c r="AK592" s="368"/>
      <c r="AL592" s="368"/>
      <c r="AM592" s="368"/>
      <c r="AN592" s="368"/>
      <c r="AO592" s="369"/>
      <c r="AP592" s="370"/>
      <c r="AQ592" s="370"/>
      <c r="AR592" s="172"/>
      <c r="AS592" s="172"/>
      <c r="AT592" s="172"/>
      <c r="AU592" s="198"/>
      <c r="AV592" s="198"/>
      <c r="AW592" s="198"/>
      <c r="AX592" s="198"/>
      <c r="AY592" s="199"/>
      <c r="AZ592" s="170"/>
      <c r="BA592" s="200"/>
      <c r="BB592" s="194"/>
      <c r="BC592" s="75"/>
      <c r="BD592" s="75"/>
      <c r="BE592" s="171"/>
      <c r="BF592" s="371"/>
      <c r="BG592" s="201"/>
      <c r="BH592" s="202"/>
      <c r="BI592" s="202"/>
      <c r="BJ592" s="202"/>
      <c r="BK592" s="203"/>
      <c r="BL592" s="201"/>
      <c r="BM592" s="195"/>
      <c r="BN592" s="195"/>
      <c r="BO592" s="232"/>
      <c r="BP592" s="203"/>
      <c r="BQ592" s="233"/>
      <c r="BR592" s="234"/>
      <c r="BS592" s="234"/>
    </row>
    <row r="593" spans="1:71">
      <c r="A593" s="188" t="str">
        <f>D593&amp;B593</f>
        <v/>
      </c>
      <c r="B593" s="189"/>
      <c r="C593" s="190"/>
      <c r="D593" s="191"/>
      <c r="E593" s="151">
        <v>588</v>
      </c>
      <c r="F593" s="170"/>
      <c r="G593" s="167"/>
      <c r="H593" s="193"/>
      <c r="I593" s="193"/>
      <c r="J593" s="168"/>
      <c r="K593" s="168"/>
      <c r="L593" s="192"/>
      <c r="M593" s="258"/>
      <c r="N593" s="258"/>
      <c r="O593" s="193"/>
      <c r="P593" s="193"/>
      <c r="Q593" s="192"/>
      <c r="R593" s="194"/>
      <c r="S593" s="170"/>
      <c r="T593" s="170"/>
      <c r="U593" s="169"/>
      <c r="V593" s="216"/>
      <c r="W593" s="172"/>
      <c r="X593" s="191"/>
      <c r="Y593" s="195"/>
      <c r="Z593" s="195"/>
      <c r="AA593" s="196"/>
      <c r="AB593" s="170"/>
      <c r="AC593" s="170"/>
      <c r="AD593" s="172"/>
      <c r="AE593" s="192"/>
      <c r="AF593" s="192"/>
      <c r="AG593" s="192"/>
      <c r="AH593" s="197"/>
      <c r="AI593" s="148"/>
      <c r="AJ593" s="9"/>
      <c r="AK593" s="368"/>
      <c r="AL593" s="368"/>
      <c r="AM593" s="368"/>
      <c r="AN593" s="368"/>
      <c r="AO593" s="369"/>
      <c r="AP593" s="370"/>
      <c r="AQ593" s="370"/>
      <c r="AR593" s="172"/>
      <c r="AS593" s="172"/>
      <c r="AT593" s="172"/>
      <c r="AU593" s="198"/>
      <c r="AV593" s="198"/>
      <c r="AW593" s="198"/>
      <c r="AX593" s="198"/>
      <c r="AY593" s="199"/>
      <c r="AZ593" s="170"/>
      <c r="BA593" s="200"/>
      <c r="BB593" s="194"/>
      <c r="BC593" s="75"/>
      <c r="BD593" s="75"/>
      <c r="BE593" s="171"/>
      <c r="BF593" s="371"/>
      <c r="BG593" s="201"/>
      <c r="BH593" s="202"/>
      <c r="BI593" s="202"/>
      <c r="BJ593" s="202"/>
      <c r="BK593" s="203"/>
      <c r="BL593" s="201"/>
      <c r="BM593" s="195"/>
      <c r="BN593" s="195"/>
      <c r="BO593" s="232"/>
      <c r="BP593" s="203"/>
      <c r="BQ593" s="233"/>
      <c r="BR593" s="234"/>
      <c r="BS593" s="234"/>
    </row>
    <row r="594" spans="1:71">
      <c r="A594" s="188" t="str">
        <f>D594&amp;B594</f>
        <v/>
      </c>
      <c r="B594" s="189"/>
      <c r="C594" s="190"/>
      <c r="D594" s="191"/>
      <c r="E594" s="151">
        <v>589</v>
      </c>
      <c r="F594" s="170"/>
      <c r="G594" s="167"/>
      <c r="H594" s="193"/>
      <c r="I594" s="193"/>
      <c r="J594" s="168"/>
      <c r="K594" s="168"/>
      <c r="L594" s="192"/>
      <c r="M594" s="258"/>
      <c r="N594" s="258"/>
      <c r="O594" s="193"/>
      <c r="P594" s="193"/>
      <c r="Q594" s="192"/>
      <c r="R594" s="194"/>
      <c r="S594" s="170"/>
      <c r="T594" s="170"/>
      <c r="U594" s="169"/>
      <c r="V594" s="216"/>
      <c r="W594" s="172"/>
      <c r="X594" s="191"/>
      <c r="Y594" s="195"/>
      <c r="Z594" s="195"/>
      <c r="AA594" s="196"/>
      <c r="AB594" s="170"/>
      <c r="AC594" s="170"/>
      <c r="AD594" s="172"/>
      <c r="AE594" s="192"/>
      <c r="AF594" s="192"/>
      <c r="AG594" s="192"/>
      <c r="AH594" s="197"/>
      <c r="AI594" s="148"/>
      <c r="AJ594" s="9"/>
      <c r="AK594" s="368"/>
      <c r="AL594" s="368"/>
      <c r="AM594" s="368"/>
      <c r="AN594" s="368"/>
      <c r="AO594" s="369"/>
      <c r="AP594" s="370"/>
      <c r="AQ594" s="370"/>
      <c r="AR594" s="172"/>
      <c r="AS594" s="172"/>
      <c r="AT594" s="172"/>
      <c r="AU594" s="198"/>
      <c r="AV594" s="198"/>
      <c r="AW594" s="198"/>
      <c r="AX594" s="198"/>
      <c r="AY594" s="199"/>
      <c r="AZ594" s="170"/>
      <c r="BA594" s="200"/>
      <c r="BB594" s="194"/>
      <c r="BC594" s="75"/>
      <c r="BD594" s="75"/>
      <c r="BE594" s="171"/>
      <c r="BF594" s="371"/>
      <c r="BG594" s="201"/>
      <c r="BH594" s="202"/>
      <c r="BI594" s="202"/>
      <c r="BJ594" s="202"/>
      <c r="BK594" s="203"/>
      <c r="BL594" s="201"/>
      <c r="BM594" s="195"/>
      <c r="BN594" s="195"/>
      <c r="BO594" s="232"/>
      <c r="BP594" s="203"/>
      <c r="BQ594" s="233"/>
      <c r="BR594" s="234"/>
      <c r="BS594" s="234"/>
    </row>
    <row r="595" spans="1:71">
      <c r="A595" s="188" t="str">
        <f>D595&amp;B595</f>
        <v/>
      </c>
      <c r="B595" s="189"/>
      <c r="C595" s="190"/>
      <c r="D595" s="191"/>
      <c r="E595" s="151">
        <v>590</v>
      </c>
      <c r="F595" s="170"/>
      <c r="G595" s="167"/>
      <c r="H595" s="193"/>
      <c r="I595" s="193"/>
      <c r="J595" s="168"/>
      <c r="K595" s="168"/>
      <c r="L595" s="192"/>
      <c r="M595" s="258"/>
      <c r="N595" s="258"/>
      <c r="O595" s="193"/>
      <c r="P595" s="193"/>
      <c r="Q595" s="192"/>
      <c r="R595" s="194"/>
      <c r="S595" s="170"/>
      <c r="T595" s="170"/>
      <c r="U595" s="169"/>
      <c r="V595" s="216"/>
      <c r="W595" s="172"/>
      <c r="X595" s="191"/>
      <c r="Y595" s="195"/>
      <c r="Z595" s="195"/>
      <c r="AA595" s="196"/>
      <c r="AB595" s="170"/>
      <c r="AC595" s="170"/>
      <c r="AD595" s="172"/>
      <c r="AE595" s="192"/>
      <c r="AF595" s="192"/>
      <c r="AG595" s="192"/>
      <c r="AH595" s="197"/>
      <c r="AI595" s="148"/>
      <c r="AJ595" s="9"/>
      <c r="AK595" s="368"/>
      <c r="AL595" s="368"/>
      <c r="AM595" s="368"/>
      <c r="AN595" s="368"/>
      <c r="AO595" s="369"/>
      <c r="AP595" s="370"/>
      <c r="AQ595" s="370"/>
      <c r="AR595" s="172"/>
      <c r="AS595" s="172"/>
      <c r="AT595" s="172"/>
      <c r="AU595" s="198"/>
      <c r="AV595" s="198"/>
      <c r="AW595" s="198"/>
      <c r="AX595" s="198"/>
      <c r="AY595" s="199"/>
      <c r="AZ595" s="170"/>
      <c r="BA595" s="200"/>
      <c r="BB595" s="194"/>
      <c r="BC595" s="75"/>
      <c r="BD595" s="75"/>
      <c r="BE595" s="171"/>
      <c r="BF595" s="371"/>
      <c r="BG595" s="201"/>
      <c r="BH595" s="202"/>
      <c r="BI595" s="202"/>
      <c r="BJ595" s="202"/>
      <c r="BK595" s="203"/>
      <c r="BL595" s="201"/>
      <c r="BM595" s="195"/>
      <c r="BN595" s="195"/>
      <c r="BO595" s="232"/>
      <c r="BP595" s="203"/>
      <c r="BQ595" s="233"/>
      <c r="BR595" s="234"/>
      <c r="BS595" s="234"/>
    </row>
    <row r="596" spans="1:71">
      <c r="A596" s="188" t="str">
        <f>D596&amp;B596</f>
        <v/>
      </c>
      <c r="B596" s="189"/>
      <c r="C596" s="190"/>
      <c r="D596" s="191"/>
      <c r="E596" s="151">
        <v>591</v>
      </c>
      <c r="F596" s="170"/>
      <c r="G596" s="167"/>
      <c r="H596" s="193"/>
      <c r="I596" s="193"/>
      <c r="J596" s="168"/>
      <c r="K596" s="168"/>
      <c r="L596" s="192"/>
      <c r="M596" s="258"/>
      <c r="N596" s="258"/>
      <c r="O596" s="193"/>
      <c r="P596" s="193"/>
      <c r="Q596" s="192"/>
      <c r="R596" s="194"/>
      <c r="S596" s="170"/>
      <c r="T596" s="170"/>
      <c r="U596" s="169"/>
      <c r="V596" s="216"/>
      <c r="W596" s="172"/>
      <c r="X596" s="191"/>
      <c r="Y596" s="195"/>
      <c r="Z596" s="195"/>
      <c r="AA596" s="196"/>
      <c r="AB596" s="170"/>
      <c r="AC596" s="170"/>
      <c r="AD596" s="172"/>
      <c r="AE596" s="192"/>
      <c r="AF596" s="192"/>
      <c r="AG596" s="192"/>
      <c r="AH596" s="197"/>
      <c r="AI596" s="148"/>
      <c r="AJ596" s="9"/>
      <c r="AK596" s="368"/>
      <c r="AL596" s="368"/>
      <c r="AM596" s="368"/>
      <c r="AN596" s="368"/>
      <c r="AO596" s="369"/>
      <c r="AP596" s="370"/>
      <c r="AQ596" s="370"/>
      <c r="AR596" s="172"/>
      <c r="AS596" s="172"/>
      <c r="AT596" s="172"/>
      <c r="AU596" s="198"/>
      <c r="AV596" s="198"/>
      <c r="AW596" s="198"/>
      <c r="AX596" s="198"/>
      <c r="AY596" s="199"/>
      <c r="AZ596" s="170"/>
      <c r="BA596" s="200"/>
      <c r="BB596" s="194"/>
      <c r="BC596" s="75"/>
      <c r="BD596" s="75"/>
      <c r="BE596" s="171"/>
      <c r="BF596" s="371"/>
      <c r="BG596" s="201"/>
      <c r="BH596" s="202"/>
      <c r="BI596" s="202"/>
      <c r="BJ596" s="202"/>
      <c r="BK596" s="203"/>
      <c r="BL596" s="201"/>
      <c r="BM596" s="195"/>
      <c r="BN596" s="195"/>
      <c r="BO596" s="232"/>
      <c r="BP596" s="203"/>
      <c r="BQ596" s="233"/>
      <c r="BR596" s="234"/>
      <c r="BS596" s="234"/>
    </row>
    <row r="597" spans="1:71">
      <c r="A597" s="188" t="str">
        <f>D597&amp;B597</f>
        <v/>
      </c>
      <c r="B597" s="189"/>
      <c r="C597" s="190"/>
      <c r="D597" s="191"/>
      <c r="E597" s="151">
        <v>592</v>
      </c>
      <c r="F597" s="170"/>
      <c r="G597" s="167"/>
      <c r="H597" s="193"/>
      <c r="I597" s="193"/>
      <c r="J597" s="168"/>
      <c r="K597" s="168"/>
      <c r="L597" s="192"/>
      <c r="M597" s="258"/>
      <c r="N597" s="258"/>
      <c r="O597" s="193"/>
      <c r="P597" s="193"/>
      <c r="Q597" s="192"/>
      <c r="R597" s="194"/>
      <c r="S597" s="170"/>
      <c r="T597" s="170"/>
      <c r="U597" s="169"/>
      <c r="V597" s="216"/>
      <c r="W597" s="172"/>
      <c r="X597" s="191"/>
      <c r="Y597" s="195"/>
      <c r="Z597" s="195"/>
      <c r="AA597" s="196"/>
      <c r="AB597" s="170"/>
      <c r="AC597" s="170"/>
      <c r="AD597" s="172"/>
      <c r="AE597" s="192"/>
      <c r="AF597" s="192"/>
      <c r="AG597" s="192"/>
      <c r="AH597" s="197"/>
      <c r="AI597" s="148"/>
      <c r="AJ597" s="9"/>
      <c r="AK597" s="368"/>
      <c r="AL597" s="368"/>
      <c r="AM597" s="368"/>
      <c r="AN597" s="368"/>
      <c r="AO597" s="369"/>
      <c r="AP597" s="370"/>
      <c r="AQ597" s="370"/>
      <c r="AR597" s="172"/>
      <c r="AS597" s="172"/>
      <c r="AT597" s="172"/>
      <c r="AU597" s="198"/>
      <c r="AV597" s="198"/>
      <c r="AW597" s="198"/>
      <c r="AX597" s="198"/>
      <c r="AY597" s="199"/>
      <c r="AZ597" s="170"/>
      <c r="BA597" s="200"/>
      <c r="BB597" s="194"/>
      <c r="BC597" s="75"/>
      <c r="BD597" s="75"/>
      <c r="BE597" s="171"/>
      <c r="BF597" s="371"/>
      <c r="BG597" s="201"/>
      <c r="BH597" s="202"/>
      <c r="BI597" s="202"/>
      <c r="BJ597" s="202"/>
      <c r="BK597" s="203"/>
      <c r="BL597" s="201"/>
      <c r="BM597" s="195"/>
      <c r="BN597" s="195"/>
      <c r="BO597" s="232"/>
      <c r="BP597" s="203"/>
      <c r="BQ597" s="233"/>
      <c r="BR597" s="234"/>
      <c r="BS597" s="234"/>
    </row>
    <row r="598" spans="1:71">
      <c r="A598" s="188" t="str">
        <f>D598&amp;B598</f>
        <v/>
      </c>
      <c r="B598" s="189"/>
      <c r="C598" s="190"/>
      <c r="D598" s="191"/>
      <c r="E598" s="151">
        <v>593</v>
      </c>
      <c r="F598" s="170"/>
      <c r="G598" s="167"/>
      <c r="H598" s="193"/>
      <c r="I598" s="193"/>
      <c r="J598" s="168"/>
      <c r="K598" s="168"/>
      <c r="L598" s="192"/>
      <c r="M598" s="258"/>
      <c r="N598" s="258"/>
      <c r="O598" s="193"/>
      <c r="P598" s="193"/>
      <c r="Q598" s="192"/>
      <c r="R598" s="194"/>
      <c r="S598" s="170"/>
      <c r="T598" s="170"/>
      <c r="U598" s="169"/>
      <c r="V598" s="216"/>
      <c r="W598" s="172"/>
      <c r="X598" s="191"/>
      <c r="Y598" s="195"/>
      <c r="Z598" s="195"/>
      <c r="AA598" s="196"/>
      <c r="AB598" s="170"/>
      <c r="AC598" s="170"/>
      <c r="AD598" s="172"/>
      <c r="AE598" s="192"/>
      <c r="AF598" s="192"/>
      <c r="AG598" s="192"/>
      <c r="AH598" s="197"/>
      <c r="AI598" s="148"/>
      <c r="AJ598" s="9"/>
      <c r="AK598" s="368"/>
      <c r="AL598" s="368"/>
      <c r="AM598" s="368"/>
      <c r="AN598" s="368"/>
      <c r="AO598" s="369"/>
      <c r="AP598" s="370"/>
      <c r="AQ598" s="370"/>
      <c r="AR598" s="172"/>
      <c r="AS598" s="172"/>
      <c r="AT598" s="172"/>
      <c r="AU598" s="198"/>
      <c r="AV598" s="198"/>
      <c r="AW598" s="198"/>
      <c r="AX598" s="198"/>
      <c r="AY598" s="199"/>
      <c r="AZ598" s="170"/>
      <c r="BA598" s="200"/>
      <c r="BB598" s="194"/>
      <c r="BC598" s="75"/>
      <c r="BD598" s="75"/>
      <c r="BE598" s="171"/>
      <c r="BF598" s="371"/>
      <c r="BG598" s="201"/>
      <c r="BH598" s="202"/>
      <c r="BI598" s="202"/>
      <c r="BJ598" s="202"/>
      <c r="BK598" s="203"/>
      <c r="BL598" s="201"/>
      <c r="BM598" s="195"/>
      <c r="BN598" s="195"/>
      <c r="BO598" s="232"/>
      <c r="BP598" s="203"/>
      <c r="BQ598" s="233"/>
      <c r="BR598" s="234"/>
      <c r="BS598" s="234"/>
    </row>
    <row r="599" spans="1:71">
      <c r="A599" s="188" t="str">
        <f>D599&amp;B599</f>
        <v/>
      </c>
      <c r="B599" s="189"/>
      <c r="C599" s="190"/>
      <c r="D599" s="191"/>
      <c r="E599" s="151">
        <v>594</v>
      </c>
      <c r="F599" s="170"/>
      <c r="G599" s="167"/>
      <c r="H599" s="193"/>
      <c r="I599" s="193"/>
      <c r="J599" s="168"/>
      <c r="K599" s="168"/>
      <c r="L599" s="192"/>
      <c r="M599" s="258"/>
      <c r="N599" s="258"/>
      <c r="O599" s="193"/>
      <c r="P599" s="193"/>
      <c r="Q599" s="192"/>
      <c r="R599" s="194"/>
      <c r="S599" s="170"/>
      <c r="T599" s="170"/>
      <c r="U599" s="169"/>
      <c r="V599" s="216"/>
      <c r="W599" s="172"/>
      <c r="X599" s="191"/>
      <c r="Y599" s="195"/>
      <c r="Z599" s="195"/>
      <c r="AA599" s="196"/>
      <c r="AB599" s="170"/>
      <c r="AC599" s="170"/>
      <c r="AD599" s="172"/>
      <c r="AE599" s="192"/>
      <c r="AF599" s="192"/>
      <c r="AG599" s="192"/>
      <c r="AH599" s="197"/>
      <c r="AI599" s="148"/>
      <c r="AJ599" s="9"/>
      <c r="AK599" s="368"/>
      <c r="AL599" s="368"/>
      <c r="AM599" s="368"/>
      <c r="AN599" s="368"/>
      <c r="AO599" s="369"/>
      <c r="AP599" s="370"/>
      <c r="AQ599" s="370"/>
      <c r="AR599" s="172"/>
      <c r="AS599" s="172"/>
      <c r="AT599" s="172"/>
      <c r="AU599" s="198"/>
      <c r="AV599" s="198"/>
      <c r="AW599" s="198"/>
      <c r="AX599" s="198"/>
      <c r="AY599" s="199"/>
      <c r="AZ599" s="170"/>
      <c r="BA599" s="200"/>
      <c r="BB599" s="194"/>
      <c r="BC599" s="75"/>
      <c r="BD599" s="75"/>
      <c r="BE599" s="171"/>
      <c r="BF599" s="371"/>
      <c r="BG599" s="201"/>
      <c r="BH599" s="202"/>
      <c r="BI599" s="202"/>
      <c r="BJ599" s="202"/>
      <c r="BK599" s="203"/>
      <c r="BL599" s="201"/>
      <c r="BM599" s="195"/>
      <c r="BN599" s="195"/>
      <c r="BO599" s="232"/>
      <c r="BP599" s="203"/>
      <c r="BQ599" s="233"/>
      <c r="BR599" s="234"/>
      <c r="BS599" s="234"/>
    </row>
    <row r="600" spans="1:71">
      <c r="A600" s="188" t="str">
        <f>D600&amp;B600</f>
        <v/>
      </c>
      <c r="B600" s="189"/>
      <c r="C600" s="190"/>
      <c r="D600" s="191"/>
      <c r="E600" s="151">
        <v>595</v>
      </c>
      <c r="F600" s="170"/>
      <c r="G600" s="167"/>
      <c r="H600" s="193"/>
      <c r="I600" s="193"/>
      <c r="J600" s="168"/>
      <c r="K600" s="168"/>
      <c r="L600" s="192"/>
      <c r="M600" s="258"/>
      <c r="N600" s="258"/>
      <c r="O600" s="193"/>
      <c r="P600" s="193"/>
      <c r="Q600" s="192"/>
      <c r="R600" s="194"/>
      <c r="S600" s="170"/>
      <c r="T600" s="170"/>
      <c r="U600" s="169"/>
      <c r="V600" s="216"/>
      <c r="W600" s="172"/>
      <c r="X600" s="191"/>
      <c r="Y600" s="195"/>
      <c r="Z600" s="195"/>
      <c r="AA600" s="196"/>
      <c r="AB600" s="170"/>
      <c r="AC600" s="170"/>
      <c r="AD600" s="172"/>
      <c r="AE600" s="192"/>
      <c r="AF600" s="192"/>
      <c r="AG600" s="192"/>
      <c r="AH600" s="197"/>
      <c r="AI600" s="148"/>
      <c r="AJ600" s="9"/>
      <c r="AK600" s="368"/>
      <c r="AL600" s="368"/>
      <c r="AM600" s="368"/>
      <c r="AN600" s="368"/>
      <c r="AO600" s="369"/>
      <c r="AP600" s="370"/>
      <c r="AQ600" s="370"/>
      <c r="AR600" s="172"/>
      <c r="AS600" s="172"/>
      <c r="AT600" s="172"/>
      <c r="AU600" s="198"/>
      <c r="AV600" s="198"/>
      <c r="AW600" s="198"/>
      <c r="AX600" s="198"/>
      <c r="AY600" s="199"/>
      <c r="AZ600" s="170"/>
      <c r="BA600" s="200"/>
      <c r="BB600" s="194"/>
      <c r="BC600" s="75"/>
      <c r="BD600" s="75"/>
      <c r="BE600" s="171"/>
      <c r="BF600" s="371"/>
      <c r="BG600" s="201"/>
      <c r="BH600" s="202"/>
      <c r="BI600" s="202"/>
      <c r="BJ600" s="202"/>
      <c r="BK600" s="203"/>
      <c r="BL600" s="201"/>
      <c r="BM600" s="195"/>
      <c r="BN600" s="195"/>
      <c r="BO600" s="232"/>
      <c r="BP600" s="203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50 X251:Y251 Y254 X255:Y255 V256:Y434 V252:Y253 V233:Y235 V237:Y240 X236:Y236 V242:Y243 Y24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45:AD250 Z251:AA251 AC251:AD251 Z242:AC243 Z252:Z253 AC252:AC253 Z255 AC255 Z256:AD434 Z233:AD235 Z237:AD240 Z236 AB241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53:Z434 Y232:Z240 Y242:Z251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53:Z434 Y232:Z240 Y242:Z251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7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8"/>
      <c r="P3" s="162"/>
    </row>
    <row r="4" spans="1:17" ht="15.75" customHeight="1">
      <c r="O4" s="288"/>
      <c r="P4" s="162"/>
    </row>
    <row r="5" spans="1:17" s="99" customFormat="1" ht="11.25" customHeight="1">
      <c r="A5"/>
      <c r="B5" s="98"/>
      <c r="C5" s="348" t="s">
        <v>1783</v>
      </c>
      <c r="D5" s="349"/>
      <c r="E5" s="349"/>
      <c r="F5" s="349"/>
      <c r="G5" s="349"/>
      <c r="H5" s="349"/>
      <c r="I5" s="349"/>
      <c r="J5" s="350"/>
      <c r="K5" s="351" t="s">
        <v>1784</v>
      </c>
      <c r="L5" s="352"/>
      <c r="M5" s="352"/>
      <c r="N5" s="352"/>
      <c r="O5" s="353" t="s">
        <v>1785</v>
      </c>
      <c r="P5" s="354"/>
      <c r="Q5" s="355"/>
    </row>
    <row r="6" spans="1:17" s="99" customFormat="1" ht="15.75" customHeight="1">
      <c r="A6" s="93" t="s">
        <v>1786</v>
      </c>
      <c r="B6" s="100" t="s">
        <v>1787</v>
      </c>
      <c r="C6" s="101" t="s">
        <v>1162</v>
      </c>
      <c r="D6" s="102" t="s">
        <v>1163</v>
      </c>
      <c r="E6" s="101" t="s">
        <v>1788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1789</v>
      </c>
      <c r="M6" s="145" t="s">
        <v>628</v>
      </c>
      <c r="N6" s="146" t="s">
        <v>1157</v>
      </c>
      <c r="O6" s="289" t="s">
        <v>1200</v>
      </c>
      <c r="P6" s="164"/>
      <c r="Q6" s="206" t="s">
        <v>1790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-</v>
      </c>
      <c r="D7" s="105" t="str">
        <f>IF(FN_MC!T6="","*",FN_MC!T6)</f>
        <v>-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-</v>
      </c>
      <c r="D8" s="105" t="str">
        <f>IF(FN_MC!T7="","*",FN_MC!T7)</f>
        <v>-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-</v>
      </c>
      <c r="D9" s="105" t="str">
        <f>IF(FN_MC!T8="","*",FN_MC!T8)</f>
        <v>-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-</v>
      </c>
      <c r="D10" s="105" t="str">
        <f>IF(FN_MC!T9="","*",FN_MC!T9)</f>
        <v>-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-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-</v>
      </c>
      <c r="M10" s="147">
        <f>IF(FN_MC!AP9="","*",FN_MC!AP9)</f>
        <v>463</v>
      </c>
      <c r="N10" s="147" t="str">
        <f>IF(FN_MC!AM9="","*",FN_MC!AM9)</f>
        <v>-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-</v>
      </c>
      <c r="D11" s="105" t="str">
        <f>IF(FN_MC!T10="","*",FN_MC!T10)</f>
        <v>-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-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-</v>
      </c>
      <c r="M11" s="147">
        <f>IF(FN_MC!AP10="","*",FN_MC!AP10)</f>
        <v>209</v>
      </c>
      <c r="N11" s="147" t="str">
        <f>IF(FN_MC!AM10="","*",FN_MC!AM10)</f>
        <v>-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-</v>
      </c>
      <c r="D12" s="105" t="str">
        <f>IF(FN_MC!T11="","*",FN_MC!T11)</f>
        <v>-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-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-</v>
      </c>
      <c r="M12" s="147">
        <f>IF(FN_MC!AP11="","*",FN_MC!AP11)</f>
        <v>301</v>
      </c>
      <c r="N12" s="147" t="str">
        <f>IF(FN_MC!AM11="","*",FN_MC!AM11)</f>
        <v>-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-</v>
      </c>
      <c r="D13" s="105" t="str">
        <f>IF(FN_MC!T12="","*",FN_MC!T12)</f>
        <v>-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-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-</v>
      </c>
      <c r="M13" s="147">
        <f>IF(FN_MC!AP12="","*",FN_MC!AP12)</f>
        <v>560</v>
      </c>
      <c r="N13" s="147" t="str">
        <f>IF(FN_MC!AM12="","*",FN_MC!AM12)</f>
        <v>-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-</v>
      </c>
      <c r="D14" s="105" t="str">
        <f>IF(FN_MC!T13="","*",FN_MC!T13)</f>
        <v>-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-</v>
      </c>
      <c r="D15" s="105" t="str">
        <f>IF(FN_MC!T14="","*",FN_MC!T14)</f>
        <v>-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-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-</v>
      </c>
      <c r="M15" s="147">
        <f>IF(FN_MC!AP14="","*",FN_MC!AP14)</f>
        <v>482</v>
      </c>
      <c r="N15" s="147" t="str">
        <f>IF(FN_MC!AM14="","*",FN_MC!AM14)</f>
        <v>-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-</v>
      </c>
      <c r="D16" s="105" t="str">
        <f>IF(FN_MC!T15="","*",FN_MC!T15)</f>
        <v>-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-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-</v>
      </c>
      <c r="M16" s="147">
        <f>IF(FN_MC!AP15="","*",FN_MC!AP15)</f>
        <v>2090</v>
      </c>
      <c r="N16" s="147" t="str">
        <f>IF(FN_MC!AM15="","*",FN_MC!AM15)</f>
        <v>-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-</v>
      </c>
      <c r="D17" s="105" t="str">
        <f>IF(FN_MC!T16="","*",FN_MC!T16)</f>
        <v>-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-</v>
      </c>
      <c r="D18" s="105" t="str">
        <f>IF(FN_MC!T17="","*",FN_MC!T17)</f>
        <v>-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-</v>
      </c>
      <c r="D19" s="105" t="str">
        <f>IF(FN_MC!T18="","*",FN_MC!T18)</f>
        <v>-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-</v>
      </c>
      <c r="D20" s="105" t="str">
        <f>IF(FN_MC!T19="","*",FN_MC!T19)</f>
        <v>-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-</v>
      </c>
      <c r="D21" s="105" t="str">
        <f>IF(FN_MC!T20="","*",FN_MC!T20)</f>
        <v>-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-</v>
      </c>
      <c r="D22" s="105" t="str">
        <f>IF(FN_MC!T21="","*",FN_MC!T21)</f>
        <v>-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-</v>
      </c>
      <c r="D23" s="105" t="str">
        <f>IF(FN_MC!T22="","*",FN_MC!T22)</f>
        <v>-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-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-</v>
      </c>
      <c r="M23" s="147">
        <f>IF(FN_MC!AP22="","*",FN_MC!AP22)</f>
        <v>209</v>
      </c>
      <c r="N23" s="147" t="str">
        <f>IF(FN_MC!AM22="","*",FN_MC!AM22)</f>
        <v>-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-</v>
      </c>
      <c r="D24" s="105" t="str">
        <f>IF(FN_MC!T23="","*",FN_MC!T23)</f>
        <v>-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-</v>
      </c>
      <c r="D25" s="105" t="str">
        <f>IF(FN_MC!T24="","*",FN_MC!T24)</f>
        <v>-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-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-</v>
      </c>
      <c r="M25" s="147">
        <f>IF(FN_MC!AP24="","*",FN_MC!AP24)</f>
        <v>1966</v>
      </c>
      <c r="N25" s="147" t="str">
        <f>IF(FN_MC!AM24="","*",FN_MC!AM24)</f>
        <v>-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-</v>
      </c>
      <c r="D26" s="105" t="str">
        <f>IF(FN_MC!T25="","*",FN_MC!T25)</f>
        <v>-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-</v>
      </c>
      <c r="D27" s="105" t="str">
        <f>IF(FN_MC!T26="","*",FN_MC!T26)</f>
        <v>-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-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-</v>
      </c>
      <c r="M27" s="147">
        <f>IF(FN_MC!AP26="","*",FN_MC!AP26)</f>
        <v>482</v>
      </c>
      <c r="N27" s="147" t="str">
        <f>IF(FN_MC!AM26="","*",FN_MC!AM26)</f>
        <v>-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-</v>
      </c>
      <c r="D28" s="105" t="str">
        <f>IF(FN_MC!T27="","*",FN_MC!T27)</f>
        <v>-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-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-</v>
      </c>
      <c r="M28" s="147">
        <f>IF(FN_MC!AP27="","*",FN_MC!AP27)</f>
        <v>2090</v>
      </c>
      <c r="N28" s="147" t="str">
        <f>IF(FN_MC!AM27="","*",FN_MC!AM27)</f>
        <v>-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-</v>
      </c>
      <c r="D29" s="105" t="str">
        <f>IF(FN_MC!T28="","*",FN_MC!T28)</f>
        <v>-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-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-</v>
      </c>
      <c r="M29" s="147">
        <f>IF(FN_MC!AP28="","*",FN_MC!AP28)</f>
        <v>666</v>
      </c>
      <c r="N29" s="147" t="str">
        <f>IF(FN_MC!AM28="","*",FN_MC!AM28)</f>
        <v>-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-</v>
      </c>
      <c r="D30" s="105" t="str">
        <f>IF(FN_MC!T29="","*",FN_MC!T29)</f>
        <v>-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-</v>
      </c>
      <c r="D31" s="105" t="str">
        <f>IF(FN_MC!T30="","*",FN_MC!T30)</f>
        <v>-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-</v>
      </c>
      <c r="D32" s="105" t="str">
        <f>IF(FN_MC!T31="","*",FN_MC!T31)</f>
        <v>-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-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-</v>
      </c>
      <c r="M32" s="147">
        <f>IF(FN_MC!AP31="","*",FN_MC!AP31)</f>
        <v>1983</v>
      </c>
      <c r="N32" s="147" t="str">
        <f>IF(FN_MC!AM31="","*",FN_MC!AM31)</f>
        <v>-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-</v>
      </c>
      <c r="D33" s="105" t="str">
        <f>IF(FN_MC!T32="","*",FN_MC!T32)</f>
        <v>-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-</v>
      </c>
      <c r="D34" s="105" t="str">
        <f>IF(FN_MC!T33="","*",FN_MC!T33)</f>
        <v>-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-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-</v>
      </c>
      <c r="M34" s="147">
        <f>IF(FN_MC!AP33="","*",FN_MC!AP33)</f>
        <v>185</v>
      </c>
      <c r="N34" s="147" t="str">
        <f>IF(FN_MC!AM33="","*",FN_MC!AM33)</f>
        <v>-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-</v>
      </c>
      <c r="D35" s="105" t="str">
        <f>IF(FN_MC!T34="","*",FN_MC!T34)</f>
        <v>-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-</v>
      </c>
      <c r="D36" s="105" t="str">
        <f>IF(FN_MC!T35="","*",FN_MC!T35)</f>
        <v>-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-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-</v>
      </c>
      <c r="M36" s="147">
        <f>IF(FN_MC!AP35="","*",FN_MC!AP35)</f>
        <v>207.6</v>
      </c>
      <c r="N36" s="147" t="str">
        <f>IF(FN_MC!AM35="","*",FN_MC!AM35)</f>
        <v>-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-</v>
      </c>
      <c r="D37" s="105" t="str">
        <f>IF(FN_MC!T36="","*",FN_MC!T36)</f>
        <v>-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-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-</v>
      </c>
      <c r="M37" s="147">
        <f>IF(FN_MC!AP36="","*",FN_MC!AP36)</f>
        <v>268</v>
      </c>
      <c r="N37" s="147" t="str">
        <f>IF(FN_MC!AM36="","*",FN_MC!AM36)</f>
        <v>-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-</v>
      </c>
      <c r="D38" s="105" t="str">
        <f>IF(FN_MC!T37="","*",FN_MC!T37)</f>
        <v>-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-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-</v>
      </c>
      <c r="M38" s="147">
        <f>IF(FN_MC!AP37="","*",FN_MC!AP37)</f>
        <v>335</v>
      </c>
      <c r="N38" s="147" t="str">
        <f>IF(FN_MC!AM37="","*",FN_MC!AM37)</f>
        <v>-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-</v>
      </c>
      <c r="D39" s="105" t="str">
        <f>IF(FN_MC!T38="","*",FN_MC!T38)</f>
        <v>-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-</v>
      </c>
      <c r="D40" s="105" t="str">
        <f>IF(FN_MC!T39="","*",FN_MC!T39)</f>
        <v>-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-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-</v>
      </c>
      <c r="M40" s="147">
        <f>IF(FN_MC!AP39="","*",FN_MC!AP39)</f>
        <v>482</v>
      </c>
      <c r="N40" s="147" t="str">
        <f>IF(FN_MC!AM39="","*",FN_MC!AM39)</f>
        <v>-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-</v>
      </c>
      <c r="D41" s="105" t="str">
        <f>IF(FN_MC!T40="","*",FN_MC!T40)</f>
        <v>-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-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-</v>
      </c>
      <c r="M41" s="147">
        <f>IF(FN_MC!AP40="","*",FN_MC!AP40)</f>
        <v>2100</v>
      </c>
      <c r="N41" s="147" t="str">
        <f>IF(FN_MC!AM40="","*",FN_MC!AM40)</f>
        <v>-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-</v>
      </c>
      <c r="D42" s="105" t="str">
        <f>IF(FN_MC!T41="","*",FN_MC!T41)</f>
        <v>-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-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-</v>
      </c>
      <c r="M42" s="147">
        <f>IF(FN_MC!AP41="","*",FN_MC!AP41)</f>
        <v>666</v>
      </c>
      <c r="N42" s="147" t="str">
        <f>IF(FN_MC!AM41="","*",FN_MC!AM41)</f>
        <v>-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-</v>
      </c>
      <c r="D43" s="105" t="str">
        <f>IF(FN_MC!T42="","*",FN_MC!T42)</f>
        <v>-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-</v>
      </c>
      <c r="D44" s="105" t="str">
        <f>IF(FN_MC!T43="","*",FN_MC!T43)</f>
        <v>-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-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-</v>
      </c>
      <c r="M44" s="147">
        <f>IF(FN_MC!AP43="","*",FN_MC!AP43)</f>
        <v>207.6</v>
      </c>
      <c r="N44" s="147" t="str">
        <f>IF(FN_MC!AM43="","*",FN_MC!AM43)</f>
        <v>-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-</v>
      </c>
      <c r="D45" s="105" t="str">
        <f>IF(FN_MC!T44="","*",FN_MC!T44)</f>
        <v>-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-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-</v>
      </c>
      <c r="M45" s="147">
        <f>IF(FN_MC!AP44="","*",FN_MC!AP44)</f>
        <v>754</v>
      </c>
      <c r="N45" s="147" t="str">
        <f>IF(FN_MC!AM44="","*",FN_MC!AM44)</f>
        <v>-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-</v>
      </c>
      <c r="D46" s="105" t="str">
        <f>IF(FN_MC!T45="","*",FN_MC!T45)</f>
        <v>-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-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-</v>
      </c>
      <c r="M46" s="147">
        <f>IF(FN_MC!AP45="","*",FN_MC!AP45)</f>
        <v>716</v>
      </c>
      <c r="N46" s="147" t="str">
        <f>IF(FN_MC!AM45="","*",FN_MC!AM45)</f>
        <v>-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-</v>
      </c>
      <c r="D47" s="105" t="str">
        <f>IF(FN_MC!T46="","*",FN_MC!T46)</f>
        <v>-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-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-</v>
      </c>
      <c r="M47" s="147">
        <f>IF(FN_MC!AP46="","*",FN_MC!AP46)</f>
        <v>334</v>
      </c>
      <c r="N47" s="147" t="str">
        <f>IF(FN_MC!AM46="","*",FN_MC!AM46)</f>
        <v>-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-</v>
      </c>
      <c r="D48" s="105" t="str">
        <f>IF(FN_MC!T47="","*",FN_MC!T47)</f>
        <v>-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-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-</v>
      </c>
      <c r="M48" s="147">
        <f>IF(FN_MC!AP47="","*",FN_MC!AP47)</f>
        <v>103</v>
      </c>
      <c r="N48" s="147" t="str">
        <f>IF(FN_MC!AM47="","*",FN_MC!AM47)</f>
        <v>-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-</v>
      </c>
      <c r="D49" s="105" t="str">
        <f>IF(FN_MC!T48="","*",FN_MC!T48)</f>
        <v>-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-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-</v>
      </c>
      <c r="M49" s="147">
        <f>IF(FN_MC!AP48="","*",FN_MC!AP48)</f>
        <v>2085</v>
      </c>
      <c r="N49" s="147" t="str">
        <f>IF(FN_MC!AM48="","*",FN_MC!AM48)</f>
        <v>-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-</v>
      </c>
      <c r="D50" s="105" t="str">
        <f>IF(FN_MC!T49="","*",FN_MC!T49)</f>
        <v>-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-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-</v>
      </c>
      <c r="M50" s="147">
        <f>IF(FN_MC!AP49="","*",FN_MC!AP49)</f>
        <v>334</v>
      </c>
      <c r="N50" s="147" t="str">
        <f>IF(FN_MC!AM49="","*",FN_MC!AM49)</f>
        <v>-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-</v>
      </c>
      <c r="D51" s="105" t="str">
        <f>IF(FN_MC!T50="","*",FN_MC!T50)</f>
        <v>-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-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-</v>
      </c>
      <c r="M51" s="147">
        <f>IF(FN_MC!AP50="","*",FN_MC!AP50)</f>
        <v>426.85</v>
      </c>
      <c r="N51" s="147" t="str">
        <f>IF(FN_MC!AM50="","*",FN_MC!AM50)</f>
        <v>-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-</v>
      </c>
      <c r="D52" s="105" t="str">
        <f>IF(FN_MC!T51="","*",FN_MC!T51)</f>
        <v>-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-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-</v>
      </c>
      <c r="M52" s="147">
        <f>IF(FN_MC!AP51="","*",FN_MC!AP51)</f>
        <v>406.1</v>
      </c>
      <c r="N52" s="147" t="str">
        <f>IF(FN_MC!AM51="","*",FN_MC!AM51)</f>
        <v>-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-</v>
      </c>
      <c r="D53" s="105" t="str">
        <f>IF(FN_MC!T52="","*",FN_MC!T52)</f>
        <v>-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-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-</v>
      </c>
      <c r="M53" s="147">
        <f>IF(FN_MC!AP52="","*",FN_MC!AP52)</f>
        <v>103</v>
      </c>
      <c r="N53" s="147" t="str">
        <f>IF(FN_MC!AM52="","*",FN_MC!AM52)</f>
        <v>-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-</v>
      </c>
      <c r="D54" s="105" t="str">
        <f>IF(FN_MC!T53="","*",FN_MC!T53)</f>
        <v>-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-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-</v>
      </c>
      <c r="M54" s="147">
        <f>IF(FN_MC!AP53="","*",FN_MC!AP53)</f>
        <v>250</v>
      </c>
      <c r="N54" s="147" t="str">
        <f>IF(FN_MC!AM53="","*",FN_MC!AM53)</f>
        <v>-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-</v>
      </c>
      <c r="D55" s="105" t="str">
        <f>IF(FN_MC!T54="","*",FN_MC!T54)</f>
        <v>-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-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-</v>
      </c>
      <c r="M55" s="147">
        <f>IF(FN_MC!AP54="","*",FN_MC!AP54)</f>
        <v>562</v>
      </c>
      <c r="N55" s="147" t="str">
        <f>IF(FN_MC!AM54="","*",FN_MC!AM54)</f>
        <v>-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-</v>
      </c>
      <c r="D56" s="105" t="str">
        <f>IF(FN_MC!T55="","*",FN_MC!T55)</f>
        <v>-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-</v>
      </c>
      <c r="D57" s="105" t="str">
        <f>IF(FN_MC!T56="","*",FN_MC!T56)</f>
        <v>-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-</v>
      </c>
      <c r="D58" s="105" t="str">
        <f>IF(FN_MC!T57="","*",FN_MC!T57)</f>
        <v>-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-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-</v>
      </c>
      <c r="M58" s="147">
        <f>IF(FN_MC!AP57="","*",FN_MC!AP57)</f>
        <v>207.6</v>
      </c>
      <c r="N58" s="147" t="str">
        <f>IF(FN_MC!AM57="","*",FN_MC!AM57)</f>
        <v>-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-</v>
      </c>
      <c r="D59" s="105" t="str">
        <f>IF(FN_MC!T58="","*",FN_MC!T58)</f>
        <v>-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-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-</v>
      </c>
      <c r="M59" s="147">
        <f>IF(FN_MC!AP58="","*",FN_MC!AP58)</f>
        <v>617</v>
      </c>
      <c r="N59" s="147" t="str">
        <f>IF(FN_MC!AM58="","*",FN_MC!AM58)</f>
        <v>-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-</v>
      </c>
      <c r="D60" s="105" t="str">
        <f>IF(FN_MC!T59="","*",FN_MC!T59)</f>
        <v>-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-</v>
      </c>
      <c r="D61" s="105" t="str">
        <f>IF(FN_MC!T60="","*",FN_MC!T60)</f>
        <v>-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-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-</v>
      </c>
      <c r="M61" s="147">
        <f>IF(FN_MC!AP60="","*",FN_MC!AP60)</f>
        <v>207.6</v>
      </c>
      <c r="N61" s="147" t="str">
        <f>IF(FN_MC!AM60="","*",FN_MC!AM60)</f>
        <v>-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-</v>
      </c>
      <c r="D62" s="105" t="str">
        <f>IF(FN_MC!T61="","*",FN_MC!T61)</f>
        <v>-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-</v>
      </c>
      <c r="D63" s="105" t="str">
        <f>IF(FN_MC!T62="","*",FN_MC!T62)</f>
        <v>-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-</v>
      </c>
      <c r="D64" s="105" t="str">
        <f>IF(FN_MC!T63="","*",FN_MC!T63)</f>
        <v>-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-</v>
      </c>
      <c r="D65" s="105" t="str">
        <f>IF(FN_MC!T64="","*",FN_MC!T64)</f>
        <v>-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-</v>
      </c>
      <c r="D66" s="105" t="str">
        <f>IF(FN_MC!T65="","*",FN_MC!T65)</f>
        <v>-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-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-</v>
      </c>
      <c r="M66" s="147">
        <f>IF(FN_MC!AP65="","*",FN_MC!AP65)</f>
        <v>295</v>
      </c>
      <c r="N66" s="147" t="str">
        <f>IF(FN_MC!AM65="","*",FN_MC!AM65)</f>
        <v>-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-</v>
      </c>
      <c r="D67" s="105" t="str">
        <f>IF(FN_MC!T66="","*",FN_MC!T66)</f>
        <v>-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-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-</v>
      </c>
      <c r="M67" s="147">
        <f>IF(FN_MC!AP66="","*",FN_MC!AP66)</f>
        <v>407</v>
      </c>
      <c r="N67" s="147" t="str">
        <f>IF(FN_MC!AM66="","*",FN_MC!AM66)</f>
        <v>-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-</v>
      </c>
      <c r="D68" s="105" t="str">
        <f>IF(FN_MC!T67="","*",FN_MC!T67)</f>
        <v>-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-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-</v>
      </c>
      <c r="M68" s="147">
        <f>IF(FN_MC!AP67="","*",FN_MC!AP67)</f>
        <v>1472</v>
      </c>
      <c r="N68" s="147" t="str">
        <f>IF(FN_MC!AM67="","*",FN_MC!AM67)</f>
        <v>-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-</v>
      </c>
      <c r="D69" s="105" t="str">
        <f>IF(FN_MC!T68="","*",FN_MC!T68)</f>
        <v>-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-</v>
      </c>
      <c r="D70" s="105" t="str">
        <f>IF(FN_MC!T69="","*",FN_MC!T69)</f>
        <v>-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-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-</v>
      </c>
      <c r="M70" s="147">
        <f>IF(FN_MC!AP69="","*",FN_MC!AP69)</f>
        <v>183.5</v>
      </c>
      <c r="N70" s="147" t="str">
        <f>IF(FN_MC!AM69="","*",FN_MC!AM69)</f>
        <v>-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-</v>
      </c>
      <c r="D71" s="105" t="str">
        <f>IF(FN_MC!T70="","*",FN_MC!T70)</f>
        <v>-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-</v>
      </c>
      <c r="D72" s="105" t="str">
        <f>IF(FN_MC!T71="","*",FN_MC!T71)</f>
        <v>-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-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-</v>
      </c>
      <c r="M72" s="147">
        <f>IF(FN_MC!AP71="","*",FN_MC!AP71)</f>
        <v>404.08</v>
      </c>
      <c r="N72" s="147" t="str">
        <f>IF(FN_MC!AM71="","*",FN_MC!AM71)</f>
        <v>-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-</v>
      </c>
      <c r="D73" s="105" t="str">
        <f>IF(FN_MC!T72="","*",FN_MC!T72)</f>
        <v>-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-</v>
      </c>
      <c r="D74" s="105" t="str">
        <f>IF(FN_MC!T73="","*",FN_MC!T73)</f>
        <v>-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-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-</v>
      </c>
      <c r="M74" s="147">
        <f>IF(FN_MC!AP73="","*",FN_MC!AP73)</f>
        <v>301</v>
      </c>
      <c r="N74" s="147" t="str">
        <f>IF(FN_MC!AM73="","*",FN_MC!AM73)</f>
        <v>-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-</v>
      </c>
      <c r="D75" s="105" t="str">
        <f>IF(FN_MC!T74="","*",FN_MC!T74)</f>
        <v>-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-</v>
      </c>
      <c r="D76" s="105" t="str">
        <f>IF(FN_MC!T75="","*",FN_MC!T75)</f>
        <v>-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-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-</v>
      </c>
      <c r="M76" s="147">
        <f>IF(FN_MC!AP75="","*",FN_MC!AP75)</f>
        <v>407</v>
      </c>
      <c r="N76" s="147" t="str">
        <f>IF(FN_MC!AM75="","*",FN_MC!AM75)</f>
        <v>-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-</v>
      </c>
      <c r="D77" s="105" t="str">
        <f>IF(FN_MC!T76="","*",FN_MC!T76)</f>
        <v>-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-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-</v>
      </c>
      <c r="M77" s="147">
        <f>IF(FN_MC!AP76="","*",FN_MC!AP76)</f>
        <v>134</v>
      </c>
      <c r="N77" s="147" t="str">
        <f>IF(FN_MC!AM76="","*",FN_MC!AM76)</f>
        <v>-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-</v>
      </c>
      <c r="D78" s="105" t="str">
        <f>IF(FN_MC!T77="","*",FN_MC!T77)</f>
        <v>-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-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-</v>
      </c>
      <c r="M78" s="147">
        <f>IF(FN_MC!AP77="","*",FN_MC!AP77)</f>
        <v>11</v>
      </c>
      <c r="N78" s="147" t="str">
        <f>IF(FN_MC!AM77="","*",FN_MC!AM77)</f>
        <v>-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-</v>
      </c>
      <c r="D79" s="105" t="str">
        <f>IF(FN_MC!T78="","*",FN_MC!T78)</f>
        <v>-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-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-</v>
      </c>
      <c r="M79" s="147">
        <f>IF(FN_MC!AP78="","*",FN_MC!AP78)</f>
        <v>1496</v>
      </c>
      <c r="N79" s="147" t="str">
        <f>IF(FN_MC!AM78="","*",FN_MC!AM78)</f>
        <v>-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-</v>
      </c>
      <c r="D80" s="105" t="str">
        <f>IF(FN_MC!T79="","*",FN_MC!T79)</f>
        <v>-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-</v>
      </c>
      <c r="D81" s="105" t="str">
        <f>IF(FN_MC!T80="","*",FN_MC!T80)</f>
        <v>-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-</v>
      </c>
      <c r="D82" s="105" t="str">
        <f>IF(FN_MC!T81="","*",FN_MC!T81)</f>
        <v>-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-</v>
      </c>
      <c r="D83" s="105" t="str">
        <f>IF(FN_MC!T82="","*",FN_MC!T82)</f>
        <v>-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-</v>
      </c>
      <c r="D84" s="105" t="str">
        <f>IF(FN_MC!T83="","*",FN_MC!T83)</f>
        <v>-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-</v>
      </c>
      <c r="D85" s="105" t="str">
        <f>IF(FN_MC!T84="","*",FN_MC!T84)</f>
        <v>-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-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-</v>
      </c>
      <c r="M85" s="147">
        <f>IF(FN_MC!AP84="","*",FN_MC!AP84)</f>
        <v>1887</v>
      </c>
      <c r="N85" s="147" t="str">
        <f>IF(FN_MC!AM84="","*",FN_MC!AM84)</f>
        <v>-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-</v>
      </c>
      <c r="D86" s="105" t="str">
        <f>IF(FN_MC!T85="","*",FN_MC!T85)</f>
        <v>-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-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-</v>
      </c>
      <c r="M86" s="147">
        <f>IF(FN_MC!AP85="","*",FN_MC!AP85)</f>
        <v>407</v>
      </c>
      <c r="N86" s="147" t="str">
        <f>IF(FN_MC!AM85="","*",FN_MC!AM85)</f>
        <v>-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-</v>
      </c>
      <c r="D87" s="105" t="str">
        <f>IF(FN_MC!T86="","*",FN_MC!T86)</f>
        <v>-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-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-</v>
      </c>
      <c r="M87" s="147">
        <f>IF(FN_MC!AP86="","*",FN_MC!AP86)</f>
        <v>134</v>
      </c>
      <c r="N87" s="147" t="str">
        <f>IF(FN_MC!AM86="","*",FN_MC!AM86)</f>
        <v>-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-</v>
      </c>
      <c r="D88" s="105" t="str">
        <f>IF(FN_MC!T87="","*",FN_MC!T87)</f>
        <v>-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-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-</v>
      </c>
      <c r="M88" s="147">
        <f>IF(FN_MC!AP87="","*",FN_MC!AP87)</f>
        <v>11</v>
      </c>
      <c r="N88" s="147" t="str">
        <f>IF(FN_MC!AM87="","*",FN_MC!AM87)</f>
        <v>-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-</v>
      </c>
      <c r="D89" s="105" t="str">
        <f>IF(FN_MC!T88="","*",FN_MC!T88)</f>
        <v>-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-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-</v>
      </c>
      <c r="M89" s="147">
        <f>IF(FN_MC!AP88="","*",FN_MC!AP88)</f>
        <v>1496</v>
      </c>
      <c r="N89" s="147" t="str">
        <f>IF(FN_MC!AM88="","*",FN_MC!AM88)</f>
        <v>-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-</v>
      </c>
      <c r="D90" s="105" t="str">
        <f>IF(FN_MC!T89="","*",FN_MC!T89)</f>
        <v>-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-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-</v>
      </c>
      <c r="M90" s="147">
        <f>IF(FN_MC!AP89="","*",FN_MC!AP89)</f>
        <v>235</v>
      </c>
      <c r="N90" s="147" t="str">
        <f>IF(FN_MC!AM89="","*",FN_MC!AM89)</f>
        <v>-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-</v>
      </c>
      <c r="D91" s="105" t="str">
        <f>IF(FN_MC!T90="","*",FN_MC!T90)</f>
        <v>-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-</v>
      </c>
      <c r="D92" s="105" t="str">
        <f>IF(FN_MC!T91="","*",FN_MC!T91)</f>
        <v>-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-</v>
      </c>
      <c r="D93" s="105" t="str">
        <f>IF(FN_MC!T92="","*",FN_MC!T92)</f>
        <v>-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-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-</v>
      </c>
      <c r="M93" s="147">
        <f>IF(FN_MC!AP92="","*",FN_MC!AP92)</f>
        <v>183</v>
      </c>
      <c r="N93" s="147" t="str">
        <f>IF(FN_MC!AM92="","*",FN_MC!AM92)</f>
        <v>-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-</v>
      </c>
      <c r="D94" s="105" t="str">
        <f>IF(FN_MC!T93="","*",FN_MC!T93)</f>
        <v>-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-</v>
      </c>
      <c r="D95" s="105" t="str">
        <f>IF(FN_MC!T94="","*",FN_MC!T94)</f>
        <v>-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-</v>
      </c>
      <c r="D96" s="105" t="str">
        <f>IF(FN_MC!T95="","*",FN_MC!T95)</f>
        <v>-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-</v>
      </c>
      <c r="D97" s="105" t="str">
        <f>IF(FN_MC!T96="","*",FN_MC!T96)</f>
        <v>-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-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-</v>
      </c>
      <c r="M97" s="147">
        <f>IF(FN_MC!AP96="","*",FN_MC!AP96)</f>
        <v>1887</v>
      </c>
      <c r="N97" s="147" t="str">
        <f>IF(FN_MC!AM96="","*",FN_MC!AM96)</f>
        <v>-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-</v>
      </c>
      <c r="D98" s="105" t="str">
        <f>IF(FN_MC!T97="","*",FN_MC!T97)</f>
        <v>-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-</v>
      </c>
      <c r="D99" s="105" t="str">
        <f>IF(FN_MC!T98="","*",FN_MC!T98)</f>
        <v>-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-</v>
      </c>
      <c r="D100" s="105" t="str">
        <f>IF(FN_MC!T99="","*",FN_MC!T99)</f>
        <v>-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-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-</v>
      </c>
      <c r="M100" s="147">
        <f>IF(FN_MC!AP99="","*",FN_MC!AP99)</f>
        <v>235</v>
      </c>
      <c r="N100" s="147" t="str">
        <f>IF(FN_MC!AM99="","*",FN_MC!AM99)</f>
        <v>-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-</v>
      </c>
      <c r="D101" s="105" t="str">
        <f>IF(FN_MC!T100="","*",FN_MC!T100)</f>
        <v>-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-</v>
      </c>
      <c r="D102" s="105" t="str">
        <f>IF(FN_MC!T101="","*",FN_MC!T101)</f>
        <v>-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-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-</v>
      </c>
      <c r="M102" s="147">
        <f>IF(FN_MC!AP101="","*",FN_MC!AP101)</f>
        <v>183</v>
      </c>
      <c r="N102" s="147" t="str">
        <f>IF(FN_MC!AM101="","*",FN_MC!AM101)</f>
        <v>-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-</v>
      </c>
      <c r="D103" s="105" t="str">
        <f>IF(FN_MC!T102="","*",FN_MC!T102)</f>
        <v>-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-</v>
      </c>
      <c r="D104" s="105" t="str">
        <f>IF(FN_MC!T103="","*",FN_MC!T103)</f>
        <v>-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-</v>
      </c>
      <c r="D105" s="105" t="str">
        <f>IF(FN_MC!T104="","*",FN_MC!T104)</f>
        <v>-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-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-</v>
      </c>
      <c r="M105" s="147">
        <f>IF(FN_MC!AP104="","*",FN_MC!AP104)</f>
        <v>300</v>
      </c>
      <c r="N105" s="147" t="str">
        <f>IF(FN_MC!AM104="","*",FN_MC!AM104)</f>
        <v>-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-</v>
      </c>
      <c r="D106" s="105" t="str">
        <f>IF(FN_MC!T105="","*",FN_MC!T105)</f>
        <v>-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-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-</v>
      </c>
      <c r="M106" s="147">
        <f>IF(FN_MC!AP105="","*",FN_MC!AP105)</f>
        <v>1867</v>
      </c>
      <c r="N106" s="147" t="str">
        <f>IF(FN_MC!AM105="","*",FN_MC!AM105)</f>
        <v>-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-</v>
      </c>
      <c r="D107" s="105" t="str">
        <f>IF(FN_MC!T106="","*",FN_MC!T106)</f>
        <v>-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-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-</v>
      </c>
      <c r="M107" s="147">
        <f>IF(FN_MC!AP106="","*",FN_MC!AP106)</f>
        <v>721.1</v>
      </c>
      <c r="N107" s="147" t="str">
        <f>IF(FN_MC!AM106="","*",FN_MC!AM106)</f>
        <v>-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-</v>
      </c>
      <c r="D108" s="105" t="str">
        <f>IF(FN_MC!T107="","*",FN_MC!T107)</f>
        <v>-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-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-</v>
      </c>
      <c r="M108" s="147">
        <f>IF(FN_MC!AP107="","*",FN_MC!AP107)</f>
        <v>471</v>
      </c>
      <c r="N108" s="147" t="str">
        <f>IF(FN_MC!AM107="","*",FN_MC!AM107)</f>
        <v>-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-</v>
      </c>
      <c r="D109" s="105" t="str">
        <f>IF(FN_MC!T108="","*",FN_MC!T108)</f>
        <v>-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-</v>
      </c>
      <c r="D110" s="105" t="str">
        <f>IF(FN_MC!T109="","*",FN_MC!T109)</f>
        <v>-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-</v>
      </c>
      <c r="D111" s="105" t="str">
        <f>IF(FN_MC!T110="","*",FN_MC!T110)</f>
        <v>-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-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-</v>
      </c>
      <c r="M111" s="147">
        <f>IF(FN_MC!AP110="","*",FN_MC!AP110)</f>
        <v>662</v>
      </c>
      <c r="N111" s="147" t="str">
        <f>IF(FN_MC!AM110="","*",FN_MC!AM110)</f>
        <v>-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-</v>
      </c>
      <c r="D112" s="105" t="str">
        <f>IF(FN_MC!T111="","*",FN_MC!T111)</f>
        <v>-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-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-</v>
      </c>
      <c r="M112" s="147">
        <f>IF(FN_MC!AP111="","*",FN_MC!AP111)</f>
        <v>134.5</v>
      </c>
      <c r="N112" s="147" t="str">
        <f>IF(FN_MC!AM111="","*",FN_MC!AM111)</f>
        <v>-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-</v>
      </c>
      <c r="D113" s="105" t="str">
        <f>IF(FN_MC!T112="","*",FN_MC!T112)</f>
        <v>-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-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-</v>
      </c>
      <c r="M113" s="147">
        <f>IF(FN_MC!AP112="","*",FN_MC!AP112)</f>
        <v>235</v>
      </c>
      <c r="N113" s="147" t="str">
        <f>IF(FN_MC!AM112="","*",FN_MC!AM112)</f>
        <v>-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-</v>
      </c>
      <c r="D114" s="105" t="str">
        <f>IF(FN_MC!T113="","*",FN_MC!T113)</f>
        <v>-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-</v>
      </c>
      <c r="D115" s="105" t="str">
        <f>IF(FN_MC!T114="","*",FN_MC!T114)</f>
        <v>-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-</v>
      </c>
      <c r="D116" s="105" t="str">
        <f>IF(FN_MC!T115="","*",FN_MC!T115)</f>
        <v>-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-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-</v>
      </c>
      <c r="M116" s="147">
        <f>IF(FN_MC!AP115="","*",FN_MC!AP115)</f>
        <v>661</v>
      </c>
      <c r="N116" s="147" t="str">
        <f>IF(FN_MC!AM115="","*",FN_MC!AM115)</f>
        <v>-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-</v>
      </c>
      <c r="D117" s="105" t="str">
        <f>IF(FN_MC!T116="","*",FN_MC!T116)</f>
        <v>-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-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-</v>
      </c>
      <c r="M117" s="147">
        <f>IF(FN_MC!AP116="","*",FN_MC!AP116)</f>
        <v>206</v>
      </c>
      <c r="N117" s="147" t="str">
        <f>IF(FN_MC!AM116="","*",FN_MC!AM116)</f>
        <v>-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-</v>
      </c>
      <c r="D118" s="105" t="str">
        <f>IF(FN_MC!T117="","*",FN_MC!T117)</f>
        <v>-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-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-</v>
      </c>
      <c r="M118" s="147">
        <f>IF(FN_MC!AP117="","*",FN_MC!AP117)</f>
        <v>294.7</v>
      </c>
      <c r="N118" s="147" t="str">
        <f>IF(FN_MC!AM117="","*",FN_MC!AM117)</f>
        <v>-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-</v>
      </c>
      <c r="D119" s="105" t="str">
        <f>IF(FN_MC!T118="","*",FN_MC!T118)</f>
        <v>-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-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-</v>
      </c>
      <c r="M119" s="147">
        <f>IF(FN_MC!AP118="","*",FN_MC!AP118)</f>
        <v>407</v>
      </c>
      <c r="N119" s="147" t="str">
        <f>IF(FN_MC!AM118="","*",FN_MC!AM118)</f>
        <v>-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-</v>
      </c>
      <c r="D120" s="105" t="str">
        <f>IF(FN_MC!T119="","*",FN_MC!T119)</f>
        <v>-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-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-</v>
      </c>
      <c r="M120" s="147">
        <f>IF(FN_MC!AP119="","*",FN_MC!AP119)</f>
        <v>134.5</v>
      </c>
      <c r="N120" s="147" t="str">
        <f>IF(FN_MC!AM119="","*",FN_MC!AM119)</f>
        <v>-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-</v>
      </c>
      <c r="D121" s="105" t="str">
        <f>IF(FN_MC!T120="","*",FN_MC!T120)</f>
        <v>-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-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-</v>
      </c>
      <c r="M121" s="147">
        <f>IF(FN_MC!AP120="","*",FN_MC!AP120)</f>
        <v>235</v>
      </c>
      <c r="N121" s="147" t="str">
        <f>IF(FN_MC!AM120="","*",FN_MC!AM120)</f>
        <v>-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-</v>
      </c>
      <c r="D122" s="105" t="str">
        <f>IF(FN_MC!T121="","*",FN_MC!T121)</f>
        <v>-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-</v>
      </c>
      <c r="D123" s="105" t="str">
        <f>IF(FN_MC!T122="","*",FN_MC!T122)</f>
        <v>-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-</v>
      </c>
      <c r="D124" s="105" t="str">
        <f>IF(FN_MC!T123="","*",FN_MC!T123)</f>
        <v>-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-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-</v>
      </c>
      <c r="M124" s="147">
        <f>IF(FN_MC!AP123="","*",FN_MC!AP123)</f>
        <v>206</v>
      </c>
      <c r="N124" s="147" t="str">
        <f>IF(FN_MC!AM123="","*",FN_MC!AM123)</f>
        <v>-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-</v>
      </c>
      <c r="D125" s="105" t="str">
        <f>IF(FN_MC!T124="","*",FN_MC!T124)</f>
        <v>-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-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-</v>
      </c>
      <c r="M125" s="147">
        <f>IF(FN_MC!AP124="","*",FN_MC!AP124)</f>
        <v>294</v>
      </c>
      <c r="N125" s="147" t="str">
        <f>IF(FN_MC!AM124="","*",FN_MC!AM124)</f>
        <v>-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-</v>
      </c>
      <c r="D126" s="105" t="str">
        <f>IF(FN_MC!T125="","*",FN_MC!T125)</f>
        <v>-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-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-</v>
      </c>
      <c r="M126" s="147">
        <f>IF(FN_MC!AP125="","*",FN_MC!AP125)</f>
        <v>235</v>
      </c>
      <c r="N126" s="147" t="str">
        <f>IF(FN_MC!AM125="","*",FN_MC!AM125)</f>
        <v>-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-</v>
      </c>
      <c r="D127" s="105" t="str">
        <f>IF(FN_MC!T126="","*",FN_MC!T126)</f>
        <v>-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-</v>
      </c>
      <c r="D128" s="105" t="str">
        <f>IF(FN_MC!T127="","*",FN_MC!T127)</f>
        <v>-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-</v>
      </c>
      <c r="D129" s="105" t="str">
        <f>IF(FN_MC!T128="","*",FN_MC!T128)</f>
        <v>-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-</v>
      </c>
      <c r="D130" s="105" t="str">
        <f>IF(FN_MC!T129="","*",FN_MC!T129)</f>
        <v>-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-</v>
      </c>
      <c r="D131" s="105" t="str">
        <f>IF(FN_MC!T130="","*",FN_MC!T130)</f>
        <v>-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-</v>
      </c>
      <c r="D132" s="105" t="str">
        <f>IF(FN_MC!T131="","*",FN_MC!T131)</f>
        <v>-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-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-</v>
      </c>
      <c r="M132" s="147">
        <f>IF(FN_MC!AP131="","*",FN_MC!AP131)</f>
        <v>206</v>
      </c>
      <c r="N132" s="147" t="str">
        <f>IF(FN_MC!AM131="","*",FN_MC!AM131)</f>
        <v>-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-</v>
      </c>
      <c r="D133" s="105" t="str">
        <f>IF(FN_MC!T132="","*",FN_MC!T132)</f>
        <v>-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-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-</v>
      </c>
      <c r="M133" s="147">
        <f>IF(FN_MC!AP132="","*",FN_MC!AP132)</f>
        <v>293</v>
      </c>
      <c r="N133" s="147" t="str">
        <f>IF(FN_MC!AM132="","*",FN_MC!AM132)</f>
        <v>-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-</v>
      </c>
      <c r="D134" s="105" t="str">
        <f>IF(FN_MC!T133="","*",FN_MC!T133)</f>
        <v>-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-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-</v>
      </c>
      <c r="M134" s="147">
        <f>IF(FN_MC!AP133="","*",FN_MC!AP133)</f>
        <v>1493</v>
      </c>
      <c r="N134" s="147" t="str">
        <f>IF(FN_MC!AM133="","*",FN_MC!AM133)</f>
        <v>-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-</v>
      </c>
      <c r="D135" s="105" t="str">
        <f>IF(FN_MC!T134="","*",FN_MC!T134)</f>
        <v>-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-</v>
      </c>
      <c r="D136" s="105" t="str">
        <f>IF(FN_MC!T135="","*",FN_MC!T135)</f>
        <v>-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-</v>
      </c>
      <c r="D137" s="105" t="str">
        <f>IF(FN_MC!T136="","*",FN_MC!T136)</f>
        <v>-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-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-</v>
      </c>
      <c r="M137" s="147">
        <f>IF(FN_MC!AP136="","*",FN_MC!AP136)</f>
        <v>245</v>
      </c>
      <c r="N137" s="147" t="str">
        <f>IF(FN_MC!AM136="","*",FN_MC!AM136)</f>
        <v>-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-</v>
      </c>
      <c r="D138" s="105" t="str">
        <f>IF(FN_MC!T137="","*",FN_MC!T137)</f>
        <v>-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-</v>
      </c>
      <c r="D139" s="105" t="str">
        <f>IF(FN_MC!T138="","*",FN_MC!T138)</f>
        <v>-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-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-</v>
      </c>
      <c r="M139" s="147">
        <f>IF(FN_MC!AP138="","*",FN_MC!AP138)</f>
        <v>184.185</v>
      </c>
      <c r="N139" s="147" t="str">
        <f>IF(FN_MC!AM138="","*",FN_MC!AM138)</f>
        <v>-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-</v>
      </c>
      <c r="D140" s="105" t="str">
        <f>IF(FN_MC!T139="","*",FN_MC!T139)</f>
        <v>-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-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-</v>
      </c>
      <c r="M140" s="147">
        <f>IF(FN_MC!AP139="","*",FN_MC!AP139)</f>
        <v>402.6</v>
      </c>
      <c r="N140" s="147" t="str">
        <f>IF(FN_MC!AM139="","*",FN_MC!AM139)</f>
        <v>-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-</v>
      </c>
      <c r="D141" s="105" t="str">
        <f>IF(FN_MC!T140="","*",FN_MC!T140)</f>
        <v>-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-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-</v>
      </c>
      <c r="M141" s="147">
        <f>IF(FN_MC!AP140="","*",FN_MC!AP140)</f>
        <v>202</v>
      </c>
      <c r="N141" s="147" t="str">
        <f>IF(FN_MC!AM140="","*",FN_MC!AM140)</f>
        <v>-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-</v>
      </c>
      <c r="D142" s="105" t="str">
        <f>IF(FN_MC!T141="","*",FN_MC!T141)</f>
        <v>-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-</v>
      </c>
      <c r="D143" s="105" t="str">
        <f>IF(FN_MC!T142="","*",FN_MC!T142)</f>
        <v>-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-</v>
      </c>
      <c r="D144" s="105" t="str">
        <f>IF(FN_MC!T143="","*",FN_MC!T143)</f>
        <v>-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-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-</v>
      </c>
      <c r="M144" s="147">
        <f>IF(FN_MC!AP143="","*",FN_MC!AP143)</f>
        <v>440.1</v>
      </c>
      <c r="N144" s="147" t="str">
        <f>IF(FN_MC!AM143="","*",FN_MC!AM143)</f>
        <v>-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-</v>
      </c>
      <c r="D145" s="105" t="str">
        <f>IF(FN_MC!T144="","*",FN_MC!T144)</f>
        <v>-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-</v>
      </c>
      <c r="D146" s="105" t="str">
        <f>IF(FN_MC!T145="","*",FN_MC!T145)</f>
        <v>-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-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-</v>
      </c>
      <c r="M146" s="147">
        <f>IF(FN_MC!AP145="","*",FN_MC!AP145)</f>
        <v>104.2</v>
      </c>
      <c r="N146" s="147" t="str">
        <f>IF(FN_MC!AM145="","*",FN_MC!AM145)</f>
        <v>-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MALHA OESTE</v>
      </c>
      <c r="D148" s="105" t="str">
        <f>IF(FN_MC!T147="","*",FN_MC!T147)</f>
        <v>JAB-JKE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-</v>
      </c>
      <c r="D149" s="105" t="str">
        <f>IF(FN_MC!T148="","*",FN_MC!T148)</f>
        <v>-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-</v>
      </c>
      <c r="D150" s="105" t="str">
        <f>IF(FN_MC!T149="","*",FN_MC!T149)</f>
        <v>-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-</v>
      </c>
      <c r="D151" s="105" t="str">
        <f>IF(FN_MC!T150="","*",FN_MC!T150)</f>
        <v>-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-</v>
      </c>
      <c r="D154" s="105" t="str">
        <f>IF(FN_MC!T153="","*",FN_MC!T153)</f>
        <v>-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-</v>
      </c>
      <c r="D155" s="105" t="str">
        <f>IF(FN_MC!T154="","*",FN_MC!T154)</f>
        <v>-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-</v>
      </c>
      <c r="D157" s="105" t="str">
        <f>IF(FN_MC!T156="","*",FN_MC!T156)</f>
        <v>-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-</v>
      </c>
      <c r="D158" s="105" t="str">
        <f>IF(FN_MC!T157="","*",FN_MC!T157)</f>
        <v>-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-</v>
      </c>
      <c r="D159" s="105" t="str">
        <f>IF(FN_MC!T158="","*",FN_MC!T158)</f>
        <v>-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-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-</v>
      </c>
      <c r="M159" s="147">
        <f>IF(FN_MC!AP158="","*",FN_MC!AP158)</f>
        <v>203</v>
      </c>
      <c r="N159" s="147" t="str">
        <f>IF(FN_MC!AM158="","*",FN_MC!AM158)</f>
        <v>-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-</v>
      </c>
      <c r="D160" s="105" t="str">
        <f>IF(FN_MC!T159="","*",FN_MC!T159)</f>
        <v>-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-</v>
      </c>
      <c r="D161" s="105" t="str">
        <f>IF(FN_MC!T160="","*",FN_MC!T160)</f>
        <v>-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-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-</v>
      </c>
      <c r="M161" s="147">
        <f>IF(FN_MC!AP160="","*",FN_MC!AP160)</f>
        <v>104.02</v>
      </c>
      <c r="N161" s="147" t="str">
        <f>IF(FN_MC!AM160="","*",FN_MC!AM160)</f>
        <v>-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-</v>
      </c>
      <c r="D162" s="105" t="str">
        <f>IF(FN_MC!T161="","*",FN_MC!T161)</f>
        <v>-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-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-</v>
      </c>
      <c r="M162" s="147">
        <f>IF(FN_MC!AP161="","*",FN_MC!AP161)</f>
        <v>244</v>
      </c>
      <c r="N162" s="147" t="str">
        <f>IF(FN_MC!AM161="","*",FN_MC!AM161)</f>
        <v>-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-</v>
      </c>
      <c r="D164" s="105" t="str">
        <f>IF(FN_MC!T163="","*",FN_MC!T163)</f>
        <v>-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-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-</v>
      </c>
      <c r="M164" s="147">
        <f>IF(FN_MC!AP163="","*",FN_MC!AP163)</f>
        <v>2146</v>
      </c>
      <c r="N164" s="147" t="str">
        <f>IF(FN_MC!AM163="","*",FN_MC!AM163)</f>
        <v>-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-</v>
      </c>
      <c r="D165" s="105" t="str">
        <f>IF(FN_MC!T164="","*",FN_MC!T164)</f>
        <v>-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-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-</v>
      </c>
      <c r="M165" s="147">
        <f>IF(FN_MC!AP164="","*",FN_MC!AP164)</f>
        <v>2146</v>
      </c>
      <c r="N165" s="147" t="str">
        <f>IF(FN_MC!AM164="","*",FN_MC!AM164)</f>
        <v>-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-</v>
      </c>
      <c r="D166" s="105" t="str">
        <f>IF(FN_MC!T165="","*",FN_MC!T165)</f>
        <v>-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-</v>
      </c>
      <c r="D167" s="105" t="str">
        <f>IF(FN_MC!T166="","*",FN_MC!T166)</f>
        <v>-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-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-</v>
      </c>
      <c r="M167" s="147">
        <f>IF(FN_MC!AP166="","*",FN_MC!AP166)</f>
        <v>1405</v>
      </c>
      <c r="N167" s="147" t="str">
        <f>IF(FN_MC!AM166="","*",FN_MC!AM166)</f>
        <v>-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-</v>
      </c>
      <c r="D170" s="105" t="str">
        <f>IF(FN_MC!T169="","*",FN_MC!T169)</f>
        <v>-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-</v>
      </c>
      <c r="D171" s="105" t="str">
        <f>IF(FN_MC!T170="","*",FN_MC!T170)</f>
        <v>-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-</v>
      </c>
      <c r="D173" s="105" t="str">
        <f>IF(FN_MC!T172="","*",FN_MC!T172)</f>
        <v>-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-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-</v>
      </c>
      <c r="M173" s="147">
        <f>IF(FN_MC!AP172="","*",FN_MC!AP172)</f>
        <v>294.95</v>
      </c>
      <c r="N173" s="147" t="str">
        <f>IF(FN_MC!AM172="","*",FN_MC!AM172)</f>
        <v>-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-</v>
      </c>
      <c r="D174" s="105" t="str">
        <f>IF(FN_MC!T173="","*",FN_MC!T173)</f>
        <v>-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-</v>
      </c>
      <c r="D175" s="105" t="str">
        <f>IF(FN_MC!T174="","*",FN_MC!T174)</f>
        <v>-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-</v>
      </c>
      <c r="D176" s="105" t="str">
        <f>IF(FN_MC!T175="","*",FN_MC!T175)</f>
        <v>-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-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-</v>
      </c>
      <c r="M176" s="147">
        <f>IF(FN_MC!AP175="","*",FN_MC!AP175)</f>
        <v>203</v>
      </c>
      <c r="N176" s="147" t="str">
        <f>IF(FN_MC!AM175="","*",FN_MC!AM175)</f>
        <v>-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-</v>
      </c>
      <c r="D177" s="105" t="str">
        <f>IF(FN_MC!T176="","*",FN_MC!T176)</f>
        <v>-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-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-</v>
      </c>
      <c r="M177" s="147">
        <f>IF(FN_MC!AP176="","*",FN_MC!AP176)</f>
        <v>104.02</v>
      </c>
      <c r="N177" s="147" t="str">
        <f>IF(FN_MC!AM176="","*",FN_MC!AM176)</f>
        <v>-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-</v>
      </c>
      <c r="D178" s="105" t="str">
        <f>IF(FN_MC!T177="","*",FN_MC!T177)</f>
        <v>-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-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-</v>
      </c>
      <c r="M178" s="147">
        <f>IF(FN_MC!AP177="","*",FN_MC!AP177)</f>
        <v>244</v>
      </c>
      <c r="N178" s="147" t="str">
        <f>IF(FN_MC!AM177="","*",FN_MC!AM177)</f>
        <v>-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-</v>
      </c>
      <c r="D179" s="105" t="str">
        <f>IF(FN_MC!T178="","*",FN_MC!T178)</f>
        <v>-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-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-</v>
      </c>
      <c r="M179" s="147">
        <f>IF(FN_MC!AP178="","*",FN_MC!AP178)</f>
        <v>300</v>
      </c>
      <c r="N179" s="147" t="str">
        <f>IF(FN_MC!AM178="","*",FN_MC!AM178)</f>
        <v>-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-</v>
      </c>
      <c r="D180" s="105" t="str">
        <f>IF(FN_MC!T179="","*",FN_MC!T179)</f>
        <v>-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-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-</v>
      </c>
      <c r="M180" s="147">
        <f>IF(FN_MC!AP179="","*",FN_MC!AP179)</f>
        <v>2146</v>
      </c>
      <c r="N180" s="147" t="str">
        <f>IF(FN_MC!AM179="","*",FN_MC!AM179)</f>
        <v>-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-</v>
      </c>
      <c r="D181" s="105" t="str">
        <f>IF(FN_MC!T180="","*",FN_MC!T180)</f>
        <v>-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-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-</v>
      </c>
      <c r="M181" s="147">
        <f>IF(FN_MC!AP180="","*",FN_MC!AP180)</f>
        <v>2146</v>
      </c>
      <c r="N181" s="147" t="str">
        <f>IF(FN_MC!AM180="","*",FN_MC!AM180)</f>
        <v>-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-</v>
      </c>
      <c r="D182" s="105" t="str">
        <f>IF(FN_MC!T181="","*",FN_MC!T181)</f>
        <v>-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-</v>
      </c>
      <c r="D183" s="105" t="str">
        <f>IF(FN_MC!T182="","*",FN_MC!T182)</f>
        <v>-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-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-</v>
      </c>
      <c r="M183" s="147">
        <f>IF(FN_MC!AP182="","*",FN_MC!AP182)</f>
        <v>1471</v>
      </c>
      <c r="N183" s="147" t="str">
        <f>IF(FN_MC!AM182="","*",FN_MC!AM182)</f>
        <v>-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-</v>
      </c>
      <c r="D184" s="105" t="str">
        <f>IF(FN_MC!T183="","*",FN_MC!T183)</f>
        <v>-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-</v>
      </c>
      <c r="D185" s="105" t="str">
        <f>IF(FN_MC!T184="","*",FN_MC!T184)</f>
        <v>-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-</v>
      </c>
      <c r="D186" s="105" t="str">
        <f>IF(FN_MC!T185="","*",FN_MC!T185)</f>
        <v>-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-</v>
      </c>
      <c r="D187" s="105" t="str">
        <f>IF(FN_MC!T186="","*",FN_MC!T186)</f>
        <v>-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-</v>
      </c>
      <c r="D188" s="105" t="str">
        <f>IF(FN_MC!T187="","*",FN_MC!T187)</f>
        <v>-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-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-</v>
      </c>
      <c r="M188" s="147">
        <f>IF(FN_MC!AP187="","*",FN_MC!AP187)</f>
        <v>343.3</v>
      </c>
      <c r="N188" s="147" t="str">
        <f>IF(FN_MC!AM187="","*",FN_MC!AM187)</f>
        <v>-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-</v>
      </c>
      <c r="D189" s="105" t="str">
        <f>IF(FN_MC!T188="","*",FN_MC!T188)</f>
        <v>-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-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-</v>
      </c>
      <c r="M189" s="147">
        <f>IF(FN_MC!AP188="","*",FN_MC!AP188)</f>
        <v>294.95</v>
      </c>
      <c r="N189" s="147" t="str">
        <f>IF(FN_MC!AM188="","*",FN_MC!AM188)</f>
        <v>-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-</v>
      </c>
      <c r="D190" s="105" t="str">
        <f>IF(FN_MC!T189="","*",FN_MC!T189)</f>
        <v>-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-</v>
      </c>
      <c r="D192" s="105" t="str">
        <f>IF(FN_MC!T191="","*",FN_MC!T191)</f>
        <v>-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-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-</v>
      </c>
      <c r="M192" s="147">
        <f>IF(FN_MC!AP191="","*",FN_MC!AP191)</f>
        <v>203</v>
      </c>
      <c r="N192" s="147" t="str">
        <f>IF(FN_MC!AM191="","*",FN_MC!AM191)</f>
        <v>-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-</v>
      </c>
      <c r="D193" s="105" t="str">
        <f>IF(FN_MC!T192="","*",FN_MC!T192)</f>
        <v>-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-</v>
      </c>
      <c r="D194" s="105" t="str">
        <f>IF(FN_MC!T193="","*",FN_MC!T193)</f>
        <v>-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-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-</v>
      </c>
      <c r="M194" s="147">
        <f>IF(FN_MC!AP193="","*",FN_MC!AP193)</f>
        <v>104.02</v>
      </c>
      <c r="N194" s="147" t="str">
        <f>IF(FN_MC!AM193="","*",FN_MC!AM193)</f>
        <v>-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-</v>
      </c>
      <c r="D195" s="105" t="str">
        <f>IF(FN_MC!T194="","*",FN_MC!T194)</f>
        <v>-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-</v>
      </c>
      <c r="D196" s="105" t="str">
        <f>IF(FN_MC!T195="","*",FN_MC!T195)</f>
        <v>-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-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-</v>
      </c>
      <c r="M196" s="147">
        <f>IF(FN_MC!AP195="","*",FN_MC!AP195)</f>
        <v>301</v>
      </c>
      <c r="N196" s="147" t="str">
        <f>IF(FN_MC!AM195="","*",FN_MC!AM195)</f>
        <v>-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-</v>
      </c>
      <c r="D197" s="105" t="str">
        <f>IF(FN_MC!T196="","*",FN_MC!T196)</f>
        <v>-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-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-</v>
      </c>
      <c r="M197" s="147">
        <f>IF(FN_MC!AP196="","*",FN_MC!AP196)</f>
        <v>2097</v>
      </c>
      <c r="N197" s="147" t="str">
        <f>IF(FN_MC!AM196="","*",FN_MC!AM196)</f>
        <v>-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-</v>
      </c>
      <c r="D203" s="105" t="str">
        <f>IF(FN_MC!T202="","*",FN_MC!T202)</f>
        <v>-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-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-</v>
      </c>
      <c r="M203" s="147">
        <f>IF(FN_MC!AP202="","*",FN_MC!AP202)</f>
        <v>620</v>
      </c>
      <c r="N203" s="147" t="str">
        <f>IF(FN_MC!AM202="","*",FN_MC!AM202)</f>
        <v>-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-</v>
      </c>
      <c r="D204" s="105" t="str">
        <f>IF(FN_MC!T203="","*",FN_MC!T203)</f>
        <v>-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-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-</v>
      </c>
      <c r="M204" s="147">
        <f>IF(FN_MC!AP203="","*",FN_MC!AP203)</f>
        <v>615</v>
      </c>
      <c r="N204" s="147" t="str">
        <f>IF(FN_MC!AM203="","*",FN_MC!AM203)</f>
        <v>-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-</v>
      </c>
      <c r="D205" s="105" t="str">
        <f>IF(FN_MC!T204="","*",FN_MC!T204)</f>
        <v>-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-</v>
      </c>
      <c r="D206" s="105" t="str">
        <f>IF(FN_MC!T205="","*",FN_MC!T205)</f>
        <v>-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-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-</v>
      </c>
      <c r="M206" s="147">
        <f>IF(FN_MC!AP205="","*",FN_MC!AP205)</f>
        <v>202</v>
      </c>
      <c r="N206" s="147" t="str">
        <f>IF(FN_MC!AM205="","*",FN_MC!AM205)</f>
        <v>-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-</v>
      </c>
      <c r="D207" s="105" t="str">
        <f>IF(FN_MC!T206="","*",FN_MC!T206)</f>
        <v>-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-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-</v>
      </c>
      <c r="M207" s="147">
        <f>IF(FN_MC!AP206="","*",FN_MC!AP206)</f>
        <v>126.895</v>
      </c>
      <c r="N207" s="147" t="str">
        <f>IF(FN_MC!AM206="","*",FN_MC!AM206)</f>
        <v>-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-</v>
      </c>
      <c r="D208" s="105" t="str">
        <f>IF(FN_MC!T207="","*",FN_MC!T207)</f>
        <v>-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-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-</v>
      </c>
      <c r="M208" s="147">
        <f>IF(FN_MC!AP207="","*",FN_MC!AP207)</f>
        <v>302</v>
      </c>
      <c r="N208" s="147" t="str">
        <f>IF(FN_MC!AM207="","*",FN_MC!AM207)</f>
        <v>-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-</v>
      </c>
      <c r="D209" s="105" t="str">
        <f>IF(FN_MC!T208="","*",FN_MC!T208)</f>
        <v>-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-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-</v>
      </c>
      <c r="M209" s="147">
        <f>IF(FN_MC!AP208="","*",FN_MC!AP208)</f>
        <v>2097</v>
      </c>
      <c r="N209" s="147" t="str">
        <f>IF(FN_MC!AM208="","*",FN_MC!AM208)</f>
        <v>-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-</v>
      </c>
      <c r="D210" s="105" t="str">
        <f>IF(FN_MC!T209="","*",FN_MC!T209)</f>
        <v>-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-</v>
      </c>
      <c r="D211" s="105" t="str">
        <f>IF(FN_MC!T210="","*",FN_MC!T210)</f>
        <v>-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-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-</v>
      </c>
      <c r="M211" s="147">
        <f>IF(FN_MC!AP210="","*",FN_MC!AP210)</f>
        <v>565</v>
      </c>
      <c r="N211" s="147" t="str">
        <f>IF(FN_MC!AM210="","*",FN_MC!AM210)</f>
        <v>-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-</v>
      </c>
      <c r="D213" s="105" t="str">
        <f>IF(FN_MC!T212="","*",FN_MC!T212)</f>
        <v>-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-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-</v>
      </c>
      <c r="M213" s="147">
        <f>IF(FN_MC!AP212="","*",FN_MC!AP212)</f>
        <v>202</v>
      </c>
      <c r="N213" s="147" t="str">
        <f>IF(FN_MC!AM212="","*",FN_MC!AM212)</f>
        <v>-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-</v>
      </c>
      <c r="D214" s="105" t="str">
        <f>IF(FN_MC!T213="","*",FN_MC!T213)</f>
        <v>-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-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-</v>
      </c>
      <c r="M214" s="147">
        <f>IF(FN_MC!AP213="","*",FN_MC!AP213)</f>
        <v>303</v>
      </c>
      <c r="N214" s="147" t="str">
        <f>IF(FN_MC!AM213="","*",FN_MC!AM213)</f>
        <v>-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-</v>
      </c>
      <c r="D217" s="105" t="str">
        <f>IF(FN_MC!T216="","*",FN_MC!T216)</f>
        <v>-</v>
      </c>
      <c r="E217" s="105" t="str">
        <f>IF(FN_MC!D216="","*",FN_MC!D216)</f>
        <v>BRUNO (TF-525)</v>
      </c>
      <c r="F217" s="105" t="str">
        <f>IF(FN_MC!H216="","*",FN_MC!H216)</f>
        <v>-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-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-</v>
      </c>
      <c r="D218" s="105" t="str">
        <f>IF(FN_MC!T217="","*",FN_MC!T217)</f>
        <v>-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-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-</v>
      </c>
      <c r="M218" s="147">
        <f>IF(FN_MC!AP217="","*",FN_MC!AP217)</f>
        <v>565</v>
      </c>
      <c r="N218" s="147" t="str">
        <f>IF(FN_MC!AM217="","*",FN_MC!AM217)</f>
        <v>-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Verificando faixa cm CCO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-</v>
      </c>
      <c r="D219" s="105" t="str">
        <f>IF(FN_MC!T218="","*",FN_MC!T218)</f>
        <v>-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-</v>
      </c>
      <c r="D220" s="105" t="str">
        <f>IF(FN_MC!T220="","*",FN_MC!T220)</f>
        <v>-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-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-</v>
      </c>
      <c r="M220" s="147">
        <f>IF(FN_MC!AP220="","*",FN_MC!AP220)</f>
        <v>414</v>
      </c>
      <c r="N220" s="147" t="str">
        <f>IF(FN_MC!AM220="","*",FN_MC!AM220)</f>
        <v>-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-</v>
      </c>
      <c r="D221" s="105" t="str">
        <f>IF(FN_MC!T221="","*",FN_MC!T221)</f>
        <v>-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-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-</v>
      </c>
      <c r="M221" s="147">
        <f>IF(FN_MC!AP221="","*",FN_MC!AP221)</f>
        <v>300</v>
      </c>
      <c r="N221" s="147" t="str">
        <f>IF(FN_MC!AM221="","*",FN_MC!AM221)</f>
        <v>-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-</v>
      </c>
      <c r="D222" s="105" t="str">
        <f>IF(FN_MC!T222="","*",FN_MC!T222)</f>
        <v>-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-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-</v>
      </c>
      <c r="M222" s="147">
        <f>IF(FN_MC!AP222="","*",FN_MC!AP222)</f>
        <v>200</v>
      </c>
      <c r="N222" s="147" t="str">
        <f>IF(FN_MC!AM222="","*",FN_MC!AM222)</f>
        <v>-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-</v>
      </c>
      <c r="D223" s="105" t="str">
        <f>IF(FN_MC!T223="","*",FN_MC!T223)</f>
        <v>-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-</v>
      </c>
      <c r="D224" s="105" t="str">
        <f>IF(FN_MC!T224="","*",FN_MC!T224)</f>
        <v>-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-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-</v>
      </c>
      <c r="M224" s="147">
        <f>IF(FN_MC!AP224="","*",FN_MC!AP224)</f>
        <v>147.44</v>
      </c>
      <c r="N224" s="147" t="str">
        <f>IF(FN_MC!AM224="","*",FN_MC!AM224)</f>
        <v>-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-</v>
      </c>
      <c r="D226" s="105" t="str">
        <f>IF(FN_MC!T226="","*",FN_MC!T226)</f>
        <v>-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-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-</v>
      </c>
      <c r="M226" s="147">
        <f>IF(FN_MC!AP226="","*",FN_MC!AP226)</f>
        <v>87.274000000000001</v>
      </c>
      <c r="N226" s="147" t="str">
        <f>IF(FN_MC!AM226="","*",FN_MC!AM226)</f>
        <v>-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-</v>
      </c>
      <c r="D229" s="105" t="str">
        <f>IF(FN_MC!T230="","*",FN_MC!T230)</f>
        <v>-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-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-</v>
      </c>
      <c r="M229" s="147">
        <f>IF(FN_MC!AP230="","*",FN_MC!AP230)</f>
        <v>303</v>
      </c>
      <c r="N229" s="147" t="str">
        <f>IF(FN_MC!AM230="","*",FN_MC!AM230)</f>
        <v>-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-</v>
      </c>
      <c r="D230" s="105" t="str">
        <f>IF(FN_MC!T231="","*",FN_MC!T231)</f>
        <v>-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-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-</v>
      </c>
      <c r="M230" s="147">
        <f>IF(FN_MC!AP231="","*",FN_MC!AP231)</f>
        <v>1849</v>
      </c>
      <c r="N230" s="147" t="str">
        <f>IF(FN_MC!AM231="","*",FN_MC!AM231)</f>
        <v>-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-</v>
      </c>
      <c r="D231" s="105" t="str">
        <f>IF(FN_MC!T232="","*",FN_MC!T232)</f>
        <v>-</v>
      </c>
      <c r="E231" s="105" t="str">
        <f>IF(FN_MC!D232="","*",FN_MC!D232)</f>
        <v>LEÔNCIO (TF-526)</v>
      </c>
      <c r="F231" s="105" t="str">
        <f>IF(FN_MC!H232="","*",FN_MC!H232)</f>
        <v>-</v>
      </c>
      <c r="G231" s="105" t="str">
        <f>IF(FN_MC!M232="","*",FN_MC!M232)</f>
        <v>-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-</v>
      </c>
      <c r="L231" s="147" t="str">
        <f>IF(FN_MC!AM232="","*",FN_MC!AM232)</f>
        <v>-</v>
      </c>
      <c r="M231" s="147">
        <f>IF(FN_MC!AP232="","*",FN_MC!AP232)</f>
        <v>2146</v>
      </c>
      <c r="N231" s="147" t="str">
        <f>IF(FN_MC!AM232="","*",FN_MC!AM232)</f>
        <v>-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-</v>
      </c>
      <c r="D232" s="105" t="str">
        <f>IF(FN_MC!T233="","*",FN_MC!T233)</f>
        <v>-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-</v>
      </c>
      <c r="D234" s="105" t="str">
        <f>IF(FN_MC!T235="","*",FN_MC!T235)</f>
        <v>-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-</v>
      </c>
      <c r="D235" s="105" t="str">
        <f>IF(FN_MC!T236="","*",FN_MC!T236)</f>
        <v>-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-</v>
      </c>
      <c r="D236" s="105" t="str">
        <f>IF(FN_MC!T237="","*",FN_MC!T237)</f>
        <v>-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-</v>
      </c>
      <c r="D237" s="105" t="str">
        <f>IF(FN_MC!T238="","*",FN_MC!T238)</f>
        <v>-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-</v>
      </c>
      <c r="D238" s="105" t="str">
        <f>IF(FN_MC!T239="","*",FN_MC!T239)</f>
        <v>-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-</v>
      </c>
      <c r="D239" s="105" t="str">
        <f>IF(FN_MC!T240="","*",FN_MC!T240)</f>
        <v>-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-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-</v>
      </c>
      <c r="M239" s="147">
        <f>IF(FN_MC!AP240="","*",FN_MC!AP240)</f>
        <v>394</v>
      </c>
      <c r="N239" s="147" t="str">
        <f>IF(FN_MC!AM240="","*",FN_MC!AM240)</f>
        <v>-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-</v>
      </c>
      <c r="D240" s="105" t="str">
        <f>IF(FN_MC!T241="","*",FN_MC!T241)</f>
        <v>-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-</v>
      </c>
      <c r="D241" s="105" t="str">
        <f>IF(FN_MC!T242="","*",FN_MC!T242)</f>
        <v>-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-</v>
      </c>
      <c r="D242" s="105" t="str">
        <f>IF(FN_MC!T243="","*",FN_MC!T243)</f>
        <v>-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-</v>
      </c>
      <c r="D243" s="105" t="str">
        <f>IF(FN_MC!T244="","*",FN_MC!T244)</f>
        <v>-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-</v>
      </c>
      <c r="D244" s="105" t="str">
        <f>IF(FN_MC!T245="","*",FN_MC!T245)</f>
        <v>-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-</v>
      </c>
      <c r="D245" s="105" t="str">
        <f>IF(FN_MC!T251="","*",FN_MC!T251)</f>
        <v>-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-</v>
      </c>
      <c r="D246" s="105" t="str">
        <f>IF(FN_MC!T252="","*",FN_MC!T252)</f>
        <v>-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-</v>
      </c>
      <c r="D247" s="105" t="str">
        <f>IF(FN_MC!T253="","*",FN_MC!T253)</f>
        <v>-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-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-</v>
      </c>
      <c r="M247" s="147">
        <f>IF(FN_MC!AP253="","*",FN_MC!AP253)</f>
        <v>304</v>
      </c>
      <c r="N247" s="147" t="str">
        <f>IF(FN_MC!AM253="","*",FN_MC!AM253)</f>
        <v>-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-</v>
      </c>
      <c r="D248" s="105" t="str">
        <f>IF(FN_MC!T254="","*",FN_MC!T254)</f>
        <v>-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-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-</v>
      </c>
      <c r="M248" s="147">
        <f>IF(FN_MC!AP254="","*",FN_MC!AP254)</f>
        <v>1849</v>
      </c>
      <c r="N248" s="147" t="str">
        <f>IF(FN_MC!AM254="","*",FN_MC!AM254)</f>
        <v>-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-</v>
      </c>
      <c r="D249" s="105" t="str">
        <f>IF(FN_MC!T255="","*",FN_MC!T255)</f>
        <v>-</v>
      </c>
      <c r="E249" s="105" t="str">
        <f>IF(FN_MC!D255="","*",FN_MC!D255)</f>
        <v>LEÔNCIO (TF-526)</v>
      </c>
      <c r="F249" s="105" t="str">
        <f>IF(FN_MC!H255="","*",FN_MC!H255)</f>
        <v>-</v>
      </c>
      <c r="G249" s="105" t="str">
        <f>IF(FN_MC!M255="","*",FN_MC!M255)</f>
        <v>-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-</v>
      </c>
      <c r="L249" s="147" t="str">
        <f>IF(FN_MC!AM255="","*",FN_MC!AM255)</f>
        <v>-</v>
      </c>
      <c r="M249" s="147">
        <f>IF(FN_MC!AP255="","*",FN_MC!AP255)</f>
        <v>2100</v>
      </c>
      <c r="N249" s="147" t="str">
        <f>IF(FN_MC!AM255="","*",FN_MC!AM255)</f>
        <v>-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-</v>
      </c>
      <c r="D250" s="105" t="str">
        <f>IF(FN_MC!T256="","*",FN_MC!T256)</f>
        <v>-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-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-</v>
      </c>
      <c r="M250" s="147">
        <f>IF(FN_MC!AP256="","*",FN_MC!AP256)</f>
        <v>2100</v>
      </c>
      <c r="N250" s="147" t="str">
        <f>IF(FN_MC!AM256="","*",FN_MC!AM256)</f>
        <v>-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45950</v>
      </c>
      <c r="B251" s="104" t="str">
        <f>IF(FN_MC!X257="","*",FN_MC!X257)</f>
        <v>*</v>
      </c>
      <c r="C251" s="105" t="str">
        <f>IF(FN_MC!S257="","*",FN_MC!S257)</f>
        <v>-</v>
      </c>
      <c r="D251" s="105" t="str">
        <f>IF(FN_MC!T257="","*",FN_MC!T257)</f>
        <v>-</v>
      </c>
      <c r="E251" s="105" t="str">
        <f>IF(FN_MC!D257="","*",FN_MC!D257)</f>
        <v>A26</v>
      </c>
      <c r="F251" s="105" t="str">
        <f>IF(FN_MC!H257="","*",FN_MC!H257)</f>
        <v>JAB2</v>
      </c>
      <c r="G251" s="105" t="str">
        <f>IF(FN_MC!M257="","*",FN_MC!M257)</f>
        <v>-</v>
      </c>
      <c r="H251" s="161" t="str">
        <f>IF(FN_MC!K257="","*",FN_MC!K257)</f>
        <v>*</v>
      </c>
      <c r="I251" s="138" t="str">
        <f>IF(FN_MC!O257="","*",FN_MC!O257)</f>
        <v>*</v>
      </c>
      <c r="J251" s="138" t="str">
        <f>IF(FN_MC!P257="","*",FN_MC!P257)</f>
        <v>*</v>
      </c>
      <c r="K251" s="147" t="str">
        <f>IF(FN_MC!AK257="","*",FN_MC!AK257)</f>
        <v>JAB2</v>
      </c>
      <c r="L251" s="147" t="str">
        <f>IF(FN_MC!AM257="","*",FN_MC!AM257)</f>
        <v>-</v>
      </c>
      <c r="M251" s="147" t="str">
        <f>IF(FN_MC!AP257="","*",FN_MC!AP257)</f>
        <v>-</v>
      </c>
      <c r="N251" s="147" t="str">
        <f>IF(FN_MC!AM257="","*",FN_MC!AM257)</f>
        <v>-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 t="str">
        <f>IF(FN_MC!B258="","*",FN_MC!B258)</f>
        <v>*</v>
      </c>
      <c r="B252" s="104" t="str">
        <f>IF(FN_MC!X258="","*",FN_MC!X258)</f>
        <v>*</v>
      </c>
      <c r="C252" s="105" t="str">
        <f>IF(FN_MC!S258="","*",FN_MC!S258)</f>
        <v>-</v>
      </c>
      <c r="D252" s="105" t="str">
        <f>IF(FN_MC!T258="","*",FN_MC!T258)</f>
        <v>-</v>
      </c>
      <c r="E252" s="105" t="str">
        <f>IF(FN_MC!D258="","*",FN_MC!D258)</f>
        <v>*</v>
      </c>
      <c r="F252" s="105" t="str">
        <f>IF(FN_MC!H258="","*",FN_MC!H258)</f>
        <v>*</v>
      </c>
      <c r="G252" s="105" t="str">
        <f>IF(FN_MC!M258="","*",FN_MC!M258)</f>
        <v>-</v>
      </c>
      <c r="H252" s="161" t="str">
        <f>IF(FN_MC!K258="","*",FN_MC!K258)</f>
        <v>*</v>
      </c>
      <c r="I252" s="138" t="str">
        <f>IF(FN_MC!O258="","*",FN_MC!O258)</f>
        <v>*</v>
      </c>
      <c r="J252" s="138" t="str">
        <f>IF(FN_MC!P258="","*",FN_MC!P258)</f>
        <v>*</v>
      </c>
      <c r="K252" s="147" t="str">
        <f>IF(FN_MC!AK258="","*",FN_MC!AK258)</f>
        <v>-</v>
      </c>
      <c r="L252" s="147" t="str">
        <f>IF(FN_MC!AM258="","*",FN_MC!AM258)</f>
        <v>-</v>
      </c>
      <c r="M252" s="147" t="str">
        <f>IF(FN_MC!AP258="","*",FN_MC!AP258)</f>
        <v>-</v>
      </c>
      <c r="N252" s="147" t="str">
        <f>IF(FN_MC!AM258="","*",FN_MC!AM258)</f>
        <v>-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 t="str">
        <f>IF(FN_MC!B259="","*",FN_MC!B259)</f>
        <v>*</v>
      </c>
      <c r="B253" s="104" t="str">
        <f>IF(FN_MC!X259="","*",FN_MC!X259)</f>
        <v>*</v>
      </c>
      <c r="C253" s="105" t="str">
        <f>IF(FN_MC!S259="","*",FN_MC!S259)</f>
        <v>-</v>
      </c>
      <c r="D253" s="105" t="str">
        <f>IF(FN_MC!T259="","*",FN_MC!T259)</f>
        <v>-</v>
      </c>
      <c r="E253" s="105" t="str">
        <f>IF(FN_MC!D259="","*",FN_MC!D259)</f>
        <v>*</v>
      </c>
      <c r="F253" s="105" t="str">
        <f>IF(FN_MC!H259="","*",FN_MC!H259)</f>
        <v>*</v>
      </c>
      <c r="G253" s="105" t="str">
        <f>IF(FN_MC!M259="","*",FN_MC!M259)</f>
        <v>-</v>
      </c>
      <c r="H253" s="161" t="str">
        <f>IF(FN_MC!K259="","*",FN_MC!K259)</f>
        <v>*</v>
      </c>
      <c r="I253" s="138" t="str">
        <f>IF(FN_MC!O259="","*",FN_MC!O259)</f>
        <v>*</v>
      </c>
      <c r="J253" s="138" t="str">
        <f>IF(FN_MC!P259="","*",FN_MC!P259)</f>
        <v>*</v>
      </c>
      <c r="K253" s="147" t="str">
        <f>IF(FN_MC!AK259="","*",FN_MC!AK259)</f>
        <v>-</v>
      </c>
      <c r="L253" s="147" t="str">
        <f>IF(FN_MC!AM259="","*",FN_MC!AM259)</f>
        <v>-</v>
      </c>
      <c r="M253" s="147" t="str">
        <f>IF(FN_MC!AP259="","*",FN_MC!AP259)</f>
        <v>-</v>
      </c>
      <c r="N253" s="147" t="str">
        <f>IF(FN_MC!AM259="","*",FN_MC!AM259)</f>
        <v>-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 t="str">
        <f>IF(FN_MC!B260="","*",FN_MC!B260)</f>
        <v>*</v>
      </c>
      <c r="B254" s="104" t="str">
        <f>IF(FN_MC!X260="","*",FN_MC!X260)</f>
        <v>*</v>
      </c>
      <c r="C254" s="105" t="str">
        <f>IF(FN_MC!S260="","*",FN_MC!S260)</f>
        <v>-</v>
      </c>
      <c r="D254" s="105" t="str">
        <f>IF(FN_MC!T260="","*",FN_MC!T260)</f>
        <v>-</v>
      </c>
      <c r="E254" s="105" t="str">
        <f>IF(FN_MC!D260="","*",FN_MC!D260)</f>
        <v>*</v>
      </c>
      <c r="F254" s="105" t="str">
        <f>IF(FN_MC!H260="","*",FN_MC!H260)</f>
        <v>*</v>
      </c>
      <c r="G254" s="105" t="str">
        <f>IF(FN_MC!M260="","*",FN_MC!M260)</f>
        <v>-</v>
      </c>
      <c r="H254" s="161" t="str">
        <f>IF(FN_MC!K260="","*",FN_MC!K260)</f>
        <v>*</v>
      </c>
      <c r="I254" s="138" t="str">
        <f>IF(FN_MC!O260="","*",FN_MC!O260)</f>
        <v>*</v>
      </c>
      <c r="J254" s="138" t="str">
        <f>IF(FN_MC!P260="","*",FN_MC!P260)</f>
        <v>*</v>
      </c>
      <c r="K254" s="147" t="str">
        <f>IF(FN_MC!AK260="","*",FN_MC!AK260)</f>
        <v>-</v>
      </c>
      <c r="L254" s="147" t="str">
        <f>IF(FN_MC!AM260="","*",FN_MC!AM260)</f>
        <v>-</v>
      </c>
      <c r="M254" s="147" t="str">
        <f>IF(FN_MC!AP260="","*",FN_MC!AP260)</f>
        <v>-</v>
      </c>
      <c r="N254" s="147" t="str">
        <f>IF(FN_MC!AM260="","*",FN_MC!AM260)</f>
        <v>-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-</v>
      </c>
      <c r="D278" s="105" t="str">
        <f>IF(FN_MC!T284="","*",FN_MC!T284)</f>
        <v>-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-</v>
      </c>
      <c r="D279" s="105" t="str">
        <f>IF(FN_MC!T285="","*",FN_MC!T285)</f>
        <v>-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-</v>
      </c>
      <c r="D280" s="105" t="str">
        <f>IF(FN_MC!T286="","*",FN_MC!T286)</f>
        <v>-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-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-</v>
      </c>
      <c r="M280" s="147">
        <f>IF(FN_MC!AP286="","*",FN_MC!AP286)</f>
        <v>290</v>
      </c>
      <c r="N280" s="147" t="str">
        <f>IF(FN_MC!AM286="","*",FN_MC!AM286)</f>
        <v>-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-</v>
      </c>
      <c r="D281" s="105" t="str">
        <f>IF(FN_MC!T287="","*",FN_MC!T287)</f>
        <v>-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-</v>
      </c>
      <c r="D282" s="105" t="str">
        <f>IF(FN_MC!T288="","*",FN_MC!T288)</f>
        <v>-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-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-</v>
      </c>
      <c r="M282" s="147">
        <f>IF(FN_MC!AP288="","*",FN_MC!AP288)</f>
        <v>720</v>
      </c>
      <c r="N282" s="147" t="str">
        <f>IF(FN_MC!AM288="","*",FN_MC!AM288)</f>
        <v>-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-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-</v>
      </c>
      <c r="M300" s="147">
        <f>IF(FN_MC!AP306="","*",FN_MC!AP306)</f>
        <v>2203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90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91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91"/>
      <c r="P1003" s="239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91"/>
      <c r="P1004" s="206" t="s">
        <v>1790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91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91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91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91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91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91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91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91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91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90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90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90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90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90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90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90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90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90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90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90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90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90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90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90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90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90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90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90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90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90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90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90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90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90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90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90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90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90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90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90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90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90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90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90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90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90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90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90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90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90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90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90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90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90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90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90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90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90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90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90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90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90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90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90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90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90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90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90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90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90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90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90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90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90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90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90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90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90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90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90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90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90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90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90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90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90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90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90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90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90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90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90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90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90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90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90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90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90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90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90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90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90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90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90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90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90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90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90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90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90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90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90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90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90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90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90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90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90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90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90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90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90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90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90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90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90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90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90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90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90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90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90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90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90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90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90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90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90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90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90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90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90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90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90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90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90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90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90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90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90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90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90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90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90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90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90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90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90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90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90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90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90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90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90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90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90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90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90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90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90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90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90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90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90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90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90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90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90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90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90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90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90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90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90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90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90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90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90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90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90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90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90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90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90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90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90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90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90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90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90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90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90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90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90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90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90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90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90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90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90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90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90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90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90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90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90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90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90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90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90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90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90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90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90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90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90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90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90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90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90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90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90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90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90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90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90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90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90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90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90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90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90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90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90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90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90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90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90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90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90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90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90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90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90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90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90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90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90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90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90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90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90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90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90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90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90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90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90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90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90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90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90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90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90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90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90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90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90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90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90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90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90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90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90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90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90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90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90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90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90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90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90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90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90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90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90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90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90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90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90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90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90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90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90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90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90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90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90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90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90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90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90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90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90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90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90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90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90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90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90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90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90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90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90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90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90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90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90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90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90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90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90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90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90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90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90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90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90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90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90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90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90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90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90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90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90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90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90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90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90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90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90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90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90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90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90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90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90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90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90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90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90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90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90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90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90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90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90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90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90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90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90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90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90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90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90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90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90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90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90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90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90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90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90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90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90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90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90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90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90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90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90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90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90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90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90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90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90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90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90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90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90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90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90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90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90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90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90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90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90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90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90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90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90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90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90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90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90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90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90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90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90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90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90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90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90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90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90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90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90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90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90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90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90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90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90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90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90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90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90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90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90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90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90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90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90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90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90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90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90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90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90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90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90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90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90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90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90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90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90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90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90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90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90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90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90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90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90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90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90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90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90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90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90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90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90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90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90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90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90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90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90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90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90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90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90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90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90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90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90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90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90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90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90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90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90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90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90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90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90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90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90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90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90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90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90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90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90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90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90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90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90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90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90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90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90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90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90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90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90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90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90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90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90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90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90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90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90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90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90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90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90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90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90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90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90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90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90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90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90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90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90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90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90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90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90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90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90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90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90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90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90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90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90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90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90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90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90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90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90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90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90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90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90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90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90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90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90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90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90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90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90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90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90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90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90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90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90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90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90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90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90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90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90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90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90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90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90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90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90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90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90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90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90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90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90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90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90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90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90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90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90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90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90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90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90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90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90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90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90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90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90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90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90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90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90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90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90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90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90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90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90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90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90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90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90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90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90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90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90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90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90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90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90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90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90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90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90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90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90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90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90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90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90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90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90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90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90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90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90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90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90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90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90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90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90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90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90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90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90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90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90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90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90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90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90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90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90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90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90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90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90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90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90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90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90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90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90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90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90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90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90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90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90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90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90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90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90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90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90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90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90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90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90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90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90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90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90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90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90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90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90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90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90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90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90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90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90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90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90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90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90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90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90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90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90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90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90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90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90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90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90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90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90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90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90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90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90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90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90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90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90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90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90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90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90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90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90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90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90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90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90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90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90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90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90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90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90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90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90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90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90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90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90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90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90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90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90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90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90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90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90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90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90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90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90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90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90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90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90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90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90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90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90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90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90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90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90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90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90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90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90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90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90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90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90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90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90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90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90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90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90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90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90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90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90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90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90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90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90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90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90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90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90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90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90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90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90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90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90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90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90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90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90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90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90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90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90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90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90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90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90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90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90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90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90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90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90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90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90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90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90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90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90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90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90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90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90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90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90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90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90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90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90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90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90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90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90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90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90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90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90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90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90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90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90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90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90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90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90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90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90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90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90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90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90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90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90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90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90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90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90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90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90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90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90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90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90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90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90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90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90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90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90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90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90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90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90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90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90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90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90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90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90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90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90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90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90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90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90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90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90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90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90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90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90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90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90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90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90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90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90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90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90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90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90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90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90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90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90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90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90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90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90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90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90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90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90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90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90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90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90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90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90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90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90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90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90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90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90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90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90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90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90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90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90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90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90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90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90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90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90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90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90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90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90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90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90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90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90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90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90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90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90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90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90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90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90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90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90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90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90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90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90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90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90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90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90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90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90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90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90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90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90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90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90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90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90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90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90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90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90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90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90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90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90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90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90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90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90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90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90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90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90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90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90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90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90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90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90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90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90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90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90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90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90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90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90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90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90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90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90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90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90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90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90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90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90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90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90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90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90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90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90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90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90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90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90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90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90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90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90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90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90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90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90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90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90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90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90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90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90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90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90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90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90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90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90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90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90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90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90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90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90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90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90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90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90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90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90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90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90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90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90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90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90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90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90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90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90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90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90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90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90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90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90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90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90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90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90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90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90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90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90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90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90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90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90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90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90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90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90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90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90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90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90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90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90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90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90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90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90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90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90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90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90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90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90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90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90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90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90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90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90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90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90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90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90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90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90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90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90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90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90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90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90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90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90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90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90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90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90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90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90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90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90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90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90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90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90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90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90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90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90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90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90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90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90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90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90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90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90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90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90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90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90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90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90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90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90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90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90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90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90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90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90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90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90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90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90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90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90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90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90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90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90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90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90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90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90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90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90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90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90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90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90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90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90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90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90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90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90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90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90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90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90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90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90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90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90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90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90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90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90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90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90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90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90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90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90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90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90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90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90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90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90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90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90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90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90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90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90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90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90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90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90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90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90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90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90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90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90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90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90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90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90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90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90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90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90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90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90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90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90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90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90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90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90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90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90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90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90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90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90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90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90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90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90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90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90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90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90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90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90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90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90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90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90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90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90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90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90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90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90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90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90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90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90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90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90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90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90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90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90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90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90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90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90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90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90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90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90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90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90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90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90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90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90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90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90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90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90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90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90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90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90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90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90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90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90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90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90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90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90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90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90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90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90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90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90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90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90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90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90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90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90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90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90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90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90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90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90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90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90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90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90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90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90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90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90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90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90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90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90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90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90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90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90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90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90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90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90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90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90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90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90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90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90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90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90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90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90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90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90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90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90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90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90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90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90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90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90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90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90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90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90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90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90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90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90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90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90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90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90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90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90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90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90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90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90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90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90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90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90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90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90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90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90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90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90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90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90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90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90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90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90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90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90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90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90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90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90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90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90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90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90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90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90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90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90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90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90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90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90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90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90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90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90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90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90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90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90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90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90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90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90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90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90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90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90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90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90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90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90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90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90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90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90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90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90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90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90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90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90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90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90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90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90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90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90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90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90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90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90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90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90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90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90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90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90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90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90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90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90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90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90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90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90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90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90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90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90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90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90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90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90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90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90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90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90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90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90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90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90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90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90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90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90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90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90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90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90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90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90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90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90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90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90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90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90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90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90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90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90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90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90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90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90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90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90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90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90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90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90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90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90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90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90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90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90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90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90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90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90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90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90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90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90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90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90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90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90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90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90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90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90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90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90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90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90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90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90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90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90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90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90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90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90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90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90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90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90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90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90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90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90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90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90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90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90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90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90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90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90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90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90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90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90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90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90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90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90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90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90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90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90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90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90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90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90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90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90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90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90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90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90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90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90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90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90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90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90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90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90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90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90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90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90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90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90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90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90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90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90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90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90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90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90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90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90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90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90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90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90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90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90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90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90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90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90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90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90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90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90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90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90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90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90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90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90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90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90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90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90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90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90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90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90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90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90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90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90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90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90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90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90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90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90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90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90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90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90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90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90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90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90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90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90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90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90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90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90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90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90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90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90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90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90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90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90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90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90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90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90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90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90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90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90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90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90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90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90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90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90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90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90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90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90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90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90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90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90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90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90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90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90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90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90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90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90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90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90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90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90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90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90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90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90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90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90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90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90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90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90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90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90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90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90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90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90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90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90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90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90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90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90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90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90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90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90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90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90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90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90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90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90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90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90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90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90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90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90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90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90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90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90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90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90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90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90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90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90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90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90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90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90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90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90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90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90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90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90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90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90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90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90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90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90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90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90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90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90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90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90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90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90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90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90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90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90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90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90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90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90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90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90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90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90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90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90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90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90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90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90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90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90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90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90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90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90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90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90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90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90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90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90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90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90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90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90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90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90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90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90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90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90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90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90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90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90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90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90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90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90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90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90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90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90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90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90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90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90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90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90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90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90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90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90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90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90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90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90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90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90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90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90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90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90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90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90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90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90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90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90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90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90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90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90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90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90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90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90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90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90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90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90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90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90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90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90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90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90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90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90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90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90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90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90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90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90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90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90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90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90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90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90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90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90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90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90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90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90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90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90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90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90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90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90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90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90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90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90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90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90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90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90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90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90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90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90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90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90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90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90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90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90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90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90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90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90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90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90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90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90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90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90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90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90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90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90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90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90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90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90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90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90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90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90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90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90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90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90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90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90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90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90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90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90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90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90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90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90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90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90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90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90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90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90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90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90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90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90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90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90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90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90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90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90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90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90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90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90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90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90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90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90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56"/>
      <c r="B1" s="357"/>
      <c r="C1" s="358"/>
      <c r="L1" s="107"/>
      <c r="M1" s="130"/>
      <c r="O1" s="181"/>
      <c r="P1" s="180"/>
      <c r="Q1" s="359" t="s">
        <v>1210</v>
      </c>
      <c r="R1" s="360"/>
      <c r="U1" s="108"/>
      <c r="V1" s="361" t="s">
        <v>1791</v>
      </c>
      <c r="W1" s="361"/>
      <c r="X1" s="361"/>
      <c r="Y1" s="110"/>
    </row>
    <row r="2" spans="1:25" s="106" customFormat="1" ht="11.25" customHeight="1">
      <c r="A2" s="111" t="s">
        <v>1792</v>
      </c>
      <c r="B2" s="111" t="s">
        <v>1787</v>
      </c>
      <c r="C2" s="111" t="s">
        <v>605</v>
      </c>
      <c r="D2" s="112" t="s">
        <v>1162</v>
      </c>
      <c r="E2" s="112" t="s">
        <v>1163</v>
      </c>
      <c r="F2" s="112" t="s">
        <v>1786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1793</v>
      </c>
      <c r="U2" s="114" t="s">
        <v>1165</v>
      </c>
      <c r="V2" s="109">
        <f ca="1">TODAY()-1</f>
        <v>45949</v>
      </c>
      <c r="W2" s="109">
        <f ca="1">V2-1</f>
        <v>45948</v>
      </c>
      <c r="X2" s="109">
        <f ca="1">W2-1</f>
        <v>45947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-</v>
      </c>
      <c r="E3" s="116" t="str">
        <f>IF(FN_MC!T6="","*",FN_MC!T6)</f>
        <v>-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-</v>
      </c>
      <c r="E4" s="116" t="str">
        <f>IF(FN_MC!T7="","*",FN_MC!T7)</f>
        <v>-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-</v>
      </c>
      <c r="E5" s="116" t="str">
        <f>IF(FN_MC!T8="","*",FN_MC!T8)</f>
        <v>-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-</v>
      </c>
      <c r="E6" s="116" t="str">
        <f>IF(FN_MC!T9="","*",FN_MC!T9)</f>
        <v>-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-</v>
      </c>
      <c r="L6" s="116" t="str">
        <f>IF(FN_MC!N9="","*",FN_MC!N9)</f>
        <v>-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-</v>
      </c>
      <c r="E7" s="116" t="str">
        <f>IF(FN_MC!T10="","*",FN_MC!T10)</f>
        <v>-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-</v>
      </c>
      <c r="L7" s="116" t="str">
        <f>IF(FN_MC!N10="","*",FN_MC!N10)</f>
        <v>-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-</v>
      </c>
      <c r="E8" s="116" t="str">
        <f>IF(FN_MC!T11="","*",FN_MC!T11)</f>
        <v>-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-</v>
      </c>
      <c r="L8" s="116" t="str">
        <f>IF(FN_MC!N11="","*",FN_MC!N11)</f>
        <v>-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-</v>
      </c>
      <c r="E9" s="116" t="str">
        <f>IF(FN_MC!T12="","*",FN_MC!T12)</f>
        <v>-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-</v>
      </c>
      <c r="L9" s="116" t="str">
        <f>IF(FN_MC!N12="","*",FN_MC!N12)</f>
        <v>-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-</v>
      </c>
      <c r="E10" s="116" t="str">
        <f>IF(FN_MC!T13="","*",FN_MC!T13)</f>
        <v>-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-</v>
      </c>
      <c r="E11" s="116" t="str">
        <f>IF(FN_MC!T14="","*",FN_MC!T14)</f>
        <v>-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-</v>
      </c>
      <c r="L11" s="116" t="str">
        <f>IF(FN_MC!N14="","*",FN_MC!N14)</f>
        <v>-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-</v>
      </c>
      <c r="E12" s="116" t="str">
        <f>IF(FN_MC!T15="","*",FN_MC!T15)</f>
        <v>-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-</v>
      </c>
      <c r="L12" s="116" t="str">
        <f>IF(FN_MC!N15="","*",FN_MC!N15)</f>
        <v>-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-</v>
      </c>
      <c r="E13" s="116" t="str">
        <f>IF(FN_MC!T16="","*",FN_MC!T16)</f>
        <v>-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-</v>
      </c>
      <c r="E14" s="116" t="str">
        <f>IF(FN_MC!T17="","*",FN_MC!T17)</f>
        <v>-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-</v>
      </c>
      <c r="E15" s="116" t="str">
        <f>IF(FN_MC!T18="","*",FN_MC!T18)</f>
        <v>-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-</v>
      </c>
      <c r="E16" s="116" t="str">
        <f>IF(FN_MC!T19="","*",FN_MC!T19)</f>
        <v>-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-</v>
      </c>
      <c r="E17" s="116" t="str">
        <f>IF(FN_MC!T20="","*",FN_MC!T20)</f>
        <v>-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-</v>
      </c>
      <c r="E18" s="116" t="str">
        <f>IF(FN_MC!T21="","*",FN_MC!T21)</f>
        <v>-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-</v>
      </c>
      <c r="E19" s="116" t="str">
        <f>IF(FN_MC!T22="","*",FN_MC!T22)</f>
        <v>-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-</v>
      </c>
      <c r="L19" s="116" t="str">
        <f>IF(FN_MC!N22="","*",FN_MC!N22)</f>
        <v>-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-</v>
      </c>
      <c r="E20" s="116" t="str">
        <f>IF(FN_MC!T23="","*",FN_MC!T23)</f>
        <v>-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-</v>
      </c>
      <c r="E21" s="116" t="str">
        <f>IF(FN_MC!T24="","*",FN_MC!T24)</f>
        <v>-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-</v>
      </c>
      <c r="L21" s="116" t="str">
        <f>IF(FN_MC!N24="","*",FN_MC!N24)</f>
        <v>-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-</v>
      </c>
      <c r="E22" s="116" t="str">
        <f>IF(FN_MC!T25="","*",FN_MC!T25)</f>
        <v>-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-</v>
      </c>
      <c r="E23" s="116" t="str">
        <f>IF(FN_MC!T26="","*",FN_MC!T26)</f>
        <v>-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-</v>
      </c>
      <c r="L23" s="116" t="str">
        <f>IF(FN_MC!N26="","*",FN_MC!N26)</f>
        <v>-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-</v>
      </c>
      <c r="E24" s="116" t="str">
        <f>IF(FN_MC!T27="","*",FN_MC!T27)</f>
        <v>-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-</v>
      </c>
      <c r="L24" s="116" t="str">
        <f>IF(FN_MC!N27="","*",FN_MC!N27)</f>
        <v>-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-</v>
      </c>
      <c r="E25" s="116" t="str">
        <f>IF(FN_MC!T28="","*",FN_MC!T28)</f>
        <v>-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-</v>
      </c>
      <c r="L25" s="116" t="str">
        <f>IF(FN_MC!N28="","*",FN_MC!N28)</f>
        <v>-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-</v>
      </c>
      <c r="E26" s="116" t="str">
        <f>IF(FN_MC!T29="","*",FN_MC!T29)</f>
        <v>-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-</v>
      </c>
      <c r="E27" s="116" t="str">
        <f>IF(FN_MC!T30="","*",FN_MC!T30)</f>
        <v>-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-</v>
      </c>
      <c r="E28" s="116" t="str">
        <f>IF(FN_MC!T31="","*",FN_MC!T31)</f>
        <v>-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-</v>
      </c>
      <c r="L28" s="116" t="str">
        <f>IF(FN_MC!N31="","*",FN_MC!N31)</f>
        <v>-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-</v>
      </c>
      <c r="E29" s="116" t="str">
        <f>IF(FN_MC!T32="","*",FN_MC!T32)</f>
        <v>-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-</v>
      </c>
      <c r="E30" s="116" t="str">
        <f>IF(FN_MC!T33="","*",FN_MC!T33)</f>
        <v>-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-</v>
      </c>
      <c r="L30" s="116" t="str">
        <f>IF(FN_MC!N33="","*",FN_MC!N33)</f>
        <v>-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-</v>
      </c>
      <c r="E31" s="116" t="str">
        <f>IF(FN_MC!T34="","*",FN_MC!T34)</f>
        <v>-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-</v>
      </c>
      <c r="E32" s="116" t="str">
        <f>IF(FN_MC!T35="","*",FN_MC!T35)</f>
        <v>-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-</v>
      </c>
      <c r="L32" s="116" t="str">
        <f>IF(FN_MC!N35="","*",FN_MC!N35)</f>
        <v>-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-</v>
      </c>
      <c r="E33" s="116" t="str">
        <f>IF(FN_MC!T36="","*",FN_MC!T36)</f>
        <v>-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-</v>
      </c>
      <c r="L33" s="116" t="str">
        <f>IF(FN_MC!N36="","*",FN_MC!N36)</f>
        <v>-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-</v>
      </c>
      <c r="E34" s="116" t="str">
        <f>IF(FN_MC!T37="","*",FN_MC!T37)</f>
        <v>-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-</v>
      </c>
      <c r="L34" s="116" t="str">
        <f>IF(FN_MC!N37="","*",FN_MC!N37)</f>
        <v>-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-</v>
      </c>
      <c r="E35" s="116" t="str">
        <f>IF(FN_MC!T38="","*",FN_MC!T38)</f>
        <v>-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-</v>
      </c>
      <c r="E36" s="116" t="str">
        <f>IF(FN_MC!T39="","*",FN_MC!T39)</f>
        <v>-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-</v>
      </c>
      <c r="L36" s="116" t="str">
        <f>IF(FN_MC!N39="","*",FN_MC!N39)</f>
        <v>-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-</v>
      </c>
      <c r="E37" s="116" t="str">
        <f>IF(FN_MC!T40="","*",FN_MC!T40)</f>
        <v>-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-</v>
      </c>
      <c r="L37" s="116" t="str">
        <f>IF(FN_MC!N40="","*",FN_MC!N40)</f>
        <v>-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-</v>
      </c>
      <c r="E38" s="116" t="str">
        <f>IF(FN_MC!T41="","*",FN_MC!T41)</f>
        <v>-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-</v>
      </c>
      <c r="L38" s="116" t="str">
        <f>IF(FN_MC!N41="","*",FN_MC!N41)</f>
        <v>-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-</v>
      </c>
      <c r="E39" s="116" t="str">
        <f>IF(FN_MC!T42="","*",FN_MC!T42)</f>
        <v>-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-</v>
      </c>
      <c r="E40" s="116" t="str">
        <f>IF(FN_MC!T43="","*",FN_MC!T43)</f>
        <v>-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-</v>
      </c>
      <c r="L40" s="116" t="str">
        <f>IF(FN_MC!N43="","*",FN_MC!N43)</f>
        <v>-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-</v>
      </c>
      <c r="E41" s="116" t="str">
        <f>IF(FN_MC!T44="","*",FN_MC!T44)</f>
        <v>-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-</v>
      </c>
      <c r="L41" s="116" t="str">
        <f>IF(FN_MC!N44="","*",FN_MC!N44)</f>
        <v>-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-</v>
      </c>
      <c r="E42" s="116" t="str">
        <f>IF(FN_MC!T45="","*",FN_MC!T45)</f>
        <v>-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-</v>
      </c>
      <c r="L42" s="116" t="str">
        <f>IF(FN_MC!N45="","*",FN_MC!N45)</f>
        <v>-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-</v>
      </c>
      <c r="E43" s="116" t="str">
        <f>IF(FN_MC!T46="","*",FN_MC!T46)</f>
        <v>-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-</v>
      </c>
      <c r="L43" s="116" t="str">
        <f>IF(FN_MC!N46="","*",FN_MC!N46)</f>
        <v>-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-</v>
      </c>
      <c r="E44" s="116" t="str">
        <f>IF(FN_MC!T47="","*",FN_MC!T47)</f>
        <v>-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-</v>
      </c>
      <c r="L44" s="116" t="str">
        <f>IF(FN_MC!N47="","*",FN_MC!N47)</f>
        <v>-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-</v>
      </c>
      <c r="E45" s="116" t="str">
        <f>IF(FN_MC!T48="","*",FN_MC!T48)</f>
        <v>-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-</v>
      </c>
      <c r="L45" s="116" t="str">
        <f>IF(FN_MC!N48="","*",FN_MC!N48)</f>
        <v>-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-</v>
      </c>
      <c r="E46" s="116" t="str">
        <f>IF(FN_MC!T49="","*",FN_MC!T49)</f>
        <v>-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-</v>
      </c>
      <c r="L46" s="116" t="str">
        <f>IF(FN_MC!N49="","*",FN_MC!N49)</f>
        <v>-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-</v>
      </c>
      <c r="E47" s="116" t="str">
        <f>IF(FN_MC!T50="","*",FN_MC!T50)</f>
        <v>-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-</v>
      </c>
      <c r="L47" s="116" t="str">
        <f>IF(FN_MC!N50="","*",FN_MC!N50)</f>
        <v>-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-</v>
      </c>
      <c r="E48" s="116" t="str">
        <f>IF(FN_MC!T51="","*",FN_MC!T51)</f>
        <v>-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-</v>
      </c>
      <c r="L48" s="116" t="str">
        <f>IF(FN_MC!N51="","*",FN_MC!N51)</f>
        <v>-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-</v>
      </c>
      <c r="E49" s="116" t="str">
        <f>IF(FN_MC!T52="","*",FN_MC!T52)</f>
        <v>-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-</v>
      </c>
      <c r="L49" s="116" t="str">
        <f>IF(FN_MC!N52="","*",FN_MC!N52)</f>
        <v>-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-</v>
      </c>
      <c r="E50" s="116" t="str">
        <f>IF(FN_MC!T53="","*",FN_MC!T53)</f>
        <v>-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-</v>
      </c>
      <c r="L50" s="116" t="str">
        <f>IF(FN_MC!N53="","*",FN_MC!N53)</f>
        <v>-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-</v>
      </c>
      <c r="E51" s="116" t="str">
        <f>IF(FN_MC!T54="","*",FN_MC!T54)</f>
        <v>-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-</v>
      </c>
      <c r="L51" s="116" t="str">
        <f>IF(FN_MC!N54="","*",FN_MC!N54)</f>
        <v>-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-</v>
      </c>
      <c r="E52" s="116" t="str">
        <f>IF(FN_MC!T55="","*",FN_MC!T55)</f>
        <v>-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-</v>
      </c>
      <c r="E53" s="116" t="str">
        <f>IF(FN_MC!T56="","*",FN_MC!T56)</f>
        <v>-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-</v>
      </c>
      <c r="E54" s="116" t="str">
        <f>IF(FN_MC!T57="","*",FN_MC!T57)</f>
        <v>-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-</v>
      </c>
      <c r="L54" s="116" t="str">
        <f>IF(FN_MC!N57="","*",FN_MC!N57)</f>
        <v>-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-</v>
      </c>
      <c r="E55" s="116" t="str">
        <f>IF(FN_MC!T58="","*",FN_MC!T58)</f>
        <v>-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-</v>
      </c>
      <c r="L55" s="116" t="str">
        <f>IF(FN_MC!N58="","*",FN_MC!N58)</f>
        <v>-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-</v>
      </c>
      <c r="E56" s="116" t="str">
        <f>IF(FN_MC!T59="","*",FN_MC!T59)</f>
        <v>-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-</v>
      </c>
      <c r="E57" s="116" t="str">
        <f>IF(FN_MC!T60="","*",FN_MC!T60)</f>
        <v>-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-</v>
      </c>
      <c r="L57" s="116" t="str">
        <f>IF(FN_MC!N60="","*",FN_MC!N60)</f>
        <v>-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-</v>
      </c>
      <c r="E58" s="116" t="str">
        <f>IF(FN_MC!T61="","*",FN_MC!T61)</f>
        <v>-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-</v>
      </c>
      <c r="E59" s="116" t="str">
        <f>IF(FN_MC!T62="","*",FN_MC!T62)</f>
        <v>-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-</v>
      </c>
      <c r="E60" s="116" t="str">
        <f>IF(FN_MC!T63="","*",FN_MC!T63)</f>
        <v>-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-</v>
      </c>
      <c r="E61" s="116" t="str">
        <f>IF(FN_MC!T64="","*",FN_MC!T64)</f>
        <v>-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-</v>
      </c>
      <c r="E62" s="116" t="str">
        <f>IF(FN_MC!T65="","*",FN_MC!T65)</f>
        <v>-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-</v>
      </c>
      <c r="L62" s="116" t="str">
        <f>IF(FN_MC!N65="","*",FN_MC!N65)</f>
        <v>-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-</v>
      </c>
      <c r="E63" s="116" t="str">
        <f>IF(FN_MC!T66="","*",FN_MC!T66)</f>
        <v>-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-</v>
      </c>
      <c r="L63" s="116" t="str">
        <f>IF(FN_MC!N66="","*",FN_MC!N66)</f>
        <v>-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-</v>
      </c>
      <c r="E64" s="116" t="str">
        <f>IF(FN_MC!T67="","*",FN_MC!T67)</f>
        <v>-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-</v>
      </c>
      <c r="L64" s="116" t="str">
        <f>IF(FN_MC!N67="","*",FN_MC!N67)</f>
        <v>-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-</v>
      </c>
      <c r="E65" s="116" t="str">
        <f>IF(FN_MC!T68="","*",FN_MC!T68)</f>
        <v>-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-</v>
      </c>
      <c r="E66" s="116" t="str">
        <f>IF(FN_MC!T69="","*",FN_MC!T69)</f>
        <v>-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-</v>
      </c>
      <c r="L66" s="116" t="str">
        <f>IF(FN_MC!N69="","*",FN_MC!N69)</f>
        <v>-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-</v>
      </c>
      <c r="E67" s="116" t="str">
        <f>IF(FN_MC!T70="","*",FN_MC!T70)</f>
        <v>-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-</v>
      </c>
      <c r="E68" s="116" t="str">
        <f>IF(FN_MC!T71="","*",FN_MC!T71)</f>
        <v>-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-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-</v>
      </c>
      <c r="E69" s="116" t="str">
        <f>IF(FN_MC!T72="","*",FN_MC!T72)</f>
        <v>-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-</v>
      </c>
      <c r="E70" s="116" t="str">
        <f>IF(FN_MC!T73="","*",FN_MC!T73)</f>
        <v>-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-</v>
      </c>
      <c r="L70" s="116" t="str">
        <f>IF(FN_MC!N73="","*",FN_MC!N73)</f>
        <v>-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-</v>
      </c>
      <c r="E71" s="116" t="str">
        <f>IF(FN_MC!T74="","*",FN_MC!T74)</f>
        <v>-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-</v>
      </c>
      <c r="E72" s="116" t="str">
        <f>IF(FN_MC!T75="","*",FN_MC!T75)</f>
        <v>-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-</v>
      </c>
      <c r="L72" s="116" t="str">
        <f>IF(FN_MC!N75="","*",FN_MC!N75)</f>
        <v>-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-</v>
      </c>
      <c r="E73" s="116" t="str">
        <f>IF(FN_MC!T76="","*",FN_MC!T76)</f>
        <v>-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-</v>
      </c>
      <c r="L73" s="116" t="str">
        <f>IF(FN_MC!N76="","*",FN_MC!N76)</f>
        <v>-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-</v>
      </c>
      <c r="E74" s="116" t="str">
        <f>IF(FN_MC!T77="","*",FN_MC!T77)</f>
        <v>-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-</v>
      </c>
      <c r="L74" s="116" t="str">
        <f>IF(FN_MC!N77="","*",FN_MC!N77)</f>
        <v>-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-</v>
      </c>
      <c r="E75" s="116" t="str">
        <f>IF(FN_MC!T78="","*",FN_MC!T78)</f>
        <v>-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-</v>
      </c>
      <c r="L75" s="116" t="str">
        <f>IF(FN_MC!N78="","*",FN_MC!N78)</f>
        <v>-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-</v>
      </c>
      <c r="E76" s="116" t="str">
        <f>IF(FN_MC!T79="","*",FN_MC!T79)</f>
        <v>-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-</v>
      </c>
      <c r="E77" s="116" t="str">
        <f>IF(FN_MC!T80="","*",FN_MC!T80)</f>
        <v>-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-</v>
      </c>
      <c r="E78" s="116" t="str">
        <f>IF(FN_MC!T81="","*",FN_MC!T81)</f>
        <v>-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-</v>
      </c>
      <c r="E79" s="116" t="str">
        <f>IF(FN_MC!T82="","*",FN_MC!T82)</f>
        <v>-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-</v>
      </c>
      <c r="E80" s="116" t="str">
        <f>IF(FN_MC!T83="","*",FN_MC!T83)</f>
        <v>-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-</v>
      </c>
      <c r="E81" s="116" t="str">
        <f>IF(FN_MC!T84="","*",FN_MC!T84)</f>
        <v>-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-</v>
      </c>
      <c r="L81" s="116" t="str">
        <f>IF(FN_MC!N84="","*",FN_MC!N84)</f>
        <v>-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-</v>
      </c>
      <c r="E82" s="116" t="str">
        <f>IF(FN_MC!T85="","*",FN_MC!T85)</f>
        <v>-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-</v>
      </c>
      <c r="L82" s="116" t="str">
        <f>IF(FN_MC!N85="","*",FN_MC!N85)</f>
        <v>-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-</v>
      </c>
      <c r="E83" s="116" t="str">
        <f>IF(FN_MC!T86="","*",FN_MC!T86)</f>
        <v>-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-</v>
      </c>
      <c r="L83" s="116" t="str">
        <f>IF(FN_MC!N86="","*",FN_MC!N86)</f>
        <v>-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-</v>
      </c>
      <c r="E84" s="116" t="str">
        <f>IF(FN_MC!T87="","*",FN_MC!T87)</f>
        <v>-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-</v>
      </c>
      <c r="L84" s="116" t="str">
        <f>IF(FN_MC!N87="","*",FN_MC!N87)</f>
        <v>-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-</v>
      </c>
      <c r="E85" s="116" t="str">
        <f>IF(FN_MC!T88="","*",FN_MC!T88)</f>
        <v>-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-</v>
      </c>
      <c r="L85" s="116" t="str">
        <f>IF(FN_MC!N88="","*",FN_MC!N88)</f>
        <v>-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-</v>
      </c>
      <c r="E86" s="116" t="str">
        <f>IF(FN_MC!T89="","*",FN_MC!T89)</f>
        <v>-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-</v>
      </c>
      <c r="L86" s="116" t="str">
        <f>IF(FN_MC!N89="","*",FN_MC!N89)</f>
        <v>-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-</v>
      </c>
      <c r="E87" s="116" t="str">
        <f>IF(FN_MC!T90="","*",FN_MC!T90)</f>
        <v>-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-</v>
      </c>
      <c r="E88" s="116" t="str">
        <f>IF(FN_MC!T91="","*",FN_MC!T91)</f>
        <v>-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-</v>
      </c>
      <c r="E89" s="116" t="str">
        <f>IF(FN_MC!T92="","*",FN_MC!T92)</f>
        <v>-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-</v>
      </c>
      <c r="L89" s="116" t="str">
        <f>IF(FN_MC!N92="","*",FN_MC!N92)</f>
        <v>-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-</v>
      </c>
      <c r="E90" s="116" t="str">
        <f>IF(FN_MC!T93="","*",FN_MC!T93)</f>
        <v>-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-</v>
      </c>
      <c r="E91" s="116" t="str">
        <f>IF(FN_MC!T94="","*",FN_MC!T94)</f>
        <v>-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-</v>
      </c>
      <c r="E92" s="116" t="str">
        <f>IF(FN_MC!T95="","*",FN_MC!T95)</f>
        <v>-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-</v>
      </c>
      <c r="E93" s="116" t="str">
        <f>IF(FN_MC!T96="","*",FN_MC!T96)</f>
        <v>-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-</v>
      </c>
      <c r="L93" s="116" t="str">
        <f>IF(FN_MC!N96="","*",FN_MC!N96)</f>
        <v>-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-</v>
      </c>
      <c r="E94" s="116" t="str">
        <f>IF(FN_MC!T97="","*",FN_MC!T97)</f>
        <v>-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-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-</v>
      </c>
      <c r="E95" s="116" t="str">
        <f>IF(FN_MC!T98="","*",FN_MC!T98)</f>
        <v>-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-</v>
      </c>
      <c r="E96" s="116" t="str">
        <f>IF(FN_MC!T99="","*",FN_MC!T99)</f>
        <v>-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-</v>
      </c>
      <c r="L96" s="116" t="str">
        <f>IF(FN_MC!N99="","*",FN_MC!N99)</f>
        <v>-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-</v>
      </c>
      <c r="E97" s="116" t="str">
        <f>IF(FN_MC!T100="","*",FN_MC!T100)</f>
        <v>-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-</v>
      </c>
      <c r="E98" s="116" t="str">
        <f>IF(FN_MC!T101="","*",FN_MC!T101)</f>
        <v>-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-</v>
      </c>
      <c r="L98" s="116" t="str">
        <f>IF(FN_MC!N101="","*",FN_MC!N101)</f>
        <v>-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-</v>
      </c>
      <c r="E99" s="116" t="str">
        <f>IF(FN_MC!T102="","*",FN_MC!T102)</f>
        <v>-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-</v>
      </c>
      <c r="E100" s="116" t="str">
        <f>IF(FN_MC!T103="","*",FN_MC!T103)</f>
        <v>-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-</v>
      </c>
      <c r="E101" s="116" t="str">
        <f>IF(FN_MC!T104="","*",FN_MC!T104)</f>
        <v>-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-</v>
      </c>
      <c r="L101" s="116" t="str">
        <f>IF(FN_MC!N104="","*",FN_MC!N104)</f>
        <v>-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-</v>
      </c>
      <c r="E102" s="116" t="str">
        <f>IF(FN_MC!T105="","*",FN_MC!T105)</f>
        <v>-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-</v>
      </c>
      <c r="L102" s="116" t="str">
        <f>IF(FN_MC!N105="","*",FN_MC!N105)</f>
        <v>-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-</v>
      </c>
      <c r="E103" s="116" t="str">
        <f>IF(FN_MC!T106="","*",FN_MC!T106)</f>
        <v>-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-</v>
      </c>
      <c r="L103" s="116" t="str">
        <f>IF(FN_MC!N106="","*",FN_MC!N106)</f>
        <v>-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-</v>
      </c>
      <c r="E104" s="116" t="str">
        <f>IF(FN_MC!T107="","*",FN_MC!T107)</f>
        <v>-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-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-</v>
      </c>
      <c r="E105" s="116" t="str">
        <f>IF(FN_MC!T108="","*",FN_MC!T108)</f>
        <v>-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-</v>
      </c>
      <c r="E106" s="116" t="str">
        <f>IF(FN_MC!T109="","*",FN_MC!T109)</f>
        <v>-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-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-</v>
      </c>
      <c r="E107" s="116" t="str">
        <f>IF(FN_MC!T110="","*",FN_MC!T110)</f>
        <v>-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-</v>
      </c>
      <c r="L107" s="116" t="str">
        <f>IF(FN_MC!N110="","*",FN_MC!N110)</f>
        <v>-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-</v>
      </c>
      <c r="E108" s="116" t="str">
        <f>IF(FN_MC!T111="","*",FN_MC!T111)</f>
        <v>-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-</v>
      </c>
      <c r="L108" s="116" t="str">
        <f>IF(FN_MC!N111="","*",FN_MC!N111)</f>
        <v>-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-</v>
      </c>
      <c r="E109" s="116" t="str">
        <f>IF(FN_MC!T112="","*",FN_MC!T112)</f>
        <v>-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-</v>
      </c>
      <c r="L109" s="116" t="str">
        <f>IF(FN_MC!N112="","*",FN_MC!N112)</f>
        <v>-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-</v>
      </c>
      <c r="E110" s="116" t="str">
        <f>IF(FN_MC!T113="","*",FN_MC!T113)</f>
        <v>-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-</v>
      </c>
      <c r="E111" s="116" t="str">
        <f>IF(FN_MC!T114="","*",FN_MC!T114)</f>
        <v>-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-</v>
      </c>
      <c r="E112" s="116" t="str">
        <f>IF(FN_MC!T115="","*",FN_MC!T115)</f>
        <v>-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-</v>
      </c>
      <c r="L112" s="116" t="str">
        <f>IF(FN_MC!N115="","*",FN_MC!N115)</f>
        <v>-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-</v>
      </c>
      <c r="E113" s="116" t="str">
        <f>IF(FN_MC!T116="","*",FN_MC!T116)</f>
        <v>-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-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-</v>
      </c>
      <c r="E114" s="116" t="str">
        <f>IF(FN_MC!T117="","*",FN_MC!T117)</f>
        <v>-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-</v>
      </c>
      <c r="L114" s="116" t="str">
        <f>IF(FN_MC!N117="","*",FN_MC!N117)</f>
        <v>-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-</v>
      </c>
      <c r="E115" s="116" t="str">
        <f>IF(FN_MC!T118="","*",FN_MC!T118)</f>
        <v>-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-</v>
      </c>
      <c r="L115" s="116" t="str">
        <f>IF(FN_MC!N118="","*",FN_MC!N118)</f>
        <v>-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-</v>
      </c>
      <c r="E116" s="116" t="str">
        <f>IF(FN_MC!T119="","*",FN_MC!T119)</f>
        <v>-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-</v>
      </c>
      <c r="L116" s="116" t="str">
        <f>IF(FN_MC!N119="","*",FN_MC!N119)</f>
        <v>-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-</v>
      </c>
      <c r="E117" s="116" t="str">
        <f>IF(FN_MC!T120="","*",FN_MC!T120)</f>
        <v>-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-</v>
      </c>
      <c r="L117" s="116" t="str">
        <f>IF(FN_MC!N120="","*",FN_MC!N120)</f>
        <v>-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-</v>
      </c>
      <c r="E118" s="116" t="str">
        <f>IF(FN_MC!T121="","*",FN_MC!T121)</f>
        <v>-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-</v>
      </c>
      <c r="E119" s="116" t="str">
        <f>IF(FN_MC!T122="","*",FN_MC!T122)</f>
        <v>-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-</v>
      </c>
      <c r="E120" s="116" t="str">
        <f>IF(FN_MC!T123="","*",FN_MC!T123)</f>
        <v>-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-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-</v>
      </c>
      <c r="E121" s="116" t="str">
        <f>IF(FN_MC!T124="","*",FN_MC!T124)</f>
        <v>-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-</v>
      </c>
      <c r="L121" s="116" t="str">
        <f>IF(FN_MC!N124="","*",FN_MC!N124)</f>
        <v>-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-</v>
      </c>
      <c r="E122" s="116" t="str">
        <f>IF(FN_MC!T125="","*",FN_MC!T125)</f>
        <v>-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-</v>
      </c>
      <c r="L122" s="116" t="str">
        <f>IF(FN_MC!N125="","*",FN_MC!N125)</f>
        <v>-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-</v>
      </c>
      <c r="E123" s="116" t="str">
        <f>IF(FN_MC!T126="","*",FN_MC!T126)</f>
        <v>-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-</v>
      </c>
      <c r="E124" s="116" t="str">
        <f>IF(FN_MC!T127="","*",FN_MC!T127)</f>
        <v>-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-</v>
      </c>
      <c r="E125" s="116" t="str">
        <f>IF(FN_MC!T128="","*",FN_MC!T128)</f>
        <v>-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-</v>
      </c>
      <c r="E126" s="116" t="str">
        <f>IF(FN_MC!T129="","*",FN_MC!T129)</f>
        <v>-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-</v>
      </c>
      <c r="E127" s="116" t="str">
        <f>IF(FN_MC!T130="","*",FN_MC!T130)</f>
        <v>-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-</v>
      </c>
      <c r="E128" s="116" t="str">
        <f>IF(FN_MC!T131="","*",FN_MC!T131)</f>
        <v>-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-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-</v>
      </c>
      <c r="E129" s="116" t="str">
        <f>IF(FN_MC!T132="","*",FN_MC!T132)</f>
        <v>-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-</v>
      </c>
      <c r="L129" s="116" t="str">
        <f>IF(FN_MC!N132="","*",FN_MC!N132)</f>
        <v>-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-</v>
      </c>
      <c r="E130" s="116" t="str">
        <f>IF(FN_MC!T133="","*",FN_MC!T133)</f>
        <v>-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-</v>
      </c>
      <c r="L130" s="116" t="str">
        <f>IF(FN_MC!N133="","*",FN_MC!N133)</f>
        <v>-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-</v>
      </c>
      <c r="E131" s="116" t="str">
        <f>IF(FN_MC!T134="","*",FN_MC!T134)</f>
        <v>-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-</v>
      </c>
      <c r="E132" s="116" t="str">
        <f>IF(FN_MC!T135="","*",FN_MC!T135)</f>
        <v>-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-</v>
      </c>
      <c r="E133" s="116" t="str">
        <f>IF(FN_MC!T136="","*",FN_MC!T136)</f>
        <v>-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-</v>
      </c>
      <c r="L133" s="116" t="str">
        <f>IF(FN_MC!N136="","*",FN_MC!N136)</f>
        <v>-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-</v>
      </c>
      <c r="E134" s="116" t="str">
        <f>IF(FN_MC!T137="","*",FN_MC!T137)</f>
        <v>-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-</v>
      </c>
      <c r="E135" s="116" t="str">
        <f>IF(FN_MC!T138="","*",FN_MC!T138)</f>
        <v>-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-</v>
      </c>
      <c r="L135" s="116" t="str">
        <f>IF(FN_MC!N138="","*",FN_MC!N138)</f>
        <v>-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-</v>
      </c>
      <c r="E136" s="116" t="str">
        <f>IF(FN_MC!T139="","*",FN_MC!T139)</f>
        <v>-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-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-</v>
      </c>
      <c r="E137" s="116" t="str">
        <f>IF(FN_MC!T140="","*",FN_MC!T140)</f>
        <v>-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-</v>
      </c>
      <c r="L137" s="116" t="str">
        <f>IF(FN_MC!N140="","*",FN_MC!N140)</f>
        <v>-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-</v>
      </c>
      <c r="E138" s="116" t="str">
        <f>IF(FN_MC!T141="","*",FN_MC!T141)</f>
        <v>-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-</v>
      </c>
      <c r="E139" s="116" t="str">
        <f>IF(FN_MC!T142="","*",FN_MC!T142)</f>
        <v>-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-</v>
      </c>
      <c r="E140" s="116" t="str">
        <f>IF(FN_MC!T143="","*",FN_MC!T143)</f>
        <v>-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-</v>
      </c>
      <c r="L140" s="116" t="str">
        <f>IF(FN_MC!N143="","*",FN_MC!N143)</f>
        <v>-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-</v>
      </c>
      <c r="E141" s="116" t="str">
        <f>IF(FN_MC!T144="","*",FN_MC!T144)</f>
        <v>-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-</v>
      </c>
      <c r="E142" s="116" t="str">
        <f>IF(FN_MC!T145="","*",FN_MC!T145)</f>
        <v>-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-</v>
      </c>
      <c r="L142" s="116" t="str">
        <f>IF(FN_MC!N145="","*",FN_MC!N145)</f>
        <v>-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MALHA OESTE</v>
      </c>
      <c r="E144" s="116" t="str">
        <f>IF(FN_MC!T147="","*",FN_MC!T147)</f>
        <v>JAB-JKE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-</v>
      </c>
      <c r="E145" s="116" t="str">
        <f>IF(FN_MC!T148="","*",FN_MC!T148)</f>
        <v>-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-</v>
      </c>
      <c r="E146" s="116" t="str">
        <f>IF(FN_MC!T149="","*",FN_MC!T149)</f>
        <v>-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-</v>
      </c>
      <c r="E147" s="116" t="str">
        <f>IF(FN_MC!T150="","*",FN_MC!T150)</f>
        <v>-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-</v>
      </c>
      <c r="E150" s="116" t="str">
        <f>IF(FN_MC!T153="","*",FN_MC!T153)</f>
        <v>-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-</v>
      </c>
      <c r="E151" s="116" t="str">
        <f>IF(FN_MC!T154="","*",FN_MC!T154)</f>
        <v>-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-</v>
      </c>
      <c r="E153" s="116" t="str">
        <f>IF(FN_MC!T156="","*",FN_MC!T156)</f>
        <v>-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-</v>
      </c>
      <c r="E154" s="116" t="str">
        <f>IF(FN_MC!T157="","*",FN_MC!T157)</f>
        <v>-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-</v>
      </c>
      <c r="E155" s="116" t="str">
        <f>IF(FN_MC!T158="","*",FN_MC!T158)</f>
        <v>-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-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-</v>
      </c>
      <c r="E156" s="116" t="str">
        <f>IF(FN_MC!T159="","*",FN_MC!T159)</f>
        <v>-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-</v>
      </c>
      <c r="E157" s="116" t="str">
        <f>IF(FN_MC!T160="","*",FN_MC!T160)</f>
        <v>-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-</v>
      </c>
      <c r="L157" s="116" t="str">
        <f>IF(FN_MC!N160="","*",FN_MC!N160)</f>
        <v>-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-</v>
      </c>
      <c r="E158" s="116" t="str">
        <f>IF(FN_MC!T161="","*",FN_MC!T161)</f>
        <v>-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-</v>
      </c>
      <c r="L158" s="116" t="str">
        <f>IF(FN_MC!N161="","*",FN_MC!N161)</f>
        <v>-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-</v>
      </c>
      <c r="E160" s="116" t="str">
        <f>IF(FN_MC!T163="","*",FN_MC!T163)</f>
        <v>-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-</v>
      </c>
      <c r="L160" s="116" t="str">
        <f>IF(FN_MC!N163="","*",FN_MC!N163)</f>
        <v>-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-</v>
      </c>
      <c r="E161" s="116" t="str">
        <f>IF(FN_MC!T164="","*",FN_MC!T164)</f>
        <v>-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-</v>
      </c>
      <c r="L161" s="116" t="str">
        <f>IF(FN_MC!N164="","*",FN_MC!N164)</f>
        <v>-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-</v>
      </c>
      <c r="E162" s="116" t="str">
        <f>IF(FN_MC!T165="","*",FN_MC!T165)</f>
        <v>-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-</v>
      </c>
      <c r="E163" s="116" t="str">
        <f>IF(FN_MC!T166="","*",FN_MC!T166)</f>
        <v>-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-</v>
      </c>
      <c r="L163" s="116" t="str">
        <f>IF(FN_MC!N166="","*",FN_MC!N166)</f>
        <v>-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-</v>
      </c>
      <c r="E166" s="116" t="str">
        <f>IF(FN_MC!T169="","*",FN_MC!T169)</f>
        <v>-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-</v>
      </c>
      <c r="E167" s="116" t="str">
        <f>IF(FN_MC!T170="","*",FN_MC!T170)</f>
        <v>-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-</v>
      </c>
      <c r="E169" s="116" t="str">
        <f>IF(FN_MC!T172="","*",FN_MC!T172)</f>
        <v>-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-</v>
      </c>
      <c r="L169" s="116" t="str">
        <f>IF(FN_MC!N172="","*",FN_MC!N172)</f>
        <v>-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-</v>
      </c>
      <c r="E170" s="116" t="str">
        <f>IF(FN_MC!T173="","*",FN_MC!T173)</f>
        <v>-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-</v>
      </c>
      <c r="E171" s="116" t="str">
        <f>IF(FN_MC!T174="","*",FN_MC!T174)</f>
        <v>-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-</v>
      </c>
      <c r="E172" s="116" t="str">
        <f>IF(FN_MC!T175="","*",FN_MC!T175)</f>
        <v>-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-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-</v>
      </c>
      <c r="E173" s="116" t="str">
        <f>IF(FN_MC!T176="","*",FN_MC!T176)</f>
        <v>-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-</v>
      </c>
      <c r="L173" s="116" t="str">
        <f>IF(FN_MC!N176="","*",FN_MC!N176)</f>
        <v>-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-</v>
      </c>
      <c r="E174" s="116" t="str">
        <f>IF(FN_MC!T177="","*",FN_MC!T177)</f>
        <v>-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-</v>
      </c>
      <c r="L174" s="116" t="str">
        <f>IF(FN_MC!N177="","*",FN_MC!N177)</f>
        <v>-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-</v>
      </c>
      <c r="E175" s="116" t="str">
        <f>IF(FN_MC!T178="","*",FN_MC!T178)</f>
        <v>-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-</v>
      </c>
      <c r="L175" s="116" t="str">
        <f>IF(FN_MC!N178="","*",FN_MC!N178)</f>
        <v>-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-</v>
      </c>
      <c r="E176" s="116" t="str">
        <f>IF(FN_MC!T179="","*",FN_MC!T179)</f>
        <v>-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-</v>
      </c>
      <c r="L176" s="116" t="str">
        <f>IF(FN_MC!N179="","*",FN_MC!N179)</f>
        <v>-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-</v>
      </c>
      <c r="E177" s="116" t="str">
        <f>IF(FN_MC!T180="","*",FN_MC!T180)</f>
        <v>-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-</v>
      </c>
      <c r="L177" s="116" t="str">
        <f>IF(FN_MC!N180="","*",FN_MC!N180)</f>
        <v>-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-</v>
      </c>
      <c r="E178" s="116" t="str">
        <f>IF(FN_MC!T181="","*",FN_MC!T181)</f>
        <v>-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-</v>
      </c>
      <c r="E179" s="116" t="str">
        <f>IF(FN_MC!T182="","*",FN_MC!T182)</f>
        <v>-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-</v>
      </c>
      <c r="L179" s="116" t="str">
        <f>IF(FN_MC!N182="","*",FN_MC!N182)</f>
        <v>-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-</v>
      </c>
      <c r="E180" s="116" t="str">
        <f>IF(FN_MC!T183="","*",FN_MC!T183)</f>
        <v>-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-</v>
      </c>
      <c r="E181" s="116" t="str">
        <f>IF(FN_MC!T184="","*",FN_MC!T184)</f>
        <v>-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-</v>
      </c>
      <c r="E182" s="116" t="str">
        <f>IF(FN_MC!T185="","*",FN_MC!T185)</f>
        <v>-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-</v>
      </c>
      <c r="E183" s="116" t="str">
        <f>IF(FN_MC!T186="","*",FN_MC!T186)</f>
        <v>-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-</v>
      </c>
      <c r="E184" s="116" t="str">
        <f>IF(FN_MC!T187="","*",FN_MC!T187)</f>
        <v>-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-</v>
      </c>
      <c r="L184" s="116" t="str">
        <f>IF(FN_MC!N187="","*",FN_MC!N187)</f>
        <v>-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-</v>
      </c>
      <c r="E185" s="116" t="str">
        <f>IF(FN_MC!T188="","*",FN_MC!T188)</f>
        <v>-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-</v>
      </c>
      <c r="L185" s="116" t="str">
        <f>IF(FN_MC!N188="","*",FN_MC!N188)</f>
        <v>-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-</v>
      </c>
      <c r="E186" s="116" t="str">
        <f>IF(FN_MC!T189="","*",FN_MC!T189)</f>
        <v>-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-</v>
      </c>
      <c r="E188" s="116" t="str">
        <f>IF(FN_MC!T191="","*",FN_MC!T191)</f>
        <v>-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-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-</v>
      </c>
      <c r="E189" s="116" t="str">
        <f>IF(FN_MC!T192="","*",FN_MC!T192)</f>
        <v>-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-</v>
      </c>
      <c r="E190" s="116" t="str">
        <f>IF(FN_MC!T193="","*",FN_MC!T193)</f>
        <v>-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-</v>
      </c>
      <c r="L190" s="116" t="str">
        <f>IF(FN_MC!N193="","*",FN_MC!N193)</f>
        <v>-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-</v>
      </c>
      <c r="E191" s="116" t="str">
        <f>IF(FN_MC!T194="","*",FN_MC!T194)</f>
        <v>-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-</v>
      </c>
      <c r="E192" s="116" t="str">
        <f>IF(FN_MC!T195="","*",FN_MC!T195)</f>
        <v>-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-</v>
      </c>
      <c r="L192" s="116" t="str">
        <f>IF(FN_MC!N195="","*",FN_MC!N195)</f>
        <v>-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-</v>
      </c>
      <c r="E193" s="116" t="str">
        <f>IF(FN_MC!T196="","*",FN_MC!T196)</f>
        <v>-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-</v>
      </c>
      <c r="L193" s="116" t="str">
        <f>IF(FN_MC!N196="","*",FN_MC!N196)</f>
        <v>-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-</v>
      </c>
      <c r="E199" s="116" t="str">
        <f>IF(FN_MC!T202="","*",FN_MC!T202)</f>
        <v>-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-</v>
      </c>
      <c r="L199" s="116" t="str">
        <f>IF(FN_MC!N202="","*",FN_MC!N202)</f>
        <v>-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-</v>
      </c>
      <c r="E200" s="116" t="str">
        <f>IF(FN_MC!T203="","*",FN_MC!T203)</f>
        <v>-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-</v>
      </c>
      <c r="L200" s="116" t="str">
        <f>IF(FN_MC!N203="","*",FN_MC!N203)</f>
        <v>-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-</v>
      </c>
      <c r="E201" s="116" t="str">
        <f>IF(FN_MC!T204="","*",FN_MC!T204)</f>
        <v>-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-</v>
      </c>
      <c r="E202" s="116" t="str">
        <f>IF(FN_MC!T205="","*",FN_MC!T205)</f>
        <v>-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-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-</v>
      </c>
      <c r="E203" s="116" t="str">
        <f>IF(FN_MC!T206="","*",FN_MC!T206)</f>
        <v>-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-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-</v>
      </c>
      <c r="E204" s="116" t="str">
        <f>IF(FN_MC!T207="","*",FN_MC!T207)</f>
        <v>-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-</v>
      </c>
      <c r="L204" s="116" t="str">
        <f>IF(FN_MC!N207="","*",FN_MC!N207)</f>
        <v>-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-</v>
      </c>
      <c r="E205" s="116" t="str">
        <f>IF(FN_MC!T208="","*",FN_MC!T208)</f>
        <v>-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-</v>
      </c>
      <c r="L205" s="116" t="str">
        <f>IF(FN_MC!N208="","*",FN_MC!N208)</f>
        <v>-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-</v>
      </c>
      <c r="E206" s="116" t="str">
        <f>IF(FN_MC!T209="","*",FN_MC!T209)</f>
        <v>-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-</v>
      </c>
      <c r="E207" s="116" t="str">
        <f>IF(FN_MC!T210="","*",FN_MC!T210)</f>
        <v>-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-</v>
      </c>
      <c r="L207" s="116" t="str">
        <f>IF(FN_MC!N210="","*",FN_MC!N210)</f>
        <v>-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-</v>
      </c>
      <c r="E209" s="116" t="str">
        <f>IF(FN_MC!T212="","*",FN_MC!T212)</f>
        <v>-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-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-</v>
      </c>
      <c r="E210" s="116" t="str">
        <f>IF(FN_MC!T213="","*",FN_MC!T213)</f>
        <v>-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-</v>
      </c>
      <c r="L210" s="116" t="str">
        <f>IF(FN_MC!N213="","*",FN_MC!N213)</f>
        <v>-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-</v>
      </c>
      <c r="E213" s="116" t="str">
        <f>IF(FN_MC!T216="","*",FN_MC!T216)</f>
        <v>-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-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-</v>
      </c>
      <c r="E214" s="116" t="str">
        <f>IF(FN_MC!T217="","*",FN_MC!T217)</f>
        <v>-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-</v>
      </c>
      <c r="L214" s="116" t="str">
        <f>IF(FN_MC!N217="","*",FN_MC!N217)</f>
        <v>-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-</v>
      </c>
      <c r="E215" s="116" t="str">
        <f>IF(FN_MC!T218="","*",FN_MC!T218)</f>
        <v>-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-</v>
      </c>
      <c r="E217" s="116" t="str">
        <f>IF(FN_MC!T220="","*",FN_MC!T220)</f>
        <v>-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-</v>
      </c>
      <c r="L217" s="116" t="str">
        <f>IF(FN_MC!N220="","*",FN_MC!N220)</f>
        <v>-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-</v>
      </c>
      <c r="E218" s="116" t="str">
        <f>IF(FN_MC!T221="","*",FN_MC!T221)</f>
        <v>-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-</v>
      </c>
      <c r="L218" s="116" t="str">
        <f>IF(FN_MC!N221="","*",FN_MC!N221)</f>
        <v>-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-</v>
      </c>
      <c r="E219" s="116" t="str">
        <f>IF(FN_MC!T222="","*",FN_MC!T222)</f>
        <v>-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-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-</v>
      </c>
      <c r="E220" s="116" t="str">
        <f>IF(FN_MC!T223="","*",FN_MC!T223)</f>
        <v>-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-</v>
      </c>
      <c r="E221" s="116" t="str">
        <f>IF(FN_MC!T224="","*",FN_MC!T224)</f>
        <v>-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-</v>
      </c>
      <c r="L221" s="116" t="str">
        <f>IF(FN_MC!N224="","*",FN_MC!N224)</f>
        <v>-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-</v>
      </c>
      <c r="E223" s="116" t="str">
        <f>IF(FN_MC!T226="","*",FN_MC!T226)</f>
        <v>-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-</v>
      </c>
      <c r="L223" s="116" t="str">
        <f>IF(FN_MC!N226="","*",FN_MC!N226)</f>
        <v>-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-</v>
      </c>
      <c r="E226" s="116" t="str">
        <f>IF(FN_MC!T229="","*",FN_MC!T229)</f>
        <v>-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-</v>
      </c>
      <c r="E227" s="116" t="str">
        <f>IF(FN_MC!T230="","*",FN_MC!T230)</f>
        <v>-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-</v>
      </c>
      <c r="L227" s="116" t="str">
        <f>IF(FN_MC!N230="","*",FN_MC!N230)</f>
        <v>-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-</v>
      </c>
      <c r="E228" s="116" t="str">
        <f>IF(FN_MC!T231="","*",FN_MC!T231)</f>
        <v>-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-</v>
      </c>
      <c r="L228" s="116" t="str">
        <f>IF(FN_MC!N231="","*",FN_MC!N231)</f>
        <v>-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-</v>
      </c>
      <c r="E229" s="116" t="str">
        <f>IF(FN_MC!T232="","*",FN_MC!T232)</f>
        <v>-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-</v>
      </c>
      <c r="J229" s="116" t="str">
        <f>IF(FN_MC!I232="","*",FN_MC!I232)</f>
        <v>-</v>
      </c>
      <c r="K229" s="116" t="str">
        <f>IF(FN_MC!M232="","*",FN_MC!M232)</f>
        <v>-</v>
      </c>
      <c r="L229" s="116" t="str">
        <f>IF(FN_MC!N232="","*",FN_MC!N232)</f>
        <v>-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-</v>
      </c>
      <c r="E230" s="116" t="str">
        <f>IF(FN_MC!T233="","*",FN_MC!T233)</f>
        <v>-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>
      <c r="A232" s="115" t="str">
        <f>IF(FN_MC!Y235="","*",FN_MC!Y235)</f>
        <v>*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-</v>
      </c>
      <c r="E232" s="116" t="str">
        <f>IF(FN_MC!T235="","*",FN_MC!T235)</f>
        <v>-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>
      <c r="A233" s="115" t="str">
        <f>IF(FN_MC!Y236="","*",FN_MC!Y236)</f>
        <v>*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-</v>
      </c>
      <c r="E233" s="116" t="str">
        <f>IF(FN_MC!T236="","*",FN_MC!T236)</f>
        <v>-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>
      <c r="A234" s="115" t="str">
        <f>IF(FN_MC!Y237="","*",FN_MC!Y237)</f>
        <v>*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-</v>
      </c>
      <c r="E234" s="116" t="str">
        <f>IF(FN_MC!T237="","*",FN_MC!T237)</f>
        <v>-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>
      <c r="A235" s="115" t="str">
        <f>IF(FN_MC!Y238="","*",FN_MC!Y238)</f>
        <v>*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-</v>
      </c>
      <c r="E235" s="116" t="str">
        <f>IF(FN_MC!T238="","*",FN_MC!T238)</f>
        <v>-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>
      <c r="A236" s="115" t="str">
        <f>IF(FN_MC!Y239="","*",FN_MC!Y239)</f>
        <v>*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-</v>
      </c>
      <c r="E236" s="116" t="str">
        <f>IF(FN_MC!T239="","*",FN_MC!T239)</f>
        <v>-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>
      <c r="A237" s="115" t="str">
        <f>IF(FN_MC!Y240="","*",FN_MC!Y240)</f>
        <v>*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-</v>
      </c>
      <c r="E237" s="116" t="str">
        <f>IF(FN_MC!T240="","*",FN_MC!T240)</f>
        <v>-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-</v>
      </c>
      <c r="L237" s="116" t="str">
        <f>IF(FN_MC!N240="","*",FN_MC!N240)</f>
        <v>-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>
      <c r="A238" s="115" t="str">
        <f>IF(FN_MC!Y241="","*",FN_MC!Y241)</f>
        <v>*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-</v>
      </c>
      <c r="E238" s="116" t="str">
        <f>IF(FN_MC!T241="","*",FN_MC!T241)</f>
        <v>-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>
      <c r="A239" s="115" t="str">
        <f>IF(FN_MC!Y242="","*",FN_MC!Y242)</f>
        <v>*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-</v>
      </c>
      <c r="E239" s="116" t="str">
        <f>IF(FN_MC!T242="","*",FN_MC!T242)</f>
        <v>-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*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-</v>
      </c>
      <c r="E240" s="116" t="str">
        <f>IF(FN_MC!T243="","*",FN_MC!T243)</f>
        <v>-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>
      <c r="A241" s="115" t="str">
        <f>IF(FN_MC!Y244="","*",FN_MC!Y244)</f>
        <v>*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-</v>
      </c>
      <c r="E241" s="116" t="str">
        <f>IF(FN_MC!T244="","*",FN_MC!T244)</f>
        <v>-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>
      <c r="A242" s="115" t="str">
        <f>IF(FN_MC!Y245="","*",FN_MC!Y245)</f>
        <v>*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-</v>
      </c>
      <c r="E242" s="116" t="str">
        <f>IF(FN_MC!T245="","*",FN_MC!T245)</f>
        <v>-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PDM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>
      <c r="A243" s="115" t="str">
        <f>IF(FN_MC!Y251="","*",FN_MC!Y251)</f>
        <v>*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-</v>
      </c>
      <c r="E243" s="116" t="str">
        <f>IF(FN_MC!T251="","*",FN_MC!T251)</f>
        <v>-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>
      <c r="A244" s="115" t="str">
        <f>IF(FN_MC!Y252="","*",FN_MC!Y252)</f>
        <v>*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-</v>
      </c>
      <c r="E244" s="116" t="str">
        <f>IF(FN_MC!T252="","*",FN_MC!T252)</f>
        <v>-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-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>
      <c r="A245" s="115" t="str">
        <f>IF(FN_MC!Y253="","*",FN_MC!Y253)</f>
        <v>*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-</v>
      </c>
      <c r="E245" s="116" t="str">
        <f>IF(FN_MC!T253="","*",FN_MC!T253)</f>
        <v>-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-</v>
      </c>
      <c r="L245" s="116" t="str">
        <f>IF(FN_MC!N253="","*",FN_MC!N253)</f>
        <v>-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>
      <c r="A246" s="115" t="str">
        <f>IF(FN_MC!Y254="","*",FN_MC!Y254)</f>
        <v>*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-</v>
      </c>
      <c r="E246" s="116" t="str">
        <f>IF(FN_MC!T254="","*",FN_MC!T254)</f>
        <v>-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-</v>
      </c>
      <c r="L246" s="116" t="str">
        <f>IF(FN_MC!N254="","*",FN_MC!N254)</f>
        <v>-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>
      <c r="A247" s="115" t="str">
        <f>IF(FN_MC!Y255="","*",FN_MC!Y255)</f>
        <v>*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-</v>
      </c>
      <c r="E247" s="116" t="str">
        <f>IF(FN_MC!T255="","*",FN_MC!T255)</f>
        <v>-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-</v>
      </c>
      <c r="J247" s="116" t="str">
        <f>IF(FN_MC!I255="","*",FN_MC!I255)</f>
        <v>-</v>
      </c>
      <c r="K247" s="116" t="str">
        <f>IF(FN_MC!M255="","*",FN_MC!M255)</f>
        <v>-</v>
      </c>
      <c r="L247" s="116" t="str">
        <f>IF(FN_MC!N255="","*",FN_MC!N255)</f>
        <v>-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>
      <c r="A248" s="115" t="str">
        <f>IF(FN_MC!Y256="","*",FN_MC!Y256)</f>
        <v>*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-</v>
      </c>
      <c r="E248" s="116" t="str">
        <f>IF(FN_MC!T256="","*",FN_MC!T256)</f>
        <v>-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-</v>
      </c>
      <c r="L248" s="116" t="str">
        <f>IF(FN_MC!N256="","*",FN_MC!N256)</f>
        <v>-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*</v>
      </c>
      <c r="B249" s="115" t="str">
        <f>IF(FN_MC!X257="","*",FN_MC!X257)</f>
        <v>*</v>
      </c>
      <c r="C249" s="115" t="str">
        <f>IF(FN_MC!Z257="","*",FN_MC!Z257)</f>
        <v>*</v>
      </c>
      <c r="D249" s="116" t="str">
        <f>IF(FN_MC!S257="","*",FN_MC!S257)</f>
        <v>-</v>
      </c>
      <c r="E249" s="116" t="str">
        <f>IF(FN_MC!T257="","*",FN_MC!T257)</f>
        <v>-</v>
      </c>
      <c r="F249" s="116">
        <f>IF(FN_MC!B257="","*",FN_MC!B257)</f>
        <v>45950</v>
      </c>
      <c r="G249" s="116" t="str">
        <f>IF(FN_MC!D257="","*",FN_MC!D257)</f>
        <v>A26</v>
      </c>
      <c r="H249" s="116" t="str">
        <f>IF(FN_MC!F257="","*",FN_MC!F257)</f>
        <v>INSPEÇÃO AUTO DE LINHA</v>
      </c>
      <c r="I249" s="116" t="str">
        <f>IF(FN_MC!H257="","*",FN_MC!H257)</f>
        <v>JAB2</v>
      </c>
      <c r="J249" s="116" t="str">
        <f>IF(FN_MC!I257="","*",FN_MC!I257)</f>
        <v>JAM</v>
      </c>
      <c r="K249" s="116" t="str">
        <f>IF(FN_MC!M257="","*",FN_MC!M257)</f>
        <v>-</v>
      </c>
      <c r="L249" s="116" t="str">
        <f>IF(FN_MC!N257="","*",FN_MC!N257)</f>
        <v>-</v>
      </c>
      <c r="M249" s="117" t="str">
        <f>IF(FN_MC!J257="","*",FN_MC!J257)</f>
        <v>*</v>
      </c>
      <c r="N249" s="117" t="str">
        <f>IF(FN_MC!K257="","*",FN_MC!K257)</f>
        <v>*</v>
      </c>
      <c r="O249" s="117" t="str">
        <f>IF(FN_MC!L257="","*",FN_MC!L257)</f>
        <v>*</v>
      </c>
      <c r="P249" s="117"/>
      <c r="Q249" s="134" t="str">
        <f>IF(FN_MC!O257="","*",FN_MC!O257)</f>
        <v>*</v>
      </c>
      <c r="R249" s="134" t="str">
        <f>IF(FN_MC!P257="","*",FN_MC!P257)</f>
        <v>*</v>
      </c>
      <c r="S249" s="116" t="str">
        <f>IF(FN_MC!Q257="","*",CONCATENATE(FN_MC!Q257," ",FN_MC!R257))</f>
        <v>*</v>
      </c>
      <c r="T249" s="116" t="str">
        <f>IF(FN_MC!V257="","*",FN_MC!V257)</f>
        <v>*</v>
      </c>
      <c r="U249" s="116" t="str">
        <f>IF(FN_MC!W257="","*",FN_MC!W257)</f>
        <v>*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*</v>
      </c>
      <c r="B250" s="115" t="str">
        <f>IF(FN_MC!X258="","*",FN_MC!X258)</f>
        <v>*</v>
      </c>
      <c r="C250" s="115" t="str">
        <f>IF(FN_MC!Z258="","*",FN_MC!Z258)</f>
        <v>*</v>
      </c>
      <c r="D250" s="116" t="str">
        <f>IF(FN_MC!S258="","*",FN_MC!S258)</f>
        <v>-</v>
      </c>
      <c r="E250" s="116" t="str">
        <f>IF(FN_MC!T258="","*",FN_MC!T258)</f>
        <v>-</v>
      </c>
      <c r="F250" s="116" t="str">
        <f>IF(FN_MC!B258="","*",FN_MC!B258)</f>
        <v>*</v>
      </c>
      <c r="G250" s="116" t="str">
        <f>IF(FN_MC!D258="","*",FN_MC!D258)</f>
        <v>*</v>
      </c>
      <c r="H250" s="116" t="str">
        <f>IF(FN_MC!F258="","*",FN_MC!F258)</f>
        <v>*</v>
      </c>
      <c r="I250" s="116" t="str">
        <f>IF(FN_MC!H258="","*",FN_MC!H258)</f>
        <v>*</v>
      </c>
      <c r="J250" s="116" t="str">
        <f>IF(FN_MC!I258="","*",FN_MC!I258)</f>
        <v>*</v>
      </c>
      <c r="K250" s="116" t="str">
        <f>IF(FN_MC!M258="","*",FN_MC!M258)</f>
        <v>-</v>
      </c>
      <c r="L250" s="116" t="str">
        <f>IF(FN_MC!N258="","*",FN_MC!N258)</f>
        <v>-</v>
      </c>
      <c r="M250" s="117" t="str">
        <f>IF(FN_MC!J258="","*",FN_MC!J258)</f>
        <v>*</v>
      </c>
      <c r="N250" s="117" t="str">
        <f>IF(FN_MC!K258="","*",FN_MC!K258)</f>
        <v>*</v>
      </c>
      <c r="O250" s="117" t="str">
        <f>IF(FN_MC!L258="","*",FN_MC!L258)</f>
        <v>*</v>
      </c>
      <c r="P250" s="117"/>
      <c r="Q250" s="134" t="str">
        <f>IF(FN_MC!O258="","*",FN_MC!O258)</f>
        <v>*</v>
      </c>
      <c r="R250" s="134" t="str">
        <f>IF(FN_MC!P258="","*",FN_MC!P258)</f>
        <v>*</v>
      </c>
      <c r="S250" s="116" t="str">
        <f>IF(FN_MC!Q258="","*",CONCATENATE(FN_MC!Q258," ",FN_MC!R258))</f>
        <v>*</v>
      </c>
      <c r="T250" s="116" t="str">
        <f>IF(FN_MC!V258="","*",FN_MC!V258)</f>
        <v>*</v>
      </c>
      <c r="U250" s="116" t="str">
        <f>IF(FN_MC!W258="","*",FN_MC!W258)</f>
        <v>*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*</v>
      </c>
      <c r="B251" s="115" t="str">
        <f>IF(FN_MC!X259="","*",FN_MC!X259)</f>
        <v>*</v>
      </c>
      <c r="C251" s="115" t="str">
        <f>IF(FN_MC!Z259="","*",FN_MC!Z259)</f>
        <v>*</v>
      </c>
      <c r="D251" s="116" t="str">
        <f>IF(FN_MC!S259="","*",FN_MC!S259)</f>
        <v>-</v>
      </c>
      <c r="E251" s="116" t="str">
        <f>IF(FN_MC!T259="","*",FN_MC!T259)</f>
        <v>-</v>
      </c>
      <c r="F251" s="116" t="str">
        <f>IF(FN_MC!B259="","*",FN_MC!B259)</f>
        <v>*</v>
      </c>
      <c r="G251" s="116" t="str">
        <f>IF(FN_MC!D259="","*",FN_MC!D259)</f>
        <v>*</v>
      </c>
      <c r="H251" s="116" t="str">
        <f>IF(FN_MC!F259="","*",FN_MC!F259)</f>
        <v>*</v>
      </c>
      <c r="I251" s="116" t="str">
        <f>IF(FN_MC!H259="","*",FN_MC!H259)</f>
        <v>*</v>
      </c>
      <c r="J251" s="116" t="str">
        <f>IF(FN_MC!I259="","*",FN_MC!I259)</f>
        <v>*</v>
      </c>
      <c r="K251" s="116" t="str">
        <f>IF(FN_MC!M259="","*",FN_MC!M259)</f>
        <v>-</v>
      </c>
      <c r="L251" s="116" t="str">
        <f>IF(FN_MC!N259="","*",FN_MC!N259)</f>
        <v>-</v>
      </c>
      <c r="M251" s="117" t="str">
        <f>IF(FN_MC!J259="","*",FN_MC!J259)</f>
        <v>*</v>
      </c>
      <c r="N251" s="117" t="str">
        <f>IF(FN_MC!K259="","*",FN_MC!K259)</f>
        <v>*</v>
      </c>
      <c r="O251" s="117" t="str">
        <f>IF(FN_MC!L259="","*",FN_MC!L259)</f>
        <v>*</v>
      </c>
      <c r="P251" s="117"/>
      <c r="Q251" s="134" t="str">
        <f>IF(FN_MC!O259="","*",FN_MC!O259)</f>
        <v>*</v>
      </c>
      <c r="R251" s="134" t="str">
        <f>IF(FN_MC!P259="","*",FN_MC!P259)</f>
        <v>*</v>
      </c>
      <c r="S251" s="116" t="str">
        <f>IF(FN_MC!Q259="","*",CONCATENATE(FN_MC!Q259," ",FN_MC!R259))</f>
        <v>*</v>
      </c>
      <c r="T251" s="116" t="str">
        <f>IF(FN_MC!V259="","*",FN_MC!V259)</f>
        <v>*</v>
      </c>
      <c r="U251" s="116" t="str">
        <f>IF(FN_MC!W259="","*",FN_MC!W259)</f>
        <v>*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*</v>
      </c>
      <c r="B252" s="115" t="str">
        <f>IF(FN_MC!X260="","*",FN_MC!X260)</f>
        <v>*</v>
      </c>
      <c r="C252" s="115" t="str">
        <f>IF(FN_MC!Z260="","*",FN_MC!Z260)</f>
        <v>*</v>
      </c>
      <c r="D252" s="116" t="str">
        <f>IF(FN_MC!S260="","*",FN_MC!S260)</f>
        <v>-</v>
      </c>
      <c r="E252" s="116" t="str">
        <f>IF(FN_MC!T260="","*",FN_MC!T260)</f>
        <v>-</v>
      </c>
      <c r="F252" s="116" t="str">
        <f>IF(FN_MC!B260="","*",FN_MC!B260)</f>
        <v>*</v>
      </c>
      <c r="G252" s="116" t="str">
        <f>IF(FN_MC!D260="","*",FN_MC!D260)</f>
        <v>*</v>
      </c>
      <c r="H252" s="116" t="str">
        <f>IF(FN_MC!F260="","*",FN_MC!F260)</f>
        <v>*</v>
      </c>
      <c r="I252" s="116" t="str">
        <f>IF(FN_MC!H260="","*",FN_MC!H260)</f>
        <v>*</v>
      </c>
      <c r="J252" s="116" t="str">
        <f>IF(FN_MC!I260="","*",FN_MC!I260)</f>
        <v>*</v>
      </c>
      <c r="K252" s="116" t="str">
        <f>IF(FN_MC!M260="","*",FN_MC!M260)</f>
        <v>-</v>
      </c>
      <c r="L252" s="116" t="str">
        <f>IF(FN_MC!N260="","*",FN_MC!N260)</f>
        <v>-</v>
      </c>
      <c r="M252" s="117" t="str">
        <f>IF(FN_MC!J260="","*",FN_MC!J260)</f>
        <v>*</v>
      </c>
      <c r="N252" s="117" t="str">
        <f>IF(FN_MC!K260="","*",FN_MC!K260)</f>
        <v>*</v>
      </c>
      <c r="O252" s="117" t="str">
        <f>IF(FN_MC!L260="","*",FN_MC!L260)</f>
        <v>*</v>
      </c>
      <c r="P252" s="117"/>
      <c r="Q252" s="134" t="str">
        <f>IF(FN_MC!O260="","*",FN_MC!O260)</f>
        <v>*</v>
      </c>
      <c r="R252" s="134" t="str">
        <f>IF(FN_MC!P260="","*",FN_MC!P260)</f>
        <v>*</v>
      </c>
      <c r="S252" s="116" t="str">
        <f>IF(FN_MC!Q260="","*",CONCATENATE(FN_MC!Q260," ",FN_MC!R260))</f>
        <v>*</v>
      </c>
      <c r="T252" s="116" t="str">
        <f>IF(FN_MC!V260="","*",FN_MC!V260)</f>
        <v>*</v>
      </c>
      <c r="U252" s="116" t="str">
        <f>IF(FN_MC!W260="","*",FN_MC!W260)</f>
        <v>*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-</v>
      </c>
      <c r="E276" s="116" t="str">
        <f>IF(FN_MC!T284="","*",FN_MC!T284)</f>
        <v>-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-</v>
      </c>
      <c r="E277" s="116" t="str">
        <f>IF(FN_MC!T285="","*",FN_MC!T285)</f>
        <v>-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-</v>
      </c>
      <c r="E278" s="116" t="str">
        <f>IF(FN_MC!T286="","*",FN_MC!T286)</f>
        <v>-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-</v>
      </c>
      <c r="L278" s="116" t="str">
        <f>IF(FN_MC!N286="","*",FN_MC!N286)</f>
        <v>-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 xml:space="preserve">Carregamento de Pedra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-</v>
      </c>
      <c r="E279" s="116" t="str">
        <f>IF(FN_MC!T287="","*",FN_MC!T287)</f>
        <v>-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-</v>
      </c>
      <c r="E280" s="116" t="str">
        <f>IF(FN_MC!T288="","*",FN_MC!T288)</f>
        <v>-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-</v>
      </c>
      <c r="L280" s="116" t="str">
        <f>IF(FN_MC!N288="","*",FN_MC!N288)</f>
        <v>-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-</v>
      </c>
      <c r="L298" s="116" t="str">
        <f>IF(FN_MC!N306="","*",FN_MC!N306)</f>
        <v>-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1794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1795</v>
      </c>
      <c r="C2" s="101" t="s">
        <v>1147</v>
      </c>
      <c r="D2" s="101" t="s">
        <v>1149</v>
      </c>
      <c r="E2" s="101" t="s">
        <v>1796</v>
      </c>
      <c r="F2" s="101" t="s">
        <v>1797</v>
      </c>
      <c r="G2" s="101" t="s">
        <v>1798</v>
      </c>
      <c r="H2" s="101" t="s">
        <v>1799</v>
      </c>
      <c r="I2" s="101" t="s">
        <v>1800</v>
      </c>
      <c r="J2" s="101" t="s">
        <v>1801</v>
      </c>
      <c r="K2" s="137" t="s">
        <v>1802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-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-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-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-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-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-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-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-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-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-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-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-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-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-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-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-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-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-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-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-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-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-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-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-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-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-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-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-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-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-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-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-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-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-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-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-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-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-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-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-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-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-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-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-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-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-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-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-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-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-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-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-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-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-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-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-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-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-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-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-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-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-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-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-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-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-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-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-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-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-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-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-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-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-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-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-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-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-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-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-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-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-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-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-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-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-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-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-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-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-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-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-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-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-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-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-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-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-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-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-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-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-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-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-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-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-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-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-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-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-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-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-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-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-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-</v>
      </c>
      <c r="F214" s="143" t="str">
        <f>IF(FN_MC!M232="","*",FN_MC!M232)</f>
        <v>-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*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*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*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*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*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*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-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*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*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*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*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*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*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*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*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-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*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-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*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-</v>
      </c>
      <c r="F232" s="143" t="str">
        <f>IF(FN_MC!M255="","*",FN_MC!M255)</f>
        <v>-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*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-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*</v>
      </c>
      <c r="C234" s="127">
        <f>IF(FN_MC!B257="","*",FN_MC!B257)</f>
        <v>45950</v>
      </c>
      <c r="D234" s="127" t="str">
        <f>IF(FN_MC!D257="","*",FN_MC!D257)</f>
        <v>A26</v>
      </c>
      <c r="E234" s="127" t="str">
        <f>IF(FN_MC!H257="","*",FN_MC!H257)</f>
        <v>JAB2</v>
      </c>
      <c r="F234" s="143" t="str">
        <f>IF(FN_MC!M257="","*",FN_MC!M257)</f>
        <v>-</v>
      </c>
      <c r="G234" s="127" t="str">
        <f>IF(FN_MC!I257="","*",FN_MC!I257)</f>
        <v>JAM</v>
      </c>
      <c r="H234" s="127" t="str">
        <f>IF(FN_MC!AB257="","*",FN_MC!AB257)</f>
        <v>*</v>
      </c>
      <c r="I234" s="127" t="str">
        <f>IF(FN_MC!AC257="","*",FN_MC!AC257)</f>
        <v>*</v>
      </c>
      <c r="J234" s="128" t="str">
        <f>IF(FN_MC!AA257="","*",FN_MC!AA257)</f>
        <v>*</v>
      </c>
      <c r="K234" s="140" t="str">
        <f>IF(FN_MC!AD257="","*",FN_MC!AD257)</f>
        <v>*</v>
      </c>
    </row>
    <row r="235" spans="2:11" s="129" customFormat="1" hidden="1">
      <c r="B235" s="126" t="str">
        <f>IF(FN_MC!Y258="","*",FN_MC!Y258)</f>
        <v>*</v>
      </c>
      <c r="C235" s="127" t="str">
        <f>IF(FN_MC!B258="","*",FN_MC!B258)</f>
        <v>*</v>
      </c>
      <c r="D235" s="127" t="str">
        <f>IF(FN_MC!D258="","*",FN_MC!D258)</f>
        <v>*</v>
      </c>
      <c r="E235" s="127" t="str">
        <f>IF(FN_MC!H258="","*",FN_MC!H258)</f>
        <v>*</v>
      </c>
      <c r="F235" s="143" t="str">
        <f>IF(FN_MC!M258="","*",FN_MC!M258)</f>
        <v>-</v>
      </c>
      <c r="G235" s="127" t="str">
        <f>IF(FN_MC!I258="","*",FN_MC!I258)</f>
        <v>*</v>
      </c>
      <c r="H235" s="127" t="str">
        <f>IF(FN_MC!AB258="","*",FN_MC!AB258)</f>
        <v>*</v>
      </c>
      <c r="I235" s="127" t="str">
        <f>IF(FN_MC!AC258="","*",FN_MC!AC258)</f>
        <v>*</v>
      </c>
      <c r="J235" s="128" t="str">
        <f>IF(FN_MC!AA258="","*",FN_MC!AA258)</f>
        <v>*</v>
      </c>
      <c r="K235" s="140" t="str">
        <f>IF(FN_MC!AD258="","*",FN_MC!AD258)</f>
        <v>*</v>
      </c>
    </row>
    <row r="236" spans="2:11" s="129" customFormat="1" hidden="1">
      <c r="B236" s="126" t="str">
        <f>IF(FN_MC!Y259="","*",FN_MC!Y259)</f>
        <v>*</v>
      </c>
      <c r="C236" s="127" t="str">
        <f>IF(FN_MC!B259="","*",FN_MC!B259)</f>
        <v>*</v>
      </c>
      <c r="D236" s="127" t="str">
        <f>IF(FN_MC!D259="","*",FN_MC!D259)</f>
        <v>*</v>
      </c>
      <c r="E236" s="127" t="str">
        <f>IF(FN_MC!H259="","*",FN_MC!H259)</f>
        <v>*</v>
      </c>
      <c r="F236" s="143" t="str">
        <f>IF(FN_MC!M259="","*",FN_MC!M259)</f>
        <v>-</v>
      </c>
      <c r="G236" s="127" t="str">
        <f>IF(FN_MC!I259="","*",FN_MC!I259)</f>
        <v>*</v>
      </c>
      <c r="H236" s="127" t="str">
        <f>IF(FN_MC!AB259="","*",FN_MC!AB259)</f>
        <v>*</v>
      </c>
      <c r="I236" s="127" t="str">
        <f>IF(FN_MC!AC259="","*",FN_MC!AC259)</f>
        <v>*</v>
      </c>
      <c r="J236" s="128" t="str">
        <f>IF(FN_MC!AA259="","*",FN_MC!AA259)</f>
        <v>*</v>
      </c>
      <c r="K236" s="140" t="str">
        <f>IF(FN_MC!AD259="","*",FN_MC!AD259)</f>
        <v>*</v>
      </c>
    </row>
    <row r="237" spans="2:11" s="129" customFormat="1" hidden="1">
      <c r="B237" s="126" t="str">
        <f>IF(FN_MC!Y260="","*",FN_MC!Y260)</f>
        <v>*</v>
      </c>
      <c r="C237" s="127" t="str">
        <f>IF(FN_MC!B260="","*",FN_MC!B260)</f>
        <v>*</v>
      </c>
      <c r="D237" s="127" t="str">
        <f>IF(FN_MC!D260="","*",FN_MC!D260)</f>
        <v>*</v>
      </c>
      <c r="E237" s="127" t="str">
        <f>IF(FN_MC!H260="","*",FN_MC!H260)</f>
        <v>*</v>
      </c>
      <c r="F237" s="143" t="str">
        <f>IF(FN_MC!M260="","*",FN_MC!M260)</f>
        <v>-</v>
      </c>
      <c r="G237" s="127" t="str">
        <f>IF(FN_MC!I260="","*",FN_MC!I260)</f>
        <v>*</v>
      </c>
      <c r="H237" s="127" t="str">
        <f>IF(FN_MC!AB260="","*",FN_MC!AB260)</f>
        <v>*</v>
      </c>
      <c r="I237" s="127" t="str">
        <f>IF(FN_MC!AC260="","*",FN_MC!AC260)</f>
        <v>*</v>
      </c>
      <c r="J237" s="128" t="str">
        <f>IF(FN_MC!AA260="","*",FN_MC!AA260)</f>
        <v>*</v>
      </c>
      <c r="K237" s="140" t="str">
        <f>IF(FN_MC!AD260="","*",FN_MC!AD260)</f>
        <v>*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-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-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-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2025-10-20T19:28:52Z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