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591" documentId="120_S{118792C3-22EF-5104-A093-F22BFE3913F3}" xr6:coauthVersionLast="47" xr6:coauthVersionMax="47" xr10:uidLastSave="{6E18AE38-CE6A-421F-91F2-4672E792D783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70" i="1" l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G173" i="1"/>
  <c r="N163" i="1" a="1"/>
  <c r="N163" i="1" s="1"/>
  <c r="M163" i="1" a="1"/>
  <c r="M163" i="1" s="1"/>
  <c r="N161" i="1" a="1"/>
  <c r="N161" i="1" s="1"/>
  <c r="M161" i="1" a="1"/>
  <c r="M161" i="1" s="1"/>
  <c r="G161" i="1"/>
  <c r="M160" i="1" a="1"/>
  <c r="M160" i="1"/>
  <c r="N158" i="1" a="1"/>
  <c r="N158" i="1" s="1"/>
  <c r="M158" i="1" a="1"/>
  <c r="M158" i="1" s="1"/>
  <c r="H155" i="1" a="1"/>
  <c r="H155" i="1" s="1"/>
  <c r="M155" i="1" a="1"/>
  <c r="M155" i="1" s="1"/>
  <c r="N155" i="1" a="1"/>
  <c r="N155" i="1" s="1"/>
  <c r="L152" i="15" s="1"/>
  <c r="N152" i="1" a="1"/>
  <c r="N152" i="1" s="1"/>
  <c r="M152" i="1" a="1"/>
  <c r="M152" i="1" s="1"/>
  <c r="H152" i="1" a="1"/>
  <c r="H152" i="1" s="1"/>
  <c r="N150" i="1" a="1"/>
  <c r="N150" i="1" s="1"/>
  <c r="M150" i="1" a="1"/>
  <c r="M150" i="1" s="1"/>
  <c r="N149" i="1" a="1"/>
  <c r="N149" i="1" s="1"/>
  <c r="M149" i="1" a="1"/>
  <c r="M149" i="1" s="1"/>
  <c r="G151" i="1"/>
  <c r="G150" i="1"/>
  <c r="G149" i="1"/>
  <c r="M147" i="1" a="1"/>
  <c r="M147" i="1" s="1"/>
  <c r="N146" i="1" a="1"/>
  <c r="N146" i="1" s="1"/>
  <c r="M146" i="1" a="1"/>
  <c r="M146" i="1" s="1"/>
  <c r="AK140" i="1"/>
  <c r="AO121" i="1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G104" i="12"/>
  <c r="H104" i="12"/>
  <c r="I104" i="12"/>
  <c r="J104" i="12"/>
  <c r="K104" i="12"/>
  <c r="B105" i="12"/>
  <c r="C105" i="12"/>
  <c r="D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G137" i="12"/>
  <c r="H137" i="12"/>
  <c r="I137" i="12"/>
  <c r="J137" i="12"/>
  <c r="K137" i="12"/>
  <c r="B138" i="12"/>
  <c r="C138" i="12"/>
  <c r="D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H137" i="1" a="1"/>
  <c r="H137" i="1" s="1"/>
  <c r="E134" i="12" s="1"/>
  <c r="H142" i="1" a="1"/>
  <c r="H142" i="1" s="1"/>
  <c r="H139" i="1" a="1"/>
  <c r="H139" i="1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A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G142" i="1"/>
  <c r="C142" i="1"/>
  <c r="A138" i="1"/>
  <c r="C138" i="1"/>
  <c r="G138" i="1"/>
  <c r="M138" i="1" a="1"/>
  <c r="M138" i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N134" i="1" a="1"/>
  <c r="N134" i="1"/>
  <c r="H132" i="1" a="1"/>
  <c r="H132" i="1" s="1"/>
  <c r="H131" i="1" a="1"/>
  <c r="H131" i="1" s="1"/>
  <c r="I136" i="15" s="1"/>
  <c r="H130" i="1" a="1"/>
  <c r="H130" i="1" s="1"/>
  <c r="H129" i="1" a="1"/>
  <c r="H129" i="1" s="1"/>
  <c r="N137" i="1" a="1"/>
  <c r="N137" i="1" s="1"/>
  <c r="M137" i="1" a="1"/>
  <c r="M137" i="1" s="1"/>
  <c r="G137" i="1"/>
  <c r="N139" i="1" a="1"/>
  <c r="N139" i="1" s="1"/>
  <c r="M139" i="1" a="1"/>
  <c r="M139" i="1" s="1"/>
  <c r="G139" i="1"/>
  <c r="N126" i="1" a="1"/>
  <c r="N126" i="1" s="1"/>
  <c r="M126" i="1" a="1"/>
  <c r="M126" i="1" s="1"/>
  <c r="H125" i="1" a="1"/>
  <c r="H125" i="1" s="1"/>
  <c r="H121" i="1" a="1"/>
  <c r="H121" i="1"/>
  <c r="H122" i="1" a="1"/>
  <c r="H122" i="1"/>
  <c r="N122" i="1" a="1"/>
  <c r="N122" i="1"/>
  <c r="L119" i="15" s="1"/>
  <c r="N117" i="1" a="1"/>
  <c r="N117" i="1"/>
  <c r="M117" i="1" a="1"/>
  <c r="M117" i="1"/>
  <c r="H117" i="1" a="1"/>
  <c r="H117" i="1"/>
  <c r="H120" i="1" a="1"/>
  <c r="H120" i="1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D57" i="1" a="1"/>
  <c r="BD57" i="1" s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AJ58" i="1"/>
  <c r="AK58" i="1"/>
  <c r="AL58" i="1"/>
  <c r="AN58" i="1"/>
  <c r="AO58" i="1"/>
  <c r="AP58" i="1"/>
  <c r="AQ58" i="1"/>
  <c r="BB58" i="1"/>
  <c r="BD58" i="1" a="1"/>
  <c r="BD58" i="1" s="1"/>
  <c r="BR58" i="1"/>
  <c r="BS58" i="1"/>
  <c r="BT52" i="1"/>
  <c r="A69" i="1"/>
  <c r="C69" i="1"/>
  <c r="G69" i="1"/>
  <c r="R69" i="1"/>
  <c r="S69" i="1" a="1"/>
  <c r="S69" i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BD69" i="1" s="1" a="1"/>
  <c r="BD69" i="1" s="1"/>
  <c r="AQ69" i="1"/>
  <c r="BE69" i="1" a="1"/>
  <c r="BE69" i="1" s="1"/>
  <c r="BR69" i="1"/>
  <c r="BS69" i="1"/>
  <c r="BT53" i="1"/>
  <c r="A36" i="1"/>
  <c r="C36" i="1"/>
  <c r="G36" i="1"/>
  <c r="M36" i="1" a="1"/>
  <c r="M36" i="1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AJ64" i="1"/>
  <c r="AK64" i="1"/>
  <c r="AL64" i="1"/>
  <c r="AM64" i="1"/>
  <c r="AO64" i="1"/>
  <c r="BE64" i="1" s="1" a="1"/>
  <c r="BE64" i="1" s="1"/>
  <c r="AP64" i="1"/>
  <c r="AQ64" i="1"/>
  <c r="BB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/>
  <c r="R38" i="1"/>
  <c r="R24" i="15" s="1"/>
  <c r="S38" i="1" a="1"/>
  <c r="S38" i="1" s="1"/>
  <c r="T38" i="1" a="1"/>
  <c r="T38" i="1" s="1"/>
  <c r="U38" i="1" a="1"/>
  <c r="U38" i="1" s="1"/>
  <c r="AI38" i="1"/>
  <c r="AJ38" i="1"/>
  <c r="AK38" i="1"/>
  <c r="AL38" i="1"/>
  <c r="AM38" i="1"/>
  <c r="AO38" i="1"/>
  <c r="BE38" i="1" s="1" a="1"/>
  <c r="BE38" i="1" s="1"/>
  <c r="AP38" i="1"/>
  <c r="AQ38" i="1"/>
  <c r="BB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C39" i="1" a="1"/>
  <c r="BC39" i="1" s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BC47" i="1" s="1" a="1"/>
  <c r="BC47" i="1" s="1"/>
  <c r="AQ47" i="1"/>
  <c r="BR47" i="1"/>
  <c r="BS47" i="1"/>
  <c r="BT69" i="1"/>
  <c r="A48" i="1"/>
  <c r="C48" i="1"/>
  <c r="G48" i="1"/>
  <c r="M48" i="1" a="1"/>
  <c r="M48" i="1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F152" i="12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8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F154" i="12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F155" i="12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F160" i="12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AI170" i="1"/>
  <c r="BB170" i="1" s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K171" i="15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N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N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R173" i="15" l="1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F157" i="12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F163" i="12"/>
  <c r="K163" i="15"/>
  <c r="F162" i="12"/>
  <c r="K162" i="15"/>
  <c r="F159" i="12"/>
  <c r="K159" i="15"/>
  <c r="F156" i="12"/>
  <c r="K156" i="15"/>
  <c r="F153" i="12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F120" i="12"/>
  <c r="F113" i="12"/>
  <c r="K113" i="15"/>
  <c r="L118" i="15"/>
  <c r="L107" i="15"/>
  <c r="L117" i="15"/>
  <c r="L105" i="15"/>
  <c r="E113" i="15"/>
  <c r="D113" i="15"/>
  <c r="E107" i="15"/>
  <c r="D107" i="15"/>
  <c r="F107" i="12"/>
  <c r="E104" i="15"/>
  <c r="D104" i="15"/>
  <c r="F104" i="12"/>
  <c r="D105" i="15"/>
  <c r="E105" i="15"/>
  <c r="D109" i="15"/>
  <c r="E109" i="15"/>
  <c r="E114" i="15"/>
  <c r="D114" i="15"/>
  <c r="E105" i="12"/>
  <c r="I105" i="15"/>
  <c r="E121" i="12"/>
  <c r="I121" i="15"/>
  <c r="L114" i="15"/>
  <c r="E104" i="12"/>
  <c r="I104" i="15"/>
  <c r="E107" i="12"/>
  <c r="I107" i="15"/>
  <c r="E123" i="12"/>
  <c r="I123" i="15"/>
  <c r="L123" i="15"/>
  <c r="L136" i="15"/>
  <c r="L134" i="15"/>
  <c r="E135" i="12"/>
  <c r="I135" i="15"/>
  <c r="E137" i="12"/>
  <c r="I137" i="15"/>
  <c r="L131" i="15"/>
  <c r="L138" i="15"/>
  <c r="E138" i="12"/>
  <c r="I138" i="15"/>
  <c r="E135" i="15"/>
  <c r="D135" i="15"/>
  <c r="L135" i="15"/>
  <c r="F133" i="12"/>
  <c r="K133" i="15"/>
  <c r="L139" i="15"/>
  <c r="L133" i="15"/>
  <c r="D139" i="15"/>
  <c r="E139" i="15"/>
  <c r="D137" i="15"/>
  <c r="E137" i="15"/>
  <c r="D138" i="15"/>
  <c r="E138" i="15"/>
  <c r="E136" i="12"/>
  <c r="E139" i="12"/>
  <c r="E133" i="12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F161" i="12"/>
  <c r="K151" i="15"/>
  <c r="F151" i="12"/>
  <c r="K150" i="15"/>
  <c r="F150" i="12"/>
  <c r="K149" i="15"/>
  <c r="F149" i="12"/>
  <c r="K148" i="15"/>
  <c r="F148" i="12"/>
  <c r="K147" i="15"/>
  <c r="F147" i="12"/>
  <c r="K146" i="15"/>
  <c r="F146" i="12"/>
  <c r="K145" i="15"/>
  <c r="F145" i="12"/>
  <c r="K144" i="15"/>
  <c r="F144" i="12"/>
  <c r="K143" i="15"/>
  <c r="F143" i="12"/>
  <c r="K142" i="15"/>
  <c r="F142" i="12"/>
  <c r="K141" i="15"/>
  <c r="F141" i="12"/>
  <c r="K140" i="15"/>
  <c r="F140" i="12"/>
  <c r="AM105" i="1"/>
  <c r="F102" i="12"/>
  <c r="AM104" i="1"/>
  <c r="F101" i="12"/>
  <c r="AM103" i="1"/>
  <c r="F100" i="12"/>
  <c r="AM100" i="1"/>
  <c r="F97" i="12"/>
  <c r="AM94" i="1"/>
  <c r="F91" i="12"/>
  <c r="AM55" i="1"/>
  <c r="F52" i="12"/>
  <c r="AM54" i="1"/>
  <c r="F51" i="12"/>
  <c r="AM53" i="1"/>
  <c r="F50" i="12"/>
  <c r="AM51" i="1"/>
  <c r="F48" i="12"/>
  <c r="AM50" i="1"/>
  <c r="F47" i="12"/>
  <c r="AM49" i="1"/>
  <c r="F46" i="12"/>
  <c r="AM48" i="1"/>
  <c r="F45" i="12"/>
  <c r="AM47" i="1"/>
  <c r="F44" i="12"/>
  <c r="AM45" i="1"/>
  <c r="F42" i="12"/>
  <c r="AM43" i="1"/>
  <c r="F40" i="12"/>
  <c r="AM42" i="1"/>
  <c r="F39" i="12"/>
  <c r="AM41" i="1"/>
  <c r="F38" i="12"/>
  <c r="AM39" i="1"/>
  <c r="F36" i="12"/>
  <c r="AM37" i="1"/>
  <c r="F34" i="12"/>
  <c r="AM36" i="1"/>
  <c r="F33" i="12"/>
  <c r="K105" i="15"/>
  <c r="F105" i="12"/>
  <c r="K109" i="15"/>
  <c r="F109" i="12"/>
  <c r="K112" i="15"/>
  <c r="F112" i="12"/>
  <c r="I112" i="15"/>
  <c r="E112" i="12"/>
  <c r="I117" i="15"/>
  <c r="E117" i="12"/>
  <c r="I114" i="15"/>
  <c r="E114" i="12"/>
  <c r="K114" i="15"/>
  <c r="F114" i="12"/>
  <c r="I119" i="15"/>
  <c r="E119" i="12"/>
  <c r="I118" i="15"/>
  <c r="E118" i="12"/>
  <c r="I122" i="15"/>
  <c r="E122" i="12"/>
  <c r="K123" i="15"/>
  <c r="F123" i="12"/>
  <c r="K136" i="15"/>
  <c r="F136" i="12"/>
  <c r="K134" i="15"/>
  <c r="F134" i="12"/>
  <c r="I126" i="15"/>
  <c r="E126" i="12"/>
  <c r="I127" i="15"/>
  <c r="E127" i="12"/>
  <c r="I128" i="15"/>
  <c r="E128" i="12"/>
  <c r="I129" i="15"/>
  <c r="E129" i="12"/>
  <c r="I131" i="15"/>
  <c r="E131" i="12"/>
  <c r="K135" i="15"/>
  <c r="F135" i="12"/>
  <c r="K139" i="15"/>
  <c r="F139" i="12"/>
  <c r="K137" i="15"/>
  <c r="F137" i="12"/>
  <c r="K138" i="15"/>
  <c r="F138" i="12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K28" i="15"/>
  <c r="AM85" i="1"/>
  <c r="K27" i="15"/>
  <c r="AM84" i="1"/>
  <c r="K26" i="15"/>
  <c r="AM83" i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K18" i="15"/>
  <c r="AM75" i="1"/>
  <c r="K17" i="15"/>
  <c r="AM74" i="1"/>
  <c r="K16" i="15"/>
  <c r="AM73" i="1"/>
  <c r="K15" i="15"/>
  <c r="AM72" i="1"/>
  <c r="K14" i="15"/>
  <c r="AM70" i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F294" i="12"/>
  <c r="G298" i="10"/>
  <c r="D297" i="10"/>
  <c r="C297" i="10"/>
  <c r="AN290" i="1"/>
  <c r="AM290" i="1"/>
  <c r="F293" i="12"/>
  <c r="G297" i="10"/>
  <c r="D296" i="10"/>
  <c r="C296" i="10"/>
  <c r="AN289" i="1"/>
  <c r="AM289" i="1"/>
  <c r="F292" i="12"/>
  <c r="G296" i="10"/>
  <c r="D295" i="10"/>
  <c r="C295" i="10"/>
  <c r="AN288" i="1"/>
  <c r="AM288" i="1"/>
  <c r="F291" i="12"/>
  <c r="G295" i="10"/>
  <c r="D294" i="10"/>
  <c r="C294" i="10"/>
  <c r="AN287" i="1"/>
  <c r="AM287" i="1"/>
  <c r="F290" i="12"/>
  <c r="G294" i="10"/>
  <c r="D293" i="10"/>
  <c r="C293" i="10"/>
  <c r="AN286" i="1"/>
  <c r="AM286" i="1"/>
  <c r="F289" i="12"/>
  <c r="G293" i="10"/>
  <c r="D292" i="10"/>
  <c r="C292" i="10"/>
  <c r="AN285" i="1"/>
  <c r="AM285" i="1"/>
  <c r="F288" i="12"/>
  <c r="G292" i="10"/>
  <c r="D291" i="10"/>
  <c r="C291" i="10"/>
  <c r="AM284" i="1"/>
  <c r="F287" i="12"/>
  <c r="G291" i="10"/>
  <c r="D290" i="10"/>
  <c r="C290" i="10"/>
  <c r="AN283" i="1"/>
  <c r="AM283" i="1"/>
  <c r="F286" i="12"/>
  <c r="G290" i="10"/>
  <c r="D289" i="10"/>
  <c r="C289" i="10"/>
  <c r="AN282" i="1"/>
  <c r="AM282" i="1"/>
  <c r="F285" i="12"/>
  <c r="G289" i="10"/>
  <c r="D288" i="10"/>
  <c r="C288" i="10"/>
  <c r="AN281" i="1"/>
  <c r="AM281" i="1"/>
  <c r="F284" i="12"/>
  <c r="G288" i="10"/>
  <c r="D287" i="10"/>
  <c r="C287" i="10"/>
  <c r="AN280" i="1"/>
  <c r="AM280" i="1"/>
  <c r="F283" i="12"/>
  <c r="G287" i="10"/>
  <c r="D286" i="10"/>
  <c r="C286" i="10"/>
  <c r="AN279" i="1"/>
  <c r="AM279" i="1"/>
  <c r="F282" i="12"/>
  <c r="G286" i="10"/>
  <c r="D285" i="10"/>
  <c r="C285" i="10"/>
  <c r="AN278" i="1"/>
  <c r="AM278" i="1"/>
  <c r="F281" i="12"/>
  <c r="G285" i="10"/>
  <c r="D284" i="10"/>
  <c r="C284" i="10"/>
  <c r="AN277" i="1"/>
  <c r="AM277" i="1"/>
  <c r="F280" i="12"/>
  <c r="G284" i="10"/>
  <c r="D283" i="10"/>
  <c r="C283" i="10"/>
  <c r="AN276" i="1"/>
  <c r="AM276" i="1"/>
  <c r="F279" i="12"/>
  <c r="G283" i="10"/>
  <c r="D282" i="10"/>
  <c r="C282" i="10"/>
  <c r="AM275" i="1"/>
  <c r="F278" i="12"/>
  <c r="G282" i="10"/>
  <c r="D281" i="10"/>
  <c r="C281" i="10"/>
  <c r="AN274" i="1"/>
  <c r="AM274" i="1"/>
  <c r="F277" i="12"/>
  <c r="G281" i="10"/>
  <c r="D280" i="10"/>
  <c r="C280" i="10"/>
  <c r="AN273" i="1"/>
  <c r="F276" i="12"/>
  <c r="G280" i="10"/>
  <c r="D279" i="10"/>
  <c r="C279" i="10"/>
  <c r="AN272" i="1"/>
  <c r="AM272" i="1"/>
  <c r="F275" i="12"/>
  <c r="G279" i="10"/>
  <c r="BD271" i="1" a="1"/>
  <c r="BD271" i="1" s="1"/>
  <c r="M278" i="10"/>
  <c r="D278" i="10"/>
  <c r="C278" i="10"/>
  <c r="AN271" i="1"/>
  <c r="AM271" i="1"/>
  <c r="F274" i="12"/>
  <c r="G278" i="10"/>
  <c r="D277" i="10"/>
  <c r="C277" i="10"/>
  <c r="AN270" i="1"/>
  <c r="AM270" i="1"/>
  <c r="F273" i="12"/>
  <c r="G277" i="10"/>
  <c r="D276" i="10"/>
  <c r="C276" i="10"/>
  <c r="AM269" i="1"/>
  <c r="F272" i="12"/>
  <c r="G276" i="10"/>
  <c r="D275" i="10"/>
  <c r="C275" i="10"/>
  <c r="AN268" i="1"/>
  <c r="AM268" i="1"/>
  <c r="F271" i="12"/>
  <c r="G275" i="10"/>
  <c r="D274" i="10"/>
  <c r="C274" i="10"/>
  <c r="AN267" i="1"/>
  <c r="AM267" i="1"/>
  <c r="F270" i="12"/>
  <c r="G274" i="10"/>
  <c r="D273" i="10"/>
  <c r="C273" i="10"/>
  <c r="AN266" i="1"/>
  <c r="AM266" i="1"/>
  <c r="F269" i="12"/>
  <c r="G273" i="10"/>
  <c r="D272" i="10"/>
  <c r="C272" i="10"/>
  <c r="AN265" i="1"/>
  <c r="AM265" i="1"/>
  <c r="F268" i="12"/>
  <c r="G272" i="10"/>
  <c r="D271" i="10"/>
  <c r="C271" i="10"/>
  <c r="AN264" i="1"/>
  <c r="F267" i="12"/>
  <c r="G271" i="10"/>
  <c r="D270" i="10"/>
  <c r="C270" i="10"/>
  <c r="AM263" i="1"/>
  <c r="F266" i="12"/>
  <c r="G270" i="10"/>
  <c r="D269" i="10"/>
  <c r="C269" i="10"/>
  <c r="AN262" i="1"/>
  <c r="AM262" i="1"/>
  <c r="F265" i="12"/>
  <c r="G269" i="10"/>
  <c r="D268" i="10"/>
  <c r="C268" i="10"/>
  <c r="AN261" i="1"/>
  <c r="AM261" i="1"/>
  <c r="F264" i="12"/>
  <c r="G268" i="10"/>
  <c r="D267" i="10"/>
  <c r="C267" i="10"/>
  <c r="AN260" i="1"/>
  <c r="AM260" i="1"/>
  <c r="F263" i="12"/>
  <c r="G267" i="10"/>
  <c r="D266" i="10"/>
  <c r="C266" i="10"/>
  <c r="AN259" i="1"/>
  <c r="AM259" i="1"/>
  <c r="F262" i="12"/>
  <c r="G266" i="10"/>
  <c r="D265" i="10"/>
  <c r="C265" i="10"/>
  <c r="AN258" i="1"/>
  <c r="AM258" i="1"/>
  <c r="F261" i="12"/>
  <c r="G265" i="10"/>
  <c r="D264" i="10"/>
  <c r="C264" i="10"/>
  <c r="AM257" i="1"/>
  <c r="F260" i="12"/>
  <c r="G264" i="10"/>
  <c r="D263" i="10"/>
  <c r="C263" i="10"/>
  <c r="AN256" i="1"/>
  <c r="AM256" i="1"/>
  <c r="F259" i="12"/>
  <c r="G263" i="10"/>
  <c r="D262" i="10"/>
  <c r="C262" i="10"/>
  <c r="AN255" i="1"/>
  <c r="AM255" i="1"/>
  <c r="F258" i="12"/>
  <c r="G262" i="10"/>
  <c r="D261" i="10"/>
  <c r="C261" i="10"/>
  <c r="AN254" i="1"/>
  <c r="AM254" i="1"/>
  <c r="F257" i="12"/>
  <c r="G261" i="10"/>
  <c r="D260" i="10"/>
  <c r="C260" i="10"/>
  <c r="AN253" i="1"/>
  <c r="AM253" i="1"/>
  <c r="F256" i="12"/>
  <c r="G260" i="10"/>
  <c r="D259" i="10"/>
  <c r="C259" i="10"/>
  <c r="AN252" i="1"/>
  <c r="AM252" i="1"/>
  <c r="F255" i="12"/>
  <c r="G259" i="10"/>
  <c r="D258" i="10"/>
  <c r="C258" i="10"/>
  <c r="AN251" i="1"/>
  <c r="AM251" i="1"/>
  <c r="F254" i="12"/>
  <c r="G258" i="10"/>
  <c r="D257" i="10"/>
  <c r="C257" i="10"/>
  <c r="AN250" i="1"/>
  <c r="F253" i="12"/>
  <c r="G257" i="10"/>
  <c r="D256" i="10"/>
  <c r="C256" i="10"/>
  <c r="AN249" i="1"/>
  <c r="F252" i="12"/>
  <c r="G256" i="10"/>
  <c r="D255" i="10"/>
  <c r="C255" i="10"/>
  <c r="AN248" i="1"/>
  <c r="AM248" i="1"/>
  <c r="F251" i="12"/>
  <c r="G255" i="10"/>
  <c r="D254" i="10"/>
  <c r="C254" i="10"/>
  <c r="AN247" i="1"/>
  <c r="F250" i="12"/>
  <c r="G254" i="10"/>
  <c r="D253" i="10"/>
  <c r="C253" i="10"/>
  <c r="AN246" i="1"/>
  <c r="F249" i="12"/>
  <c r="G253" i="10"/>
  <c r="D252" i="10"/>
  <c r="C252" i="10"/>
  <c r="AN245" i="1"/>
  <c r="AM245" i="1"/>
  <c r="F248" i="12"/>
  <c r="G252" i="10"/>
  <c r="D251" i="10"/>
  <c r="C251" i="10"/>
  <c r="AN244" i="1"/>
  <c r="F247" i="12"/>
  <c r="G251" i="10"/>
  <c r="D250" i="10"/>
  <c r="C250" i="10"/>
  <c r="AN243" i="1"/>
  <c r="AM243" i="1"/>
  <c r="F246" i="12"/>
  <c r="G250" i="10"/>
  <c r="D249" i="10"/>
  <c r="C249" i="10"/>
  <c r="AN242" i="1"/>
  <c r="AM242" i="1"/>
  <c r="F245" i="12"/>
  <c r="G249" i="10"/>
  <c r="D248" i="10"/>
  <c r="C248" i="10"/>
  <c r="AN241" i="1"/>
  <c r="AM241" i="1"/>
  <c r="F244" i="12"/>
  <c r="G248" i="10"/>
  <c r="BC240" i="1" a="1"/>
  <c r="BC240" i="1" s="1"/>
  <c r="M247" i="10"/>
  <c r="D247" i="10"/>
  <c r="C247" i="10"/>
  <c r="AN240" i="1"/>
  <c r="AM240" i="1"/>
  <c r="F243" i="12"/>
  <c r="G247" i="10"/>
  <c r="D246" i="10"/>
  <c r="C246" i="10"/>
  <c r="AN239" i="1"/>
  <c r="AM239" i="1"/>
  <c r="F242" i="12"/>
  <c r="G246" i="10"/>
  <c r="D245" i="10"/>
  <c r="C245" i="10"/>
  <c r="AN238" i="1"/>
  <c r="AM238" i="1"/>
  <c r="F241" i="12"/>
  <c r="G245" i="10"/>
  <c r="D244" i="10"/>
  <c r="C244" i="10"/>
  <c r="AN237" i="1"/>
  <c r="F240" i="12"/>
  <c r="G244" i="10"/>
  <c r="D243" i="10"/>
  <c r="C243" i="10"/>
  <c r="AN236" i="1"/>
  <c r="AM236" i="1"/>
  <c r="F239" i="12"/>
  <c r="G243" i="10"/>
  <c r="D242" i="10"/>
  <c r="C242" i="10"/>
  <c r="AN235" i="1"/>
  <c r="AM235" i="1"/>
  <c r="F238" i="12"/>
  <c r="G242" i="10"/>
  <c r="D241" i="10"/>
  <c r="C241" i="10"/>
  <c r="AN234" i="1"/>
  <c r="AM234" i="1"/>
  <c r="F237" i="12"/>
  <c r="G241" i="10"/>
  <c r="D240" i="10"/>
  <c r="C240" i="10"/>
  <c r="AN233" i="1"/>
  <c r="AM233" i="1"/>
  <c r="F236" i="12"/>
  <c r="G240" i="10"/>
  <c r="D239" i="10"/>
  <c r="C239" i="10"/>
  <c r="AN232" i="1"/>
  <c r="AM232" i="1"/>
  <c r="F235" i="12"/>
  <c r="G239" i="10"/>
  <c r="BC231" i="1" a="1"/>
  <c r="BC231" i="1" s="1"/>
  <c r="M238" i="10"/>
  <c r="D238" i="10"/>
  <c r="C238" i="10"/>
  <c r="AN231" i="1"/>
  <c r="AM231" i="1"/>
  <c r="F234" i="12"/>
  <c r="G238" i="10"/>
  <c r="D237" i="10"/>
  <c r="C237" i="10"/>
  <c r="AN230" i="1"/>
  <c r="AM230" i="1"/>
  <c r="F233" i="12"/>
  <c r="G237" i="10"/>
  <c r="D236" i="10"/>
  <c r="C236" i="10"/>
  <c r="AN229" i="1"/>
  <c r="AM229" i="1"/>
  <c r="F232" i="12"/>
  <c r="G236" i="10"/>
  <c r="BC228" i="1" a="1"/>
  <c r="BC228" i="1" s="1"/>
  <c r="M235" i="10"/>
  <c r="D235" i="10"/>
  <c r="C235" i="10"/>
  <c r="AN228" i="1"/>
  <c r="AM228" i="1"/>
  <c r="F231" i="12"/>
  <c r="G235" i="10"/>
  <c r="D234" i="10"/>
  <c r="C234" i="10"/>
  <c r="AN227" i="1"/>
  <c r="AM227" i="1"/>
  <c r="F230" i="12"/>
  <c r="G234" i="10"/>
  <c r="D233" i="10"/>
  <c r="C233" i="10"/>
  <c r="AN226" i="1"/>
  <c r="AM226" i="1"/>
  <c r="F229" i="12"/>
  <c r="G233" i="10"/>
  <c r="D232" i="10"/>
  <c r="C232" i="10"/>
  <c r="AN225" i="1"/>
  <c r="AM225" i="1"/>
  <c r="F228" i="12"/>
  <c r="G232" i="10"/>
  <c r="D231" i="10"/>
  <c r="C231" i="10"/>
  <c r="AN224" i="1"/>
  <c r="AM224" i="1"/>
  <c r="F227" i="12"/>
  <c r="G231" i="10"/>
  <c r="D230" i="10"/>
  <c r="C230" i="10"/>
  <c r="AN223" i="1"/>
  <c r="AM223" i="1"/>
  <c r="F226" i="12"/>
  <c r="G230" i="10"/>
  <c r="D229" i="10"/>
  <c r="C229" i="10"/>
  <c r="AN222" i="1"/>
  <c r="AM222" i="1"/>
  <c r="F225" i="12"/>
  <c r="G229" i="10"/>
  <c r="D228" i="10"/>
  <c r="C228" i="10"/>
  <c r="AN221" i="1"/>
  <c r="AM221" i="1"/>
  <c r="F224" i="12"/>
  <c r="G228" i="10"/>
  <c r="D227" i="10"/>
  <c r="C227" i="10"/>
  <c r="AN220" i="1"/>
  <c r="AM220" i="1"/>
  <c r="F223" i="12"/>
  <c r="G227" i="10"/>
  <c r="BC219" i="1" a="1"/>
  <c r="BC219" i="1" s="1"/>
  <c r="M226" i="10"/>
  <c r="D226" i="10"/>
  <c r="C226" i="10"/>
  <c r="AN219" i="1"/>
  <c r="AM219" i="1"/>
  <c r="F222" i="12"/>
  <c r="G226" i="10"/>
  <c r="D225" i="10"/>
  <c r="C225" i="10"/>
  <c r="AN218" i="1"/>
  <c r="AM218" i="1"/>
  <c r="F221" i="12"/>
  <c r="G225" i="10"/>
  <c r="D224" i="10"/>
  <c r="C224" i="10"/>
  <c r="AM217" i="1"/>
  <c r="F220" i="12"/>
  <c r="G224" i="10"/>
  <c r="BD216" i="1" a="1"/>
  <c r="BD216" i="1" s="1"/>
  <c r="M223" i="10"/>
  <c r="D223" i="10"/>
  <c r="C223" i="10"/>
  <c r="AN216" i="1"/>
  <c r="AM216" i="1"/>
  <c r="F219" i="12"/>
  <c r="G223" i="10"/>
  <c r="BC215" i="1" a="1"/>
  <c r="BC215" i="1" s="1"/>
  <c r="M222" i="10"/>
  <c r="D222" i="10"/>
  <c r="C222" i="10"/>
  <c r="AM215" i="1"/>
  <c r="F218" i="12"/>
  <c r="G222" i="10"/>
  <c r="D221" i="10"/>
  <c r="C221" i="10"/>
  <c r="AN214" i="1"/>
  <c r="AM214" i="1"/>
  <c r="F217" i="12"/>
  <c r="G221" i="10"/>
  <c r="D220" i="10"/>
  <c r="C220" i="10"/>
  <c r="AN213" i="1"/>
  <c r="F216" i="12"/>
  <c r="G220" i="10"/>
  <c r="BD212" i="1" a="1"/>
  <c r="BD212" i="1" s="1"/>
  <c r="M219" i="10"/>
  <c r="D219" i="10"/>
  <c r="C219" i="10"/>
  <c r="AM212" i="1"/>
  <c r="F215" i="12"/>
  <c r="G219" i="10"/>
  <c r="D218" i="10"/>
  <c r="C218" i="10"/>
  <c r="AM211" i="1"/>
  <c r="F214" i="12"/>
  <c r="G218" i="10"/>
  <c r="D217" i="10"/>
  <c r="C217" i="10"/>
  <c r="AN210" i="1"/>
  <c r="AM210" i="1"/>
  <c r="F213" i="12"/>
  <c r="G217" i="10"/>
  <c r="D216" i="10"/>
  <c r="C216" i="10"/>
  <c r="AM209" i="1"/>
  <c r="F212" i="12"/>
  <c r="G216" i="10"/>
  <c r="D215" i="10"/>
  <c r="C215" i="10"/>
  <c r="AN208" i="1"/>
  <c r="AM208" i="1"/>
  <c r="F211" i="12"/>
  <c r="G215" i="10"/>
  <c r="D214" i="10"/>
  <c r="C214" i="10"/>
  <c r="AN207" i="1"/>
  <c r="AM207" i="1"/>
  <c r="F210" i="12"/>
  <c r="G214" i="10"/>
  <c r="D213" i="10"/>
  <c r="C213" i="10"/>
  <c r="AN206" i="1"/>
  <c r="AM206" i="1"/>
  <c r="F209" i="12"/>
  <c r="G213" i="10"/>
  <c r="D212" i="10"/>
  <c r="C212" i="10"/>
  <c r="AN205" i="1"/>
  <c r="AM205" i="1"/>
  <c r="F208" i="12"/>
  <c r="G212" i="10"/>
  <c r="D211" i="10"/>
  <c r="C211" i="10"/>
  <c r="AN204" i="1"/>
  <c r="AM204" i="1"/>
  <c r="F207" i="12"/>
  <c r="G211" i="10"/>
  <c r="BD203" i="1" a="1"/>
  <c r="BD203" i="1" s="1"/>
  <c r="M210" i="10"/>
  <c r="D210" i="10"/>
  <c r="C210" i="10"/>
  <c r="AN203" i="1"/>
  <c r="AM203" i="1"/>
  <c r="F206" i="12"/>
  <c r="G210" i="10"/>
  <c r="D209" i="10"/>
  <c r="C209" i="10"/>
  <c r="AN202" i="1"/>
  <c r="AM202" i="1"/>
  <c r="F205" i="12"/>
  <c r="G209" i="10"/>
  <c r="D208" i="10"/>
  <c r="C208" i="10"/>
  <c r="AN201" i="1"/>
  <c r="AM201" i="1"/>
  <c r="F204" i="12"/>
  <c r="G208" i="10"/>
  <c r="BD200" i="1" a="1"/>
  <c r="BD200" i="1" s="1"/>
  <c r="M207" i="10"/>
  <c r="D207" i="10"/>
  <c r="C207" i="10"/>
  <c r="AM200" i="1"/>
  <c r="F203" i="12"/>
  <c r="G207" i="10"/>
  <c r="D206" i="10"/>
  <c r="C206" i="10"/>
  <c r="AN199" i="1"/>
  <c r="AM199" i="1"/>
  <c r="F202" i="12"/>
  <c r="G206" i="10"/>
  <c r="D205" i="10"/>
  <c r="C205" i="10"/>
  <c r="AN198" i="1"/>
  <c r="AM198" i="1"/>
  <c r="F201" i="12"/>
  <c r="G205" i="10"/>
  <c r="D204" i="10"/>
  <c r="C204" i="10"/>
  <c r="AM197" i="1"/>
  <c r="F200" i="12"/>
  <c r="G204" i="10"/>
  <c r="D203" i="10"/>
  <c r="C203" i="10"/>
  <c r="AN196" i="1"/>
  <c r="AM196" i="1"/>
  <c r="F199" i="12"/>
  <c r="G203" i="10"/>
  <c r="D202" i="10"/>
  <c r="C202" i="10"/>
  <c r="AN195" i="1"/>
  <c r="AM195" i="1"/>
  <c r="F198" i="12"/>
  <c r="G202" i="10"/>
  <c r="D201" i="10"/>
  <c r="C201" i="10"/>
  <c r="AM194" i="1"/>
  <c r="F197" i="12"/>
  <c r="G201" i="10"/>
  <c r="D200" i="10"/>
  <c r="C200" i="10"/>
  <c r="AN193" i="1"/>
  <c r="AM193" i="1"/>
  <c r="F196" i="12"/>
  <c r="G200" i="10"/>
  <c r="D199" i="10"/>
  <c r="C199" i="10"/>
  <c r="AN192" i="1"/>
  <c r="AM192" i="1"/>
  <c r="F195" i="12"/>
  <c r="G199" i="10"/>
  <c r="D198" i="10"/>
  <c r="C198" i="10"/>
  <c r="AM191" i="1"/>
  <c r="F194" i="12"/>
  <c r="G198" i="10"/>
  <c r="D197" i="10"/>
  <c r="C197" i="10"/>
  <c r="AN190" i="1"/>
  <c r="AM190" i="1"/>
  <c r="F193" i="12"/>
  <c r="G197" i="10"/>
  <c r="D196" i="10"/>
  <c r="C196" i="10"/>
  <c r="AN189" i="1"/>
  <c r="AM189" i="1"/>
  <c r="F192" i="12"/>
  <c r="G196" i="10"/>
  <c r="D195" i="10"/>
  <c r="C195" i="10"/>
  <c r="AM188" i="1"/>
  <c r="F191" i="12"/>
  <c r="G195" i="10"/>
  <c r="D194" i="10"/>
  <c r="C194" i="10"/>
  <c r="AN187" i="1"/>
  <c r="AM187" i="1"/>
  <c r="F190" i="12"/>
  <c r="G194" i="10"/>
  <c r="D193" i="10"/>
  <c r="C193" i="10"/>
  <c r="AN186" i="1"/>
  <c r="AM186" i="1"/>
  <c r="N131" i="10" s="1"/>
  <c r="F189" i="12"/>
  <c r="G193" i="10"/>
  <c r="D192" i="10"/>
  <c r="C192" i="10"/>
  <c r="AM185" i="1"/>
  <c r="F188" i="12"/>
  <c r="G192" i="10"/>
  <c r="D191" i="10"/>
  <c r="C191" i="10"/>
  <c r="AN184" i="1"/>
  <c r="AM184" i="1"/>
  <c r="N129" i="10" s="1"/>
  <c r="F187" i="12"/>
  <c r="G191" i="10"/>
  <c r="D190" i="10"/>
  <c r="C190" i="10"/>
  <c r="AN183" i="1"/>
  <c r="AM183" i="1"/>
  <c r="L128" i="10" s="1"/>
  <c r="F186" i="12"/>
  <c r="G190" i="10"/>
  <c r="D189" i="10"/>
  <c r="C189" i="10"/>
  <c r="AM182" i="1"/>
  <c r="F185" i="12"/>
  <c r="G189" i="10"/>
  <c r="D188" i="10"/>
  <c r="C188" i="10"/>
  <c r="AN181" i="1"/>
  <c r="AM181" i="1"/>
  <c r="F184" i="12"/>
  <c r="G188" i="10"/>
  <c r="D187" i="10"/>
  <c r="C187" i="10"/>
  <c r="AN180" i="1"/>
  <c r="AM180" i="1"/>
  <c r="N125" i="10" s="1"/>
  <c r="F183" i="12"/>
  <c r="G187" i="10"/>
  <c r="D186" i="10"/>
  <c r="C186" i="10"/>
  <c r="AM179" i="1"/>
  <c r="F182" i="12"/>
  <c r="G186" i="10"/>
  <c r="D185" i="10"/>
  <c r="C185" i="10"/>
  <c r="AN178" i="1"/>
  <c r="AM178" i="1"/>
  <c r="N123" i="10" s="1"/>
  <c r="F181" i="12"/>
  <c r="G185" i="10"/>
  <c r="D184" i="10"/>
  <c r="C184" i="10"/>
  <c r="AN177" i="1"/>
  <c r="AM177" i="1"/>
  <c r="L122" i="10" s="1"/>
  <c r="F180" i="12"/>
  <c r="G184" i="10"/>
  <c r="D183" i="10"/>
  <c r="C183" i="10"/>
  <c r="AM176" i="1"/>
  <c r="F179" i="12"/>
  <c r="G183" i="10"/>
  <c r="D182" i="10"/>
  <c r="C182" i="10"/>
  <c r="AN175" i="1"/>
  <c r="AM175" i="1"/>
  <c r="L120" i="10" s="1"/>
  <c r="F178" i="12"/>
  <c r="G182" i="10"/>
  <c r="D181" i="10"/>
  <c r="C181" i="10"/>
  <c r="AN174" i="1"/>
  <c r="AM174" i="1"/>
  <c r="F177" i="12"/>
  <c r="G181" i="10"/>
  <c r="D180" i="10"/>
  <c r="C180" i="10"/>
  <c r="AM173" i="1"/>
  <c r="L118" i="10" s="1"/>
  <c r="F176" i="12"/>
  <c r="G180" i="10"/>
  <c r="D179" i="10"/>
  <c r="C179" i="10"/>
  <c r="AN172" i="1"/>
  <c r="AM172" i="1"/>
  <c r="L117" i="10" s="1"/>
  <c r="F175" i="12"/>
  <c r="G179" i="10"/>
  <c r="D178" i="10"/>
  <c r="C178" i="10"/>
  <c r="AN171" i="1"/>
  <c r="AM171" i="1"/>
  <c r="N116" i="10" s="1"/>
  <c r="F174" i="12"/>
  <c r="G178" i="10"/>
  <c r="D177" i="10"/>
  <c r="C177" i="10"/>
  <c r="AM170" i="1"/>
  <c r="L115" i="10" s="1"/>
  <c r="F173" i="12"/>
  <c r="G177" i="10"/>
  <c r="D176" i="10"/>
  <c r="C176" i="10"/>
  <c r="AM169" i="1"/>
  <c r="F172" i="12"/>
  <c r="G176" i="10"/>
  <c r="BD168" i="1" a="1"/>
  <c r="BD168" i="1" s="1"/>
  <c r="M175" i="10"/>
  <c r="D175" i="10"/>
  <c r="C175" i="10"/>
  <c r="AN168" i="1"/>
  <c r="AM168" i="1"/>
  <c r="F171" i="12"/>
  <c r="G175" i="10"/>
  <c r="BC167" i="1" a="1"/>
  <c r="BC167" i="1" s="1"/>
  <c r="M174" i="10"/>
  <c r="D174" i="10"/>
  <c r="C174" i="10"/>
  <c r="AN167" i="1"/>
  <c r="F170" i="12"/>
  <c r="G174" i="10"/>
  <c r="D173" i="10"/>
  <c r="C173" i="10"/>
  <c r="AM166" i="1"/>
  <c r="N111" i="10" s="1"/>
  <c r="F169" i="12"/>
  <c r="G173" i="10"/>
  <c r="D172" i="10"/>
  <c r="C172" i="10"/>
  <c r="AN165" i="1"/>
  <c r="AM165" i="1"/>
  <c r="F168" i="12"/>
  <c r="G172" i="10"/>
  <c r="BC164" i="1" a="1"/>
  <c r="BC164" i="1" s="1"/>
  <c r="M171" i="10"/>
  <c r="D171" i="10"/>
  <c r="C171" i="10"/>
  <c r="AN164" i="1"/>
  <c r="F167" i="12"/>
  <c r="G171" i="10"/>
  <c r="D170" i="10"/>
  <c r="C170" i="10"/>
  <c r="AM163" i="1"/>
  <c r="L108" i="10" s="1"/>
  <c r="F166" i="12"/>
  <c r="G170" i="10"/>
  <c r="D169" i="10"/>
  <c r="C169" i="10"/>
  <c r="AN162" i="1"/>
  <c r="AM162" i="1"/>
  <c r="F165" i="12"/>
  <c r="G169" i="10"/>
  <c r="BC161" i="1" a="1"/>
  <c r="BC161" i="1" s="1"/>
  <c r="M168" i="10"/>
  <c r="D168" i="10"/>
  <c r="C168" i="10"/>
  <c r="AN161" i="1"/>
  <c r="AM161" i="1"/>
  <c r="N106" i="10" s="1"/>
  <c r="F164" i="12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L90" i="10" s="1"/>
  <c r="G152" i="10"/>
  <c r="D151" i="10"/>
  <c r="C151" i="10"/>
  <c r="AM144" i="1"/>
  <c r="L89" i="10" s="1"/>
  <c r="G151" i="10"/>
  <c r="D150" i="10"/>
  <c r="C150" i="10"/>
  <c r="AN143" i="1"/>
  <c r="AM143" i="1"/>
  <c r="L88" i="10" s="1"/>
  <c r="G150" i="10"/>
  <c r="M149" i="10"/>
  <c r="D149" i="10"/>
  <c r="C149" i="10"/>
  <c r="L87" i="10"/>
  <c r="G149" i="10"/>
  <c r="D148" i="10"/>
  <c r="C148" i="10"/>
  <c r="G148" i="10"/>
  <c r="D147" i="10"/>
  <c r="C147" i="10"/>
  <c r="AN141" i="1"/>
  <c r="AM141" i="1"/>
  <c r="G147" i="10"/>
  <c r="D146" i="10"/>
  <c r="C146" i="10"/>
  <c r="L84" i="10"/>
  <c r="G146" i="10"/>
  <c r="D145" i="10"/>
  <c r="C145" i="10"/>
  <c r="AM139" i="1"/>
  <c r="L83" i="10" s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L77" i="10"/>
  <c r="N77" i="10"/>
  <c r="D77" i="10"/>
  <c r="E73" i="15"/>
  <c r="C77" i="10"/>
  <c r="D73" i="15"/>
  <c r="G77" i="10"/>
  <c r="K73" i="15"/>
  <c r="D76" i="10"/>
  <c r="E72" i="15"/>
  <c r="C76" i="10"/>
  <c r="D72" i="15"/>
  <c r="G76" i="10"/>
  <c r="K72" i="15"/>
  <c r="L75" i="10"/>
  <c r="N75" i="10"/>
  <c r="D75" i="10"/>
  <c r="E71" i="15"/>
  <c r="C75" i="10"/>
  <c r="D71" i="15"/>
  <c r="G75" i="10"/>
  <c r="K71" i="15"/>
  <c r="L74" i="10"/>
  <c r="N74" i="10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L71" i="10"/>
  <c r="N71" i="10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L52" i="10"/>
  <c r="D52" i="10"/>
  <c r="E48" i="15"/>
  <c r="C52" i="10"/>
  <c r="D48" i="15"/>
  <c r="G52" i="10"/>
  <c r="K48" i="15"/>
  <c r="L51" i="10"/>
  <c r="N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L48" i="10"/>
  <c r="N48" i="10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L40" i="10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F9" i="12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N52" i="10" s="1"/>
  <c r="AM939" i="1"/>
  <c r="L69" i="10" s="1"/>
  <c r="AM972" i="1"/>
  <c r="N36" i="10" s="1"/>
  <c r="AM968" i="1"/>
  <c r="N40" i="10" s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L78" i="10" s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L80" i="10" s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N44" i="10" s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114" i="10" l="1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<sst xmlns="http://schemas.openxmlformats.org/spreadsheetml/2006/main" count="5056" uniqueCount="1302">
  <si>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</si>
  <si>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</si>
  <si>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</si>
  <si>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</si>
  <si>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</si>
  <si>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</si>
  <si>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</si>
  <si>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</si>
  <si>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</si>
  <si>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</si>
  <si>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</si>
  <si>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</si>
  <si>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</si>
  <si>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</si>
  <si>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</si>
  <si>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</si>
  <si>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</si>
  <si>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</si>
  <si>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</si>
  <si>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</si>
  <si>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</si>
  <si>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</si>
  <si>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</si>
  <si>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</si>
  <si>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</si>
  <si>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</si>
  <si>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</si>
  <si>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</si>
  <si>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</si>
  <si>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</si>
  <si>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</si>
  <si>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</si>
  <si>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</si>
  <si>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</si>
  <si>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</si>
  <si>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</si>
  <si>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</si>
  <si>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</si>
  <si>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</si>
  <si>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</si>
  <si>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</si>
  <si>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</si>
  <si>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</si>
  <si>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</si>
  <si>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</si>
  <si>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</si>
  <si>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</si>
  <si>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</si>
  <si>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</si>
  <si>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</si>
  <si>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</si>
  <si>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</si>
  <si>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</si>
  <si>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</si>
  <si>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</si>
  <si>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</si>
  <si>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</si>
  <si>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</si>
  <si>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</si>
  <si>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</si>
  <si>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</si>
  <si>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</si>
  <si>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</si>
  <si>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</si>
  <si>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</si>
  <si>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</si>
  <si>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</si>
  <si>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</si>
  <si>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</si>
  <si>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</si>
  <si>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</si>
  <si>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</si>
  <si>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</si>
  <si>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</si>
  <si>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</si>
  <si>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</si>
  <si>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</si>
  <si>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</si>
  <si>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</si>
  <si>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</si>
  <si>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</si>
  <si>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</si>
  <si>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</si>
  <si>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</si>
  <si>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</si>
  <si>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</si>
  <si>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</si>
  <si>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</si>
  <si>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</si>
  <si>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</si>
  <si>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</si>
  <si>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</si>
  <si>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</si>
  <si>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</si>
  <si>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</si>
  <si>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</si>
  <si>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</si>
  <si>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</si>
  <si>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</si>
  <si>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</si>
  <si>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</si>
  <si>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</si>
  <si>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</si>
  <si>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</si>
  <si>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</si>
  <si>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</si>
  <si>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</si>
  <si>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</si>
  <si>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</si>
  <si>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</si>
  <si>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</si>
  <si>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</si>
  <si>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</si>
  <si>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</si>
  <si>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</si>
  <si>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</si>
  <si>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</si>
  <si>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</si>
  <si>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</si>
  <si>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</si>
  <si>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</si>
  <si>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</si>
  <si>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</si>
  <si>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</si>
  <si>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</si>
  <si>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</si>
  <si>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</si>
  <si>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</si>
  <si>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</si>
  <si>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</si>
  <si>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</si>
  <si>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</si>
  <si>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</si>
  <si>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</si>
  <si>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</si>
  <si>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</si>
  <si>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</si>
  <si>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</si>
  <si>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</si>
  <si>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</si>
  <si>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</si>
  <si>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</si>
  <si>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</si>
  <si>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</si>
  <si>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</si>
  <si>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</si>
  <si>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</si>
  <si>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</si>
  <si>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</si>
  <si>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</si>
  <si>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</si>
  <si>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</si>
  <si>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</si>
  <si>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</si>
  <si>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</si>
  <si>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</si>
  <si>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</si>
  <si>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</si>
  <si>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</si>
  <si>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</si>
  <si>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</si>
  <si>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</si>
  <si>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</si>
  <si>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</si>
  <si>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</si>
  <si>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</si>
  <si>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</si>
  <si>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</si>
  <si>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</si>
  <si>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</si>
  <si>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</si>
  <si>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</si>
  <si>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</si>
  <si>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</si>
  <si>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</si>
  <si>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</si>
  <si>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</si>
  <si>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</si>
  <si>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</si>
  <si>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</si>
  <si>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</si>
  <si>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</si>
  <si>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</si>
  <si>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</si>
  <si>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</si>
  <si>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</si>
  <si>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</si>
  <si>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</si>
  <si>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</si>
  <si>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</si>
  <si>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</si>
  <si>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</si>
  <si>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</si>
  <si>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</si>
  <si>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</si>
  <si>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</si>
  <si>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</si>
  <si>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</si>
  <si>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</si>
  <si>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</si>
  <si>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</si>
  <si>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</si>
  <si>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</si>
  <si>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</si>
  <si>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</si>
  <si>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</si>
  <si>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</si>
  <si>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</si>
  <si>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</si>
  <si>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</si>
  <si>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</si>
  <si>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</si>
  <si>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</si>
  <si>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</si>
  <si>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</si>
  <si>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</si>
  <si>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</si>
  <si>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</si>
  <si>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</si>
  <si>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</si>
  <si>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</si>
  <si>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</si>
  <si>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</si>
  <si>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</si>
  <si>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</si>
  <si>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</si>
  <si>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</si>
  <si>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</si>
  <si>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</si>
  <si>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</si>
  <si>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</si>
  <si>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</si>
  <si>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</si>
  <si>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</si>
  <si>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</si>
  <si>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</si>
  <si>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</si>
  <si>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</si>
  <si>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</si>
  <si>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</si>
  <si>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</si>
  <si>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</si>
  <si>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</si>
  <si>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</si>
  <si>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</si>
  <si>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</si>
  <si>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</si>
  <si>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</si>
  <si>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</si>
  <si>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</si>
  <si>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</si>
  <si>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</si>
  <si>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</si>
  <si>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</si>
  <si>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</si>
  <si>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</si>
  <si>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</si>
  <si>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</si>
  <si>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</si>
  <si>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</si>
  <si>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</si>
  <si>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</si>
  <si>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</si>
  <si>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</si>
  <si>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</si>
  <si>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</si>
  <si>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</si>
  <si>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</si>
  <si>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</si>
  <si>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</si>
  <si>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</si>
  <si>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</si>
  <si>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</si>
  <si>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</si>
  <si>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</si>
  <si>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</si>
  <si>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</si>
  <si>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</si>
  <si>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</si>
  <si>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</si>
  <si>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</si>
  <si>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</si>
  <si>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</si>
  <si>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</si>
  <si>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</si>
  <si>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</si>
  <si>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</si>
  <si>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</si>
  <si>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</si>
  <si>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</si>
  <si>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</si>
  <si>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</si>
  <si>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</si>
  <si>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</si>
  <si>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</si>
  <si>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</si>
  <si>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</si>
  <si>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</si>
  <si>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</si>
  <si>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</si>
  <si>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</si>
  <si>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</si>
  <si>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</si>
  <si>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</si>
  <si>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</si>
  <si>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</si>
  <si>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</si>
  <si>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</si>
  <si>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</si>
  <si>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</si>
  <si>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</si>
  <si>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</si>
  <si>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</si>
  <si>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</si>
  <si>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</si>
  <si>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</si>
  <si>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</si>
  <si>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</si>
  <si>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</si>
  <si>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</si>
  <si>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</si>
  <si>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</si>
  <si>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</si>
  <si>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</si>
  <si>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</si>
  <si>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</si>
  <si>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</si>
  <si>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</si>
  <si>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</si>
  <si>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</si>
  <si>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</si>
  <si>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</si>
  <si>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</si>
  <si>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</si>
  <si>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</si>
  <si>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</si>
  <si>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</si>
  <si>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</si>
  <si>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</si>
  <si>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</si>
  <si>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</si>
  <si>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</si>
  <si>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</si>
  <si>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</si>
  <si>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</si>
  <si>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</si>
  <si>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</si>
  <si>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</si>
  <si>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</si>
  <si>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</si>
  <si>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</si>
  <si>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</si>
  <si>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</si>
  <si>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</si>
  <si>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</si>
  <si>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</si>
  <si>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</si>
  <si>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</si>
  <si>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</si>
  <si>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</si>
  <si>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</si>
  <si>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</si>
  <si>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</si>
  <si>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</si>
  <si>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</si>
  <si>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</si>
  <si>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</si>
  <si>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</si>
  <si>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</si>
  <si>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</si>
  <si>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</si>
  <si>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</si>
  <si>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</si>
  <si>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</si>
  <si>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</si>
  <si>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</si>
  <si>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</si>
  <si>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</si>
  <si>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</si>
  <si>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</si>
  <si>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</si>
  <si>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</si>
  <si>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</si>
  <si>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</si>
  <si>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</si>
  <si>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</si>
  <si>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</si>
  <si>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</si>
  <si>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</si>
  <si>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</si>
  <si>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</si>
  <si>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</si>
  <si>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</si>
  <si>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</si>
  <si>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</si>
  <si>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</si>
  <si>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</si>
  <si>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</si>
  <si>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</si>
  <si>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</si>
  <si>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</si>
  <si>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</si>
  <si>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</si>
  <si>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</si>
  <si>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</si>
  <si>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</si>
  <si>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</si>
  <si>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</si>
  <si>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</si>
  <si>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</si>
  <si>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</si>
  <si>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</si>
  <si>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</si>
  <si>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</si>
  <si>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</si>
  <si>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</si>
  <si>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</si>
  <si>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</si>
  <si>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</si>
  <si>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</si>
  <si>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</si>
  <si>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</si>
  <si>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</si>
  <si>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</si>
  <si>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</si>
  <si>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</si>
  <si>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</si>
  <si>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</si>
  <si>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</si>
  <si>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</si>
  <si>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</si>
  <si>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</si>
  <si>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</si>
  <si>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</si>
  <si>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</si>
  <si>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</si>
  <si>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</si>
  <si>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</si>
  <si>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</si>
  <si>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</si>
  <si>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</si>
  <si>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</si>
  <si>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</si>
  <si>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</si>
  <si>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</si>
  <si>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</si>
  <si>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</si>
  <si>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</si>
  <si>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</si>
  <si>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</si>
  <si>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</si>
  <si>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</si>
  <si>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</si>
  <si>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</si>
  <si>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</si>
  <si>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</si>
  <si>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</si>
  <si>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</si>
  <si>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</si>
  <si>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</si>
  <si>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</si>
  <si>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</si>
  <si>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</si>
  <si>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</si>
  <si>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</si>
  <si>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</si>
  <si>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</si>
  <si>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</si>
  <si>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</si>
  <si>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</si>
  <si>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</si>
  <si>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</si>
  <si>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</si>
  <si>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</si>
  <si>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</si>
  <si>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</si>
  <si>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</si>
  <si>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</si>
  <si>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</si>
  <si>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</si>
  <si>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</si>
  <si>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</si>
  <si>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</si>
  <si>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</si>
  <si>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</si>
  <si>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</si>
  <si>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</si>
  <si>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</si>
  <si>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</si>
  <si>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</si>
  <si>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</si>
  <si>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</si>
  <si>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</si>
  <si>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</si>
  <si>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</si>
  <si>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</si>
  <si>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</si>
  <si>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</si>
  <si>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</si>
  <si>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</si>
  <si>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</si>
  <si>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</si>
  <si>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</si>
  <si>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</si>
  <si>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</si>
  <si>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</si>
  <si>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</si>
  <si>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</si>
  <si>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</si>
  <si>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</si>
  <si>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</si>
  <si>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</si>
  <si>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</si>
  <si>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</si>
  <si>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</si>
  <si>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</si>
  <si>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</si>
  <si>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</si>
  <si>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</si>
  <si>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</si>
  <si>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</si>
  <si>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</si>
  <si>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</si>
  <si>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</si>
  <si>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</si>
  <si>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</si>
  <si>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</si>
  <si>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</si>
  <si>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</si>
  <si>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</si>
  <si>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</si>
  <si>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</si>
  <si>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</si>
  <si>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</si>
  <si>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</si>
  <si>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</si>
  <si>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</si>
  <si>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</si>
  <si>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</si>
  <si>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</si>
  <si>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</si>
  <si>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</si>
  <si>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</si>
  <si>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</si>
  <si>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</si>
  <si>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</si>
  <si>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</si>
  <si>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</si>
  <si>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</si>
  <si>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</si>
  <si>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</si>
  <si>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</si>
  <si>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</si>
  <si>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</si>
  <si>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</si>
  <si>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</si>
  <si>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</si>
  <si>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</si>
  <si>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</si>
  <si>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</si>
  <si>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</si>
  <si>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</si>
  <si>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</si>
  <si>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</si>
  <si>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</si>
  <si>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</si>
  <si>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</si>
  <si>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</si>
  <si>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</si>
  <si>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</si>
  <si>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</si>
  <si>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</si>
  <si>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</si>
  <si>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</si>
  <si>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</si>
  <si>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</si>
  <si>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</si>
  <si>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</si>
  <si>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</si>
  <si>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</si>
  <si>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</si>
  <si>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</si>
  <si>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</si>
  <si>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</si>
  <si>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</si>
  <si>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</si>
  <si>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</si>
  <si>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</si>
  <si>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</si>
  <si>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</si>
  <si>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</si>
  <si>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</si>
  <si>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</si>
  <si>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</si>
  <si>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</si>
  <si>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</si>
  <si>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</si>
  <si>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</si>
  <si>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</si>
  <si>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</si>
  <si>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</si>
  <si>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</si>
  <si>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</si>
  <si>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</si>
  <si>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</si>
  <si>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</si>
  <si>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</si>
  <si>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</si>
  <si>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</si>
  <si>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</si>
  <si>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</si>
  <si>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</si>
  <si>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</si>
  <si>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</si>
  <si>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</si>
  <si>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</si>
  <si>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</si>
  <si>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</si>
  <si>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</si>
  <si>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</si>
  <si>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</si>
  <si>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</si>
  <si>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</si>
  <si>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</si>
  <si>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</si>
  <si>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</si>
  <si>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</si>
  <si>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</si>
  <si>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</si>
  <si>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</si>
  <si>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</si>
  <si>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</si>
  <si>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</si>
  <si>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</si>
  <si>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</si>
  <si>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</si>
  <si>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</si>
  <si>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</si>
  <si>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</si>
  <si>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</si>
  <si>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</si>
  <si>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</si>
  <si>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</si>
  <si>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</si>
  <si>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</si>
  <si>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</si>
  <si>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</si>
  <si>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</si>
  <si>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</si>
  <si>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</si>
  <si>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</si>
  <si>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</si>
  <si>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</si>
  <si>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</si>
  <si>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</si>
  <si>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</si>
  <si>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</si>
  <si>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</si>
  <si>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</si>
  <si>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</si>
  <si>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</si>
  <si>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</si>
  <si>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</si>
  <si>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</si>
  <si>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</si>
  <si>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</si>
  <si>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</si>
  <si>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</si>
  <si>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</si>
  <si>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</si>
  <si>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</si>
  <si>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</si>
  <si>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</si>
  <si>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</si>
  <si>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</si>
  <si>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</si>
  <si>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</si>
  <si>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</si>
  <si>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</si>
  <si>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</si>
  <si>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</si>
  <si>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</si>
  <si>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</si>
  <si>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</si>
  <si>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</si>
  <si>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</si>
  <si>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</si>
  <si>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</si>
  <si>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</si>
  <si>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</si>
  <si>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</si>
  <si>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</si>
  <si>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</si>
  <si>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</si>
  <si>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</si>
  <si>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</si>
  <si>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</si>
  <si>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</si>
  <si>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</si>
  <si>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</si>
  <si>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</si>
  <si>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</si>
  <si>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</si>
  <si>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</si>
  <si>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</si>
  <si>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</si>
  <si>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</si>
  <si>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</si>
  <si>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</si>
  <si>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</si>
  <si>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</si>
  <si>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</si>
  <si>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</si>
  <si>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</si>
  <si>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</si>
  <si>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</si>
  <si>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</si>
  <si>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</si>
  <si>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</si>
  <si>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</si>
  <si>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</si>
  <si>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</si>
  <si>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</si>
  <si>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</si>
  <si>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</si>
  <si>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</si>
  <si>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</si>
  <si>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</si>
  <si>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</si>
  <si>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</si>
  <si>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</si>
  <si>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</si>
  <si>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</si>
  <si>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</si>
  <si>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</si>
  <si>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</si>
  <si>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</si>
  <si>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</si>
  <si>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</si>
  <si>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</si>
  <si>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</si>
  <si>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</si>
  <si>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</si>
  <si>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</si>
  <si>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</si>
  <si>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</si>
  <si>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</si>
  <si>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</si>
  <si>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</si>
  <si>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</si>
  <si>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</si>
  <si>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</si>
  <si>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</si>
  <si>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</si>
  <si>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</si>
  <si>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</si>
  <si>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</si>
  <si>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</si>
  <si>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</si>
  <si>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</si>
  <si>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</si>
  <si>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</si>
  <si>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</si>
  <si>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</si>
  <si>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</si>
  <si>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</si>
  <si>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</si>
  <si>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</si>
  <si>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</si>
  <si>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</si>
  <si>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</si>
  <si>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</si>
  <si>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</si>
  <si>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</si>
  <si>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</si>
  <si>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</si>
  <si>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</si>
  <si>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</si>
  <si>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</si>
  <si>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</si>
  <si>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</si>
  <si>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</si>
  <si>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</si>
  <si>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</si>
  <si>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</si>
  <si>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</si>
  <si>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</si>
  <si>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</si>
  <si>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</si>
  <si>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</si>
  <si>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</si>
  <si>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</si>
  <si>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</si>
  <si>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</si>
  <si>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</si>
  <si>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</si>
  <si>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</si>
  <si>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</si>
  <si>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</si>
  <si>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</si>
  <si>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</si>
  <si>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</si>
  <si>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</si>
  <si>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</si>
  <si>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</si>
  <si>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</si>
  <si>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</si>
  <si>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</si>
  <si>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</si>
  <si>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</si>
  <si>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</si>
  <si>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</si>
  <si>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</si>
  <si>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</si>
  <si>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</si>
  <si>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</si>
  <si>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</si>
  <si>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</si>
  <si>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</si>
  <si>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</si>
  <si>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</si>
  <si>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</si>
  <si>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</si>
  <si>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</si>
  <si>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</si>
  <si>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</si>
  <si>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</si>
  <si>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</si>
  <si>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</si>
  <si>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</si>
  <si>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</si>
  <si>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</si>
  <si>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</si>
  <si>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</si>
  <si>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</si>
  <si>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</si>
  <si>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</si>
  <si>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</si>
  <si>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</si>
  <si>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</si>
  <si>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</si>
  <si>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</si>
  <si>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</si>
  <si>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</si>
  <si>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</si>
  <si>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</si>
  <si>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</si>
  <si>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</si>
  <si>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</si>
  <si>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</si>
  <si>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</si>
  <si>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</si>
  <si>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</si>
  <si>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</si>
  <si>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</si>
  <si>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</si>
  <si>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</si>
  <si>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</si>
  <si>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</si>
  <si>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</si>
  <si>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</si>
  <si>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</si>
  <si>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</si>
  <si>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</si>
  <si>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</si>
  <si>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</si>
  <si>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</si>
  <si>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</si>
  <si>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</si>
  <si>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</si>
  <si>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</si>
  <si>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</si>
  <si>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</si>
  <si>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</si>
  <si>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</si>
  <si>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</si>
  <si>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</si>
  <si>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</si>
  <si>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</si>
  <si>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</si>
  <si>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</si>
  <si>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</si>
  <si>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</si>
  <si>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</si>
  <si>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</si>
  <si>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</si>
  <si>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</si>
  <si>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</si>
  <si>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</si>
  <si>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</si>
  <si>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</si>
  <si>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</si>
  <si>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</si>
  <si>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</si>
  <si>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</si>
  <si>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</si>
  <si>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</si>
  <si>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</si>
  <si>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</si>
  <si>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</si>
  <si>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</si>
  <si>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</si>
  <si>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</si>
  <si>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</si>
  <si>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</si>
  <si>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</si>
  <si>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</si>
  <si>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</si>
  <si>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</si>
  <si>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</si>
  <si>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</si>
  <si>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</si>
  <si>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</si>
  <si>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</si>
  <si>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</si>
  <si>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</si>
  <si>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</si>
  <si>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</si>
  <si>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</si>
  <si>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</si>
  <si>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</si>
  <si>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</si>
  <si>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</si>
  <si>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</si>
  <si>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</si>
  <si>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</si>
  <si>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</si>
  <si>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</si>
  <si>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</si>
  <si>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</si>
  <si>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</si>
  <si>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</si>
  <si>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</si>
  <si>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</si>
  <si>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</si>
  <si>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</si>
  <si>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</si>
  <si>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</si>
  <si>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</si>
  <si>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</si>
  <si>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</si>
  <si>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</si>
  <si>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</si>
  <si>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</si>
  <si>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</si>
  <si>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</si>
  <si>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</si>
  <si>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</si>
  <si>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</si>
  <si>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</si>
  <si>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</si>
  <si>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</si>
  <si>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</si>
  <si>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</si>
  <si>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</si>
  <si>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</si>
  <si>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</si>
  <si>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</si>
  <si>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</si>
  <si>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</si>
  <si>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</si>
  <si>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</si>
  <si>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</si>
  <si>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</si>
  <si>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</si>
  <si>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</si>
  <si>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</si>
  <si>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</si>
  <si>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</si>
  <si>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</si>
  <si>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</si>
  <si>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</si>
  <si>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</si>
  <si>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</si>
  <si>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</si>
  <si>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</si>
  <si>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</si>
  <si>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</si>
  <si>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</si>
  <si>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</si>
  <si>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</si>
  <si>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</si>
  <si>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</si>
  <si>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</si>
  <si>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</si>
  <si>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</si>
  <si>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</si>
  <si>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</si>
  <si>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</si>
  <si>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</si>
  <si>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</si>
  <si>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</si>
  <si>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</si>
  <si>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</si>
  <si>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</si>
  <si>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</si>
  <si>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</si>
  <si>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</si>
  <si>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</si>
  <si>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</si>
  <si>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</si>
  <si>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</si>
  <si>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</si>
  <si>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</si>
  <si>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</si>
  <si>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</si>
  <si>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</si>
  <si>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</si>
  <si>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</si>
  <si>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</si>
  <si>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</si>
  <si>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</si>
  <si>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</si>
  <si>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</si>
  <si>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</si>
  <si>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</si>
  <si>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</si>
  <si>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</si>
  <si>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</si>
  <si>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</si>
  <si>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</si>
  <si>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</si>
  <si>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</si>
  <si>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</si>
  <si>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</si>
  <si>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</si>
  <si>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</si>
  <si>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</si>
  <si>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</si>
  <si>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</si>
  <si>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</si>
  <si>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</si>
  <si>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</si>
  <si>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</si>
  <si>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</si>
  <si>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</si>
  <si>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</si>
  <si>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</si>
  <si>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</si>
  <si>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</si>
  <si>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</si>
  <si>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</si>
  <si>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</si>
  <si>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</si>
  <si>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</si>
  <si>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</si>
  <si>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</si>
  <si>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</si>
  <si>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</si>
  <si>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</si>
  <si>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</si>
  <si>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</si>
  <si>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</si>
  <si>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</si>
  <si>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</si>
  <si>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</si>
  <si>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</si>
  <si>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</si>
  <si>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</si>
  <si>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</si>
  <si>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</si>
  <si>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</si>
  <si>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</si>
  <si>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</si>
  <si>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</si>
  <si>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</si>
  <si>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</si>
  <si>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</si>
  <si>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</si>
  <si>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</si>
  <si>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</si>
  <si>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</si>
  <si>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</si>
  <si>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</si>
  <si>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</si>
  <si>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</si>
  <si>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</si>
  <si>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</si>
  <si>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</si>
  <si>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</si>
  <si>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</si>
  <si>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</si>
  <si>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</si>
  <si>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</si>
  <si>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</si>
  <si>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</si>
  <si>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</si>
  <si>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</si>
  <si>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</si>
  <si>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</si>
  <si>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</si>
  <si>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</si>
  <si>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</si>
  <si>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</si>
  <si>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</si>
  <si>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</si>
  <si>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</si>
  <si>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</si>
  <si>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</si>
  <si>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</si>
  <si>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</si>
  <si>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</si>
  <si>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</si>
  <si>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</si>
  <si>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</si>
  <si>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</si>
  <si>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</si>
  <si>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</si>
  <si>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</si>
  <si>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</si>
  <si>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</si>
  <si>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</si>
  <si>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</si>
  <si>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</si>
  <si>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</si>
  <si>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</si>
  <si>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</si>
  <si>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</si>
  <si>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</si>
  <si>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</si>
  <si>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</si>
  <si>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</si>
  <si>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</si>
  <si>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</si>
  <si>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</si>
  <si>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</si>
  <si>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</si>
  <si>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</si>
  <si>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</si>
  <si>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</si>
  <si>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</si>
  <si>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</si>
  <si>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</si>
  <si>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</si>
  <si>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</si>
  <si>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</si>
  <si>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</si>
  <si>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</si>
  <si>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</si>
  <si>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</si>
  <si>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</si>
  <si>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</si>
  <si>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</si>
  <si>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</si>
  <si>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</si>
  <si>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</si>
  <si>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</si>
  <si>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</si>
  <si>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</si>
  <si>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</si>
  <si>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</si>
  <si>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</si>
  <si>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</si>
  <si>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</si>
  <si>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</si>
  <si>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</si>
  <si>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</si>
  <si>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</si>
  <si>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</si>
  <si>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</si>
  <si>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</si>
  <si>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</si>
  <si>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</si>
  <si>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</si>
  <si>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</si>
  <si>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</si>
  <si>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</si>
  <si>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</si>
  <si>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</si>
  <si>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</si>
  <si>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</si>
  <si>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</si>
  <si>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Em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</si>
  <si>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</si>
  <si>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</si>
  <si>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</si>
  <si>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</si>
  <si>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</si>
  <si>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</si>
  <si>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</si>
  <si>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</si>
  <si>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</si>
  <si>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</si>
  <si>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</si>
  <si>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</si>
  <si>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</si>
  <si>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</si>
  <si>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</si>
  <si>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</si>
  <si>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</si>
  <si>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</si>
  <si>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</si>
  <si>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</si>
  <si>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</si>
  <si>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</si>
  <si>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</si>
  <si>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</si>
  <si>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</si>
  <si>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</si>
  <si>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</si>
  <si>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</si>
  <si>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</si>
  <si>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</si>
  <si>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</si>
  <si>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</si>
  <si>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</si>
  <si>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</si>
  <si>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</si>
  <si>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</si>
  <si>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</si>
  <si>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</si>
  <si>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</si>
  <si>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</si>
  <si>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</si>
  <si>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</si>
  <si>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</si>
  <si>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</si>
  <si>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</si>
  <si>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</si>
  <si>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</si>
  <si>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</si>
  <si>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</si>
  <si>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</si>
  <si>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</si>
  <si>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</si>
  <si>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</si>
  <si>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</si>
  <si>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José Nilton</t>
  </si>
  <si>
    <t>R7D</t>
  </si>
  <si>
    <t>Descarga de dormentes</t>
  </si>
  <si>
    <t>ZPT105-1</t>
  </si>
  <si>
    <t>ZKW102-1</t>
  </si>
  <si>
    <t>ZPT-ZKW</t>
  </si>
  <si>
    <t>ZPTZKW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</si>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</sst>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3" headerRowBorderDxfId="221" tableBorderDxfId="222" totalsRowBorderDxfId="220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9"/>
    <tableColumn id="4" xr3:uid="{062C67FE-0D06-4582-BA9C-B087681F34EC}" name="SUB" dataDxfId="218"/>
    <tableColumn id="5" xr3:uid="{1DF130D1-4D15-4DFF-8266-F1B81CAA897E}" name="KM Inicio" dataDxfId="217"/>
    <tableColumn id="6" xr3:uid="{A344A0E9-F964-4FE5-9EB0-2661309404E9}" name="KM Fim" dataDxfId="216"/>
    <tableColumn id="7" xr3:uid="{B0ED4DF3-274E-46B6-A2D1-0985F47224C1}" name="Trecho" dataDxfId="215"/>
    <tableColumn id="8" xr3:uid="{1DE44FFC-B2F5-4DE5-A7E5-915DA69A16F8}" name="SB" dataDxfId="214"/>
    <tableColumn id="9" xr3:uid="{7841069B-E29E-4A5E-B561-931B24D14782}" name="NOME SUB" dataDxfId="213"/>
    <tableColumn id="10" xr3:uid="{01B251F8-5EA1-4C87-81E3-9BD14100B544}" name="Trecho Coordenação" dataDxfId="21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1"/>
    <tableColumn id="8" xr3:uid="{98E82858-1ECA-4DB3-8AE4-BBB972FC487D}" name="CORRELATO" dataDxfId="2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9" dataDxfId="208" headerRowBorderDxfId="206" tableBorderDxfId="207">
  <autoFilter ref="A1:A216" xr:uid="{0436727B-5FB8-4B0E-A1C6-DFB9231E4B16}"/>
  <tableColumns count="1">
    <tableColumn id="1" xr3:uid="{D0196BA9-8675-415E-BBE0-E5D0002285D2}" name="BLOCO" dataDxfId="205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/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W160" activePane="bottomRight" state="frozen"/>
      <selection pane="bottomRight" activeCell="AA176" sqref="AA176:AG176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5" t="s">
        <v>919</v>
      </c>
      <c r="C1" s="196"/>
      <c r="D1" s="196"/>
      <c r="E1" s="3"/>
      <c r="F1" s="195" t="s">
        <v>920</v>
      </c>
      <c r="G1" s="196"/>
      <c r="H1" s="197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196"/>
      <c r="AD1" s="196"/>
      <c r="AE1" s="196"/>
      <c r="AF1" s="196"/>
      <c r="AG1" s="198"/>
      <c r="AH1" s="5"/>
      <c r="AI1" s="202" t="s">
        <v>921</v>
      </c>
      <c r="AJ1" s="203"/>
      <c r="AK1" s="203"/>
      <c r="AL1" s="203"/>
      <c r="AM1" s="204"/>
      <c r="AN1" s="205"/>
      <c r="AO1" s="203"/>
      <c r="AP1" s="203"/>
      <c r="AQ1" s="203"/>
      <c r="AR1" s="203"/>
      <c r="AS1" s="203"/>
      <c r="AT1" s="203"/>
      <c r="AU1" s="203"/>
      <c r="AV1" s="203"/>
      <c r="AW1" s="203"/>
      <c r="AX1" s="203"/>
      <c r="AY1" s="203"/>
      <c r="AZ1" s="203"/>
      <c r="BA1" s="203"/>
      <c r="BB1" s="203"/>
      <c r="BC1" s="203"/>
      <c r="BD1" s="203"/>
      <c r="BE1" s="203"/>
      <c r="BF1" s="206"/>
      <c r="BG1" s="5"/>
      <c r="BH1" s="207" t="s">
        <v>922</v>
      </c>
      <c r="BI1" s="208"/>
      <c r="BJ1" s="208"/>
      <c r="BK1" s="209"/>
      <c r="BL1" s="5"/>
      <c r="BM1" s="199" t="s">
        <v>923</v>
      </c>
      <c r="BN1" s="200"/>
      <c r="BO1" s="200"/>
      <c r="BP1" s="200"/>
      <c r="BQ1" s="200"/>
      <c r="BR1" s="200"/>
      <c r="BS1" s="201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02" t="s">
        <v>924</v>
      </c>
      <c r="AJ2" s="203"/>
      <c r="AK2" s="203"/>
      <c r="AL2" s="203"/>
      <c r="AM2" s="204"/>
      <c r="AN2" s="205"/>
      <c r="AO2" s="203"/>
      <c r="AP2" s="203"/>
      <c r="AQ2" s="206"/>
      <c r="AR2" s="6"/>
      <c r="AS2" s="202" t="s">
        <v>927</v>
      </c>
      <c r="AT2" s="203"/>
      <c r="AU2" s="203"/>
      <c r="AV2" s="203"/>
      <c r="AW2" s="203"/>
      <c r="AX2" s="203"/>
      <c r="AY2" s="206"/>
      <c r="AZ2" s="6"/>
      <c r="BA2" s="188" t="s">
        <v>928</v>
      </c>
      <c r="BB2" s="192"/>
      <c r="BC2" s="202" t="s">
        <v>925</v>
      </c>
      <c r="BD2" s="203"/>
      <c r="BE2" s="203"/>
      <c r="BF2" s="206"/>
      <c r="BG2" s="5"/>
      <c r="BH2" s="210"/>
      <c r="BI2" s="211"/>
      <c r="BJ2" s="211"/>
      <c r="BK2" s="212"/>
      <c r="BL2" s="5"/>
      <c r="BM2" s="213"/>
      <c r="BN2" s="214"/>
      <c r="BO2" s="214"/>
      <c r="BP2" s="214"/>
      <c r="BQ2" s="214"/>
      <c r="BR2" s="214"/>
      <c r="BS2" s="215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188" t="s">
        <v>929</v>
      </c>
      <c r="AJ3" s="192"/>
      <c r="AK3" s="188" t="s">
        <v>930</v>
      </c>
      <c r="AL3" s="189"/>
      <c r="AM3" s="190"/>
      <c r="AN3" s="191"/>
      <c r="AO3" s="189"/>
      <c r="AP3" s="189"/>
      <c r="AQ3" s="192"/>
      <c r="AR3" s="63"/>
      <c r="AS3" s="193" t="s">
        <v>936</v>
      </c>
      <c r="AT3" s="194"/>
      <c r="AU3" s="193" t="s">
        <v>937</v>
      </c>
      <c r="AV3" s="194"/>
      <c r="AW3" s="193" t="s">
        <v>938</v>
      </c>
      <c r="AX3" s="194"/>
      <c r="AY3" s="63" t="s">
        <v>939</v>
      </c>
      <c r="AZ3" s="63"/>
      <c r="BA3" s="216"/>
      <c r="BB3" s="217"/>
      <c r="BC3" s="188" t="s">
        <v>932</v>
      </c>
      <c r="BD3" s="189"/>
      <c r="BE3" s="189"/>
      <c r="BF3" s="192"/>
      <c r="BG3" s="62"/>
      <c r="BH3" s="210"/>
      <c r="BI3" s="211"/>
      <c r="BJ3" s="211"/>
      <c r="BK3" s="212"/>
      <c r="BL3" s="62"/>
      <c r="BM3" s="199" t="s">
        <v>940</v>
      </c>
      <c r="BN3" s="200"/>
      <c r="BO3" s="200"/>
      <c r="BP3" s="201"/>
      <c r="BQ3" s="199" t="s">
        <v>707</v>
      </c>
      <c r="BR3" s="200"/>
      <c r="BS3" s="201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/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1</v>
      </c>
      <c r="BI110" s="17"/>
      <c r="BJ110" s="17" t="s">
        <v>1171</v>
      </c>
      <c r="BK110" s="18" t="s">
        <v>1172</v>
      </c>
      <c r="BL110" s="16"/>
      <c r="BM110" s="130"/>
      <c r="BN110" s="130"/>
      <c r="BO110" s="130"/>
      <c r="BP110" s="18"/>
      <c r="BQ110" s="12" t="str">
        <f>IF(AND(BR110&lt;1,BS110&lt;1),"Produção e Intervalo",IF(BR110&lt;1,"Intervalo",IF(BS110&lt;1,"Produção","Aderente")))</f>
        <v>Produção e Intervalo</v>
      </c>
      <c r="BR110" s="19">
        <f>IF(OR(B110="",F110=""),"*",AY110/P110)</f>
        <v>0.99999999999999911</v>
      </c>
      <c r="BS110" s="19">
        <f>IF(OR(B110="",F110=""),"*",BA110/Q110)</f>
        <v>0</v>
      </c>
      <c r="BT110" s="8" t="str">
        <f t="shared" si="2"/>
        <v/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/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1</v>
      </c>
      <c r="BI116" s="17"/>
      <c r="BJ116" s="17" t="s">
        <v>1179</v>
      </c>
      <c r="BK116" s="17" t="s">
        <v>1180</v>
      </c>
      <c r="BL116" s="16"/>
      <c r="BM116" s="130"/>
      <c r="BN116" s="130"/>
      <c r="BO116" s="130"/>
      <c r="BP116" s="18"/>
      <c r="BQ116" s="12" t="str">
        <f>IF(AND(BR116&lt;1,BS116&lt;1),"Produção e Intervalo",IF(BR116&lt;1,"Intervalo",IF(BS116&lt;1,"Produção","Aderente")))</f>
        <v>Produção</v>
      </c>
      <c r="BR116" s="19">
        <f>IF(OR(B116="",F116=""),"*",AY116/P116)</f>
        <v>1.0000000000000009</v>
      </c>
      <c r="BS116" s="19">
        <f>IF(OR(B116="",F116=""),"*",BA116/Q116)</f>
        <v>0</v>
      </c>
      <c r="BT116" s="8" t="str">
        <f t="shared" si="2"/>
        <v/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/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1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Produção e Intervalo</v>
      </c>
      <c r="BR125" s="19">
        <f>IF(OR(B125="",F125=""),"*",AY125/P125)</f>
        <v>0.75</v>
      </c>
      <c r="BS125" s="19">
        <f>IF(OR(B125="",F125=""),"*",BA125/Q125)</f>
        <v>0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/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1</v>
      </c>
      <c r="BI136" s="17"/>
      <c r="BJ136" s="17" t="s">
        <v>1210</v>
      </c>
      <c r="BK136" s="17" t="s">
        <v>1211</v>
      </c>
      <c r="BL136" s="16"/>
      <c r="BM136" s="130"/>
      <c r="BN136" s="130"/>
      <c r="BO136" s="130"/>
      <c r="BP136" s="187"/>
      <c r="BQ136" s="12" t="str">
        <f>IF(AND(BR136&lt;1,BS136&lt;1),"Produção e Intervalo",IF(BR136&lt;1,"Intervalo",IF(BS136&lt;1,"Produção","Aderente")))</f>
        <v>Produção e Intervalo</v>
      </c>
      <c r="BR136" s="19">
        <f>IF(OR(B136="",F136=""),"*",AY136/P136)</f>
        <v>0.99999999999999911</v>
      </c>
      <c r="BS136" s="19">
        <f>IF(OR(B136="",F136=""),"*",BA136/Q136)</f>
        <v>0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1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/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/>
      <c r="AS146" s="108"/>
      <c r="AT146" s="108"/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0</v>
      </c>
      <c r="AZ146" s="153"/>
      <c r="BA146" s="109"/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Produção e Intervalo</v>
      </c>
      <c r="BR146" s="19">
        <f>IF(OR(B146="",F146=""),"*",AY146/P146)</f>
        <v>0</v>
      </c>
      <c r="BS146" s="19">
        <f>IF(OR(B146="",F146=""),"*",BA146/Q146)</f>
        <v>0</v>
      </c>
      <c r="BT146" s="8" t="str">
        <f t="shared" si="3"/>
        <v/>
      </c>
    </row>
    <row r="147" spans="1:72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/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/>
      <c r="AS147" s="108"/>
      <c r="AT147" s="108"/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0</v>
      </c>
      <c r="AZ147" s="153"/>
      <c r="BA147" s="109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8" t="str">
        <f t="shared" si="3"/>
        <v/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/>
      <c r="AS149" s="108"/>
      <c r="AT149" s="108"/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0</v>
      </c>
      <c r="AZ149" s="153"/>
      <c r="BA149" s="109"/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Produção e Intervalo</v>
      </c>
      <c r="BR149" s="19">
        <f>IF(OR(B149="",F149=""),"*",AY149/P149)</f>
        <v>0</v>
      </c>
      <c r="BS149" s="19">
        <f>IF(OR(B149="",F149=""),"*",BA149/Q149)</f>
        <v>0</v>
      </c>
      <c r="BT149" s="8" t="str">
        <f t="shared" si="3"/>
        <v/>
      </c>
    </row>
    <row r="150" spans="1:72" ht="23.25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100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/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/>
      <c r="AS150" s="108"/>
      <c r="AT150" s="108"/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0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8" t="str">
        <f t="shared" si="3"/>
        <v/>
      </c>
    </row>
    <row r="151" spans="1:72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/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PDM - SUBSTITUIÇÃO - DORMENTE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/>
      <c r="AS152" s="108"/>
      <c r="AT152" s="108"/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0</v>
      </c>
      <c r="AZ152" s="153"/>
      <c r="BA152" s="109"/>
      <c r="BB152" s="10" t="str">
        <f>IFERROR(_xlfn.XLOOKUP(AI152, BS_ATIVIDADE[ATIVIDADE],BS_ATIVIDADE[UNIDADE] ), "*")</f>
        <v>Nº DE DORMENTES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8" t="str">
        <f t="shared" si="3"/>
        <v/>
      </c>
    </row>
    <row r="153" spans="1:72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/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/>
      <c r="AS153" s="108"/>
      <c r="AT153" s="108"/>
      <c r="AU153" s="136"/>
      <c r="AV153" s="136"/>
      <c r="AW153" s="14"/>
      <c r="AX153" s="14"/>
      <c r="AY153" s="164">
        <f>IF(D153="","*",IFERROR(IF(ISODD(COUNT(AS153:AX153)),"ERRO",SUM((AT153-AS153),(AV153-AU153),(AX153-AW153))),"ERRO"))</f>
        <v>0</v>
      </c>
      <c r="AZ153" s="153"/>
      <c r="BA153" s="109"/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8" t="str">
        <f t="shared" si="3"/>
        <v/>
      </c>
    </row>
    <row r="154" spans="1:72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1227</v>
      </c>
      <c r="W154" s="151" t="s">
        <v>1092</v>
      </c>
      <c r="X154" s="104" t="s">
        <v>386</v>
      </c>
      <c r="Y154" s="129"/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/>
      <c r="AS154" s="108"/>
      <c r="AT154" s="108"/>
      <c r="AU154" s="136"/>
      <c r="AV154" s="136"/>
      <c r="AW154" s="14"/>
      <c r="AX154" s="14"/>
      <c r="AY154" s="164">
        <f>IF(D154="","*",IFERROR(IF(ISODD(COUNT(AS154:AX154)),"ERRO",SUM((AT154-AS154),(AV154-AU154),(AX154-AW154))),"ERRO"))</f>
        <v>0</v>
      </c>
      <c r="AZ154" s="153"/>
      <c r="BA154" s="109"/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Produção e Intervalo</v>
      </c>
      <c r="BR154" s="19">
        <f>IF(OR(B154="",F154=""),"*",AY154/P154)</f>
        <v>0</v>
      </c>
      <c r="BS154" s="19">
        <f>IF(OR(B154="",F154=""),"*",BA154/Q154)</f>
        <v>0</v>
      </c>
      <c r="BT154" s="8" t="str">
        <f t="shared" si="3"/>
        <v/>
      </c>
    </row>
    <row r="155" spans="1:72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/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/>
      <c r="AS155" s="108"/>
      <c r="AT155" s="108"/>
      <c r="AU155" s="136"/>
      <c r="AV155" s="136"/>
      <c r="AW155" s="14"/>
      <c r="AX155" s="14"/>
      <c r="AY155" s="164">
        <f>IF(D155="","*",IFERROR(IF(ISODD(COUNT(AS155:AX155)),"ERRO",SUM((AT155-AS155),(AV155-AU155),(AX155-AW155))),"ERRO"))</f>
        <v>0</v>
      </c>
      <c r="AZ155" s="153"/>
      <c r="BA155" s="109"/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Produção e Intervalo</v>
      </c>
      <c r="BR155" s="19">
        <f>IF(OR(B155="",F155=""),"*",AY155/P155)</f>
        <v>0</v>
      </c>
      <c r="BS155" s="19">
        <f>IF(OR(B155="",F155=""),"*",BA155/Q155)</f>
        <v>0</v>
      </c>
      <c r="BT155" s="8" t="str">
        <f t="shared" si="3"/>
        <v/>
      </c>
    </row>
    <row r="156" spans="1:72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1228</v>
      </c>
      <c r="X156" s="104" t="s">
        <v>386</v>
      </c>
      <c r="Y156" s="129"/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/>
      <c r="AS156" s="108"/>
      <c r="AT156" s="108"/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0</v>
      </c>
      <c r="AZ156" s="153"/>
      <c r="BA156" s="109"/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Produção e Intervalo</v>
      </c>
      <c r="BR156" s="19">
        <f>IF(OR(B156="",F156=""),"*",AY156/P156)</f>
        <v>0</v>
      </c>
      <c r="BS156" s="19">
        <f>IF(OR(B156="",F156=""),"*",BA156/Q156)</f>
        <v>0</v>
      </c>
      <c r="BT156" s="8" t="str">
        <f t="shared" si="3"/>
        <v/>
      </c>
    </row>
    <row r="157" spans="1:72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/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/>
      <c r="AS157" s="108"/>
      <c r="AT157" s="108"/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0</v>
      </c>
      <c r="AZ157" s="153"/>
      <c r="BA157" s="109"/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Produção e Intervalo</v>
      </c>
      <c r="BR157" s="19">
        <f>IF(OR(B157="",F157=""),"*",AY157/P157)</f>
        <v>0</v>
      </c>
      <c r="BS157" s="19">
        <f>IF(OR(B157="",F157=""),"*",BA157/Q157)</f>
        <v>0</v>
      </c>
      <c r="BT157" s="8" t="str">
        <f t="shared" si="3"/>
        <v/>
      </c>
    </row>
    <row r="158" spans="1:72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1229</v>
      </c>
      <c r="X158" s="104" t="s">
        <v>386</v>
      </c>
      <c r="Y158" s="129"/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/>
      <c r="AS158" s="108"/>
      <c r="AT158" s="108"/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0</v>
      </c>
      <c r="AZ158" s="153"/>
      <c r="BA158" s="109"/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Produção e Intervalo</v>
      </c>
      <c r="BR158" s="19">
        <f>IF(OR(B158="",F158=""),"*",AY158/P158)</f>
        <v>0</v>
      </c>
      <c r="BS158" s="19">
        <f>IF(OR(B158="",F158=""),"*",BA158/Q158)</f>
        <v>0</v>
      </c>
      <c r="BT158" s="8" t="str">
        <f t="shared" si="3"/>
        <v/>
      </c>
    </row>
    <row r="159" spans="1:72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/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/>
      <c r="AS159" s="108"/>
      <c r="AT159" s="108"/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0</v>
      </c>
      <c r="AZ159" s="153"/>
      <c r="BA159" s="109"/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Produção e Intervalo</v>
      </c>
      <c r="BR159" s="19">
        <f>IF(OR(B159="",F159=""),"*",AY159/P159)</f>
        <v>0</v>
      </c>
      <c r="BS159" s="19">
        <f>IF(OR(B159="",F159=""),"*",BA159/Q159)</f>
        <v>0</v>
      </c>
      <c r="BT159" s="8" t="str">
        <f t="shared" si="3"/>
        <v/>
      </c>
    </row>
    <row r="160" spans="1:72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/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/>
      <c r="AS160" s="108"/>
      <c r="AT160" s="108"/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0</v>
      </c>
      <c r="AZ160" s="153"/>
      <c r="BA160" s="109"/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Produção e Intervalo</v>
      </c>
      <c r="BR160" s="19">
        <f>IF(OR(B160="",F160=""),"*",AY160/P160)</f>
        <v>0</v>
      </c>
      <c r="BS160" s="19">
        <f>IF(OR(B160="",F160=""),"*",BA160/Q160)</f>
        <v>0</v>
      </c>
      <c r="BT160" s="8" t="str">
        <f t="shared" si="3"/>
        <v/>
      </c>
    </row>
    <row r="161" spans="1:72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/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/>
      <c r="AS161" s="108"/>
      <c r="AT161" s="108"/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/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/>
      </c>
    </row>
    <row r="162" spans="1:72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/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/>
      <c r="AS162" s="108"/>
      <c r="AT162" s="108"/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/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/>
      </c>
    </row>
    <row r="163" spans="1:72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/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/>
      <c r="AS163" s="108"/>
      <c r="AT163" s="108"/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/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/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/>
      <c r="AS165" s="108"/>
      <c r="AT165" s="108"/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/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/>
      </c>
    </row>
    <row r="166" spans="1:72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/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/>
      <c r="AS166" s="108"/>
      <c r="AT166" s="108"/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/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/>
      </c>
    </row>
    <row r="167" spans="1:72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/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/>
      <c r="AS167" s="108"/>
      <c r="AT167" s="108"/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/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/>
      </c>
    </row>
    <row r="168" spans="1:72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/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/>
      <c r="AS168" s="108"/>
      <c r="AT168" s="108"/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/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/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740</v>
      </c>
      <c r="G170" s="142" t="str">
        <f>IF(D170="","*",VLOOKUP(F170,BS_ATIVIDADE[],3,FALSE))</f>
        <v>SOLDA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PDM - SOLDA</v>
      </c>
      <c r="AJ170" s="9" t="str">
        <f>IF(BS_CONTROLE[[#This Row],[Atividade]]=0, "-", BS_CONTROLE[[#This Row],[Atividade]])</f>
        <v>PDM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/>
      <c r="AS170" s="108"/>
      <c r="AT170" s="108"/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0</v>
      </c>
      <c r="AZ170" s="153"/>
      <c r="BA170" s="109"/>
      <c r="BB170" s="10" t="str">
        <f>IFERROR(_xlfn.XLOOKUP(AI170, BS_ATIVIDADE[ATIVIDADE],BS_ATIVIDADE[UNIDADE] ), "*")</f>
        <v>Nº DE SOLDA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8" t="str">
        <f t="shared" si="3"/>
        <v/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/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/>
      <c r="AS172" s="108"/>
      <c r="AT172" s="108"/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0</v>
      </c>
      <c r="AZ172" s="153"/>
      <c r="BA172" s="109"/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Produção e Intervalo</v>
      </c>
      <c r="BR172" s="19">
        <f>IF(OR(B172="",F172=""),"*",AY172/P172)</f>
        <v>0</v>
      </c>
      <c r="BS172" s="19">
        <f>IF(OR(B172="",F172=""),"*",BA172/Q172)</f>
        <v>0</v>
      </c>
      <c r="BT172" s="8" t="str">
        <f t="shared" si="3"/>
        <v/>
      </c>
    </row>
    <row r="173" spans="1:72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/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/>
      <c r="AS173" s="108"/>
      <c r="AT173" s="108"/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0</v>
      </c>
      <c r="AZ173" s="153"/>
      <c r="BA173" s="109"/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Produção e Intervalo</v>
      </c>
      <c r="BR173" s="19">
        <f>IF(OR(B173="",F173=""),"*",AY173/P173)</f>
        <v>0</v>
      </c>
      <c r="BS173" s="19">
        <f>IF(OR(B173="",F173=""),"*",BA173/Q173)</f>
        <v>0</v>
      </c>
      <c r="BT173" s="8" t="str">
        <f t="shared" si="3"/>
        <v/>
      </c>
    </row>
    <row r="174" spans="1:72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/>
      <c r="AS174" s="108"/>
      <c r="AT174" s="108"/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/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/>
      </c>
    </row>
    <row r="175" spans="1:72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/>
      <c r="AS175" s="108"/>
      <c r="AT175" s="108"/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/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/>
      </c>
    </row>
    <row r="176" spans="1:72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/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/>
      <c r="AS176" s="108"/>
      <c r="AT176" s="108"/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/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/>
      </c>
    </row>
    <row r="177" spans="1:72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1230</v>
      </c>
      <c r="I177" s="106" t="s">
        <v>1231</v>
      </c>
      <c r="J177" s="105">
        <v>54</v>
      </c>
      <c r="K177" s="105">
        <v>106</v>
      </c>
      <c r="L177" s="105" t="s">
        <v>558</v>
      </c>
      <c r="M177" s="127" t="s">
        <v>1232</v>
      </c>
      <c r="N177" s="127" t="s">
        <v>1233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1228</v>
      </c>
      <c r="X177" s="104" t="s">
        <v>386</v>
      </c>
      <c r="Y177" s="129"/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/>
      <c r="AS177" s="108"/>
      <c r="AT177" s="108"/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0</v>
      </c>
      <c r="AZ177" s="153"/>
      <c r="BA177" s="109"/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Produção e Intervalo</v>
      </c>
      <c r="BR177" s="19">
        <f>IF(OR(B177="",F177=""),"*",AY177/P177)</f>
        <v>0</v>
      </c>
      <c r="BS177" s="19">
        <f>IF(OR(B177="",F177=""),"*",BA177/Q177)</f>
        <v>0</v>
      </c>
      <c r="BT177" s="8" t="str">
        <f t="shared" si="3"/>
        <v/>
      </c>
    </row>
    <row r="178" spans="1:72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/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/>
      <c r="AS178" s="108"/>
      <c r="AT178" s="108"/>
      <c r="AU178" s="136"/>
      <c r="AV178" s="136"/>
      <c r="AW178" s="14"/>
      <c r="AX178" s="14"/>
      <c r="AY178" s="164">
        <f>IF(D178="","*",IFERROR(IF(ISODD(COUNT(AS178:AX178)),"ERRO",SUM((AT178-AS178),(AV178-AU178),(AX178-AW178))),"ERRO"))</f>
        <v>0</v>
      </c>
      <c r="AZ178" s="153"/>
      <c r="BA178" s="109"/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8" t="str">
        <f t="shared" si="3"/>
        <v/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1117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1118</v>
      </c>
      <c r="W310" s="151" t="s">
        <v>1092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1118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1234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1235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1235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5 Y40:Z43 Y45:Z47 Y53:Z67 Y69:Z74 Y76:Z76 Y79:Z80 Y83:Z90 Y92:Z92 Y94:Z94 Y98:Z172 Y174:Z1001">
    <cfRule type="cellIs" dxfId="204" priority="54002" operator="equal">
      <formula>"OPORTUNIDADE"</formula>
    </cfRule>
  </conditionalFormatting>
  <conditionalFormatting sqref="Y40:Z43 Y45:Z47 Y53:Z67 Y69:Z74 Y76:Z76 Y79:Z80 Y83:Z90 Y92:Z92 Y94:Z94 Y98:Z172 Y174:Z1001">
    <cfRule type="cellIs" dxfId="203" priority="11588" operator="equal">
      <formula>"NÃO"</formula>
    </cfRule>
    <cfRule type="cellIs" dxfId="202" priority="11589" operator="equal">
      <formula>"SIM"</formula>
    </cfRule>
  </conditionalFormatting>
  <conditionalFormatting sqref="AZ6:AZ1001">
    <cfRule type="expression" dxfId="201" priority="54044">
      <formula>#REF!=1</formula>
    </cfRule>
  </conditionalFormatting>
  <conditionalFormatting sqref="BE6:BE1001 AY6:AY1001 U6:U1001">
    <cfRule type="cellIs" dxfId="200" priority="54028" operator="equal">
      <formula>"ERRO"</formula>
    </cfRule>
  </conditionalFormatting>
  <conditionalFormatting sqref="BQ6:BQ1001">
    <cfRule type="cellIs" dxfId="199" priority="54023" operator="equal">
      <formula>"Produção e Intervalo"</formula>
    </cfRule>
    <cfRule type="cellIs" dxfId="198" priority="54024" operator="equal">
      <formula>"Aderente"</formula>
    </cfRule>
    <cfRule type="cellIs" dxfId="197" priority="54025" operator="equal">
      <formula>"Intervalo"</formula>
    </cfRule>
    <cfRule type="cellIs" dxfId="196" priority="54026" operator="equal">
      <formula>"Produção"</formula>
    </cfRule>
    <cfRule type="cellIs" dxfId="195" priority="54027" operator="equal">
      <formula>"ERRO"</formula>
    </cfRule>
  </conditionalFormatting>
  <conditionalFormatting sqref="BR6:BS1001">
    <cfRule type="cellIs" dxfId="194" priority="54005" operator="equal">
      <formula>"*"</formula>
    </cfRule>
    <cfRule type="cellIs" dxfId="193" priority="54006" operator="greaterThanOrEqual">
      <formula>1</formula>
    </cfRule>
    <cfRule type="cellIs" dxfId="192" priority="54007" operator="lessThan">
      <formula>1</formula>
    </cfRule>
  </conditionalFormatting>
  <conditionalFormatting sqref="BK949 BK81 BK83:BK84 BK101 BK67 BK69 BK72:BK73 BJ9:BJ1001">
    <cfRule type="iconSet" priority="60792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948 BK125 BK127 BK137 BK118:BK119">
    <cfRule type="iconSet" priority="60794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91" priority="131" operator="equal">
      <formula>"OPORTUNIDADE"</formula>
    </cfRule>
  </conditionalFormatting>
  <conditionalFormatting sqref="Y6:Z39">
    <cfRule type="cellIs" dxfId="190" priority="129" operator="equal">
      <formula>"NÃO"</formula>
    </cfRule>
    <cfRule type="cellIs" dxfId="189" priority="130" operator="equal">
      <formula>"SIM"</formula>
    </cfRule>
  </conditionalFormatting>
  <conditionalFormatting sqref="BH6:BH8">
    <cfRule type="iconSet" priority="127">
      <iconSet showValue="0">
        <cfvo type="percent" val="0"/>
        <cfvo type="num" val="1"/>
        <cfvo type="num" val="1" gte="0"/>
      </iconSet>
    </cfRule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8" priority="99" operator="equal">
      <formula>"OPORTUNIDADE"</formula>
    </cfRule>
  </conditionalFormatting>
  <conditionalFormatting sqref="Y44:Z44">
    <cfRule type="cellIs" dxfId="187" priority="97" operator="equal">
      <formula>"NÃO"</formula>
    </cfRule>
    <cfRule type="cellIs" dxfId="186" priority="98" operator="equal">
      <formula>"SIM"</formula>
    </cfRule>
  </conditionalFormatting>
  <conditionalFormatting sqref="Y48:Z52">
    <cfRule type="cellIs" dxfId="185" priority="96" operator="equal">
      <formula>"OPORTUNIDADE"</formula>
    </cfRule>
  </conditionalFormatting>
  <conditionalFormatting sqref="Y48:Z52">
    <cfRule type="cellIs" dxfId="184" priority="94" operator="equal">
      <formula>"NÃO"</formula>
    </cfRule>
    <cfRule type="cellIs" dxfId="183" priority="95" operator="equal">
      <formula>"SIM"</formula>
    </cfRule>
  </conditionalFormatting>
  <conditionalFormatting sqref="Y68:Z68">
    <cfRule type="cellIs" dxfId="182" priority="90" operator="equal">
      <formula>"OPORTUNIDADE"</formula>
    </cfRule>
  </conditionalFormatting>
  <conditionalFormatting sqref="Y68:Z68">
    <cfRule type="cellIs" dxfId="181" priority="88" operator="equal">
      <formula>"NÃO"</formula>
    </cfRule>
    <cfRule type="cellIs" dxfId="180" priority="89" operator="equal">
      <formula>"SIM"</formula>
    </cfRule>
  </conditionalFormatting>
  <conditionalFormatting sqref="Y75:Z75">
    <cfRule type="cellIs" dxfId="179" priority="87" operator="equal">
      <formula>"OPORTUNIDADE"</formula>
    </cfRule>
  </conditionalFormatting>
  <conditionalFormatting sqref="Y75:Z75">
    <cfRule type="cellIs" dxfId="178" priority="85" operator="equal">
      <formula>"NÃO"</formula>
    </cfRule>
    <cfRule type="cellIs" dxfId="177" priority="86" operator="equal">
      <formula>"SIM"</formula>
    </cfRule>
  </conditionalFormatting>
  <conditionalFormatting sqref="Y77:Z78">
    <cfRule type="cellIs" dxfId="176" priority="84" operator="equal">
      <formula>"OPORTUNIDADE"</formula>
    </cfRule>
  </conditionalFormatting>
  <conditionalFormatting sqref="Y77:Z78">
    <cfRule type="cellIs" dxfId="175" priority="82" operator="equal">
      <formula>"NÃO"</formula>
    </cfRule>
    <cfRule type="cellIs" dxfId="174" priority="83" operator="equal">
      <formula>"SIM"</formula>
    </cfRule>
  </conditionalFormatting>
  <conditionalFormatting sqref="Y81:Z81">
    <cfRule type="cellIs" dxfId="173" priority="81" operator="equal">
      <formula>"OPORTUNIDADE"</formula>
    </cfRule>
  </conditionalFormatting>
  <conditionalFormatting sqref="Y81:Z81">
    <cfRule type="cellIs" dxfId="172" priority="79" operator="equal">
      <formula>"NÃO"</formula>
    </cfRule>
    <cfRule type="cellIs" dxfId="171" priority="80" operator="equal">
      <formula>"SIM"</formula>
    </cfRule>
  </conditionalFormatting>
  <conditionalFormatting sqref="Y82:Z82">
    <cfRule type="cellIs" dxfId="170" priority="78" operator="equal">
      <formula>"OPORTUNIDADE"</formula>
    </cfRule>
  </conditionalFormatting>
  <conditionalFormatting sqref="Y82:Z82">
    <cfRule type="cellIs" dxfId="169" priority="76" operator="equal">
      <formula>"NÃO"</formula>
    </cfRule>
    <cfRule type="cellIs" dxfId="168" priority="77" operator="equal">
      <formula>"SIM"</formula>
    </cfRule>
  </conditionalFormatting>
  <conditionalFormatting sqref="Y91:Z91">
    <cfRule type="cellIs" dxfId="167" priority="75" operator="equal">
      <formula>"OPORTUNIDADE"</formula>
    </cfRule>
  </conditionalFormatting>
  <conditionalFormatting sqref="Y91:Z91">
    <cfRule type="cellIs" dxfId="166" priority="73" operator="equal">
      <formula>"NÃO"</formula>
    </cfRule>
    <cfRule type="cellIs" dxfId="165" priority="74" operator="equal">
      <formula>"SIM"</formula>
    </cfRule>
  </conditionalFormatting>
  <conditionalFormatting sqref="Y93:Z93">
    <cfRule type="cellIs" dxfId="164" priority="72" operator="equal">
      <formula>"OPORTUNIDADE"</formula>
    </cfRule>
  </conditionalFormatting>
  <conditionalFormatting sqref="Y93:Z93">
    <cfRule type="cellIs" dxfId="163" priority="70" operator="equal">
      <formula>"NÃO"</formula>
    </cfRule>
    <cfRule type="cellIs" dxfId="162" priority="71" operator="equal">
      <formula>"SIM"</formula>
    </cfRule>
  </conditionalFormatting>
  <conditionalFormatting sqref="Y95:Z95">
    <cfRule type="cellIs" dxfId="161" priority="69" operator="equal">
      <formula>"OPORTUNIDADE"</formula>
    </cfRule>
  </conditionalFormatting>
  <conditionalFormatting sqref="Y95:Z95">
    <cfRule type="cellIs" dxfId="160" priority="67" operator="equal">
      <formula>"NÃO"</formula>
    </cfRule>
    <cfRule type="cellIs" dxfId="159" priority="68" operator="equal">
      <formula>"SIM"</formula>
    </cfRule>
  </conditionalFormatting>
  <conditionalFormatting sqref="Y96:Z97">
    <cfRule type="cellIs" dxfId="158" priority="66" operator="equal">
      <formula>"OPORTUNIDADE"</formula>
    </cfRule>
  </conditionalFormatting>
  <conditionalFormatting sqref="Y96:Z97">
    <cfRule type="cellIs" dxfId="157" priority="64" operator="equal">
      <formula>"NÃO"</formula>
    </cfRule>
    <cfRule type="cellIs" dxfId="156" priority="65" operator="equal">
      <formula>"SIM"</formula>
    </cfRule>
  </conditionalFormatting>
  <conditionalFormatting sqref="BK95:BK9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895">
      <iconSet showValue="0">
        <cfvo type="percent" val="0"/>
        <cfvo type="num" val="1"/>
        <cfvo type="num" val="1" gte="0"/>
      </iconSet>
    </cfRule>
    <cfRule type="iconSet" priority="60896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899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001 BP116:BP119 BP127:BP133 BP138 BP135:BP136 BP122:BP123">
    <cfRule type="iconSet" priority="6090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Y173:Z173">
    <cfRule type="cellIs" dxfId="155" priority="9" operator="equal">
      <formula>"OPORTUNIDADE"</formula>
    </cfRule>
  </conditionalFormatting>
  <conditionalFormatting sqref="Y173:Z173">
    <cfRule type="cellIs" dxfId="154" priority="7" operator="equal">
      <formula>"NÃO"</formula>
    </cfRule>
    <cfRule type="cellIs" dxfId="153" priority="8" operator="equal">
      <formula>"SIM"</formula>
    </cfRule>
  </conditionalFormatting>
  <conditionalFormatting sqref="BP13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8" t="s">
        <v>1236</v>
      </c>
      <c r="C2" s="218"/>
      <c r="D2" s="218"/>
      <c r="E2" s="218"/>
      <c r="F2" s="218"/>
      <c r="G2" s="218"/>
    </row>
    <row r="3" spans="2:7" ht="15" customHeight="1">
      <c r="B3" s="219"/>
      <c r="C3" s="219"/>
      <c r="D3" s="219"/>
      <c r="E3" s="219"/>
      <c r="F3" s="219"/>
      <c r="G3" s="219"/>
    </row>
    <row r="4" spans="2:7">
      <c r="B4" s="160" t="s">
        <v>1237</v>
      </c>
      <c r="C4" s="160" t="s">
        <v>1238</v>
      </c>
      <c r="D4" s="160" t="s">
        <v>1239</v>
      </c>
      <c r="E4" s="160" t="s">
        <v>1240</v>
      </c>
      <c r="F4" s="160" t="s">
        <v>4</v>
      </c>
      <c r="G4" s="160" t="s">
        <v>1241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1242</v>
      </c>
      <c r="C6" s="161">
        <v>407867</v>
      </c>
      <c r="D6" s="161" t="s">
        <v>1243</v>
      </c>
      <c r="E6" s="161" t="s">
        <v>789</v>
      </c>
      <c r="F6" s="161" t="s">
        <v>1244</v>
      </c>
      <c r="G6" s="162"/>
    </row>
    <row r="7" spans="2:7">
      <c r="B7" s="161" t="s">
        <v>1245</v>
      </c>
      <c r="C7" s="161">
        <v>293644</v>
      </c>
      <c r="D7" s="161" t="s">
        <v>1246</v>
      </c>
      <c r="E7" s="161" t="s">
        <v>789</v>
      </c>
      <c r="F7" s="161" t="s">
        <v>1244</v>
      </c>
      <c r="G7" s="162"/>
    </row>
    <row r="8" spans="2:7">
      <c r="B8" s="161" t="s">
        <v>1247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1248</v>
      </c>
      <c r="C9" s="161">
        <v>256790</v>
      </c>
      <c r="D9" s="161" t="s">
        <v>1249</v>
      </c>
      <c r="E9" s="161" t="s">
        <v>790</v>
      </c>
      <c r="F9" s="161" t="s">
        <v>1250</v>
      </c>
      <c r="G9" s="162">
        <v>46357</v>
      </c>
    </row>
    <row r="10" spans="2:7">
      <c r="B10" s="161" t="s">
        <v>1251</v>
      </c>
      <c r="C10" s="161">
        <v>265193</v>
      </c>
      <c r="D10" s="161" t="s">
        <v>1252</v>
      </c>
      <c r="E10" s="161" t="s">
        <v>791</v>
      </c>
      <c r="F10" s="161" t="s">
        <v>1071</v>
      </c>
      <c r="G10" s="161" t="s">
        <v>1253</v>
      </c>
    </row>
    <row r="11" spans="2:7">
      <c r="B11" s="161" t="s">
        <v>1254</v>
      </c>
      <c r="C11" s="161">
        <v>293716</v>
      </c>
      <c r="D11" s="161" t="s">
        <v>1255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1256</v>
      </c>
      <c r="C12" s="161">
        <v>257258</v>
      </c>
      <c r="D12" s="161" t="s">
        <v>1257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1258</v>
      </c>
      <c r="C13" s="161">
        <v>371147</v>
      </c>
      <c r="D13" s="161" t="s">
        <v>1259</v>
      </c>
      <c r="E13" s="161" t="s">
        <v>792</v>
      </c>
      <c r="F13" s="161" t="s">
        <v>128</v>
      </c>
      <c r="G13" s="161" t="s">
        <v>1253</v>
      </c>
    </row>
    <row r="14" spans="2:7">
      <c r="B14" s="161" t="s">
        <v>1260</v>
      </c>
      <c r="C14" s="161">
        <v>259230</v>
      </c>
      <c r="D14" s="161" t="s">
        <v>1261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1262</v>
      </c>
      <c r="C15" s="161">
        <v>370705</v>
      </c>
      <c r="D15" s="161"/>
      <c r="E15" s="161" t="s">
        <v>792</v>
      </c>
      <c r="F15" s="161" t="s">
        <v>128</v>
      </c>
      <c r="G15" s="161" t="s">
        <v>1253</v>
      </c>
    </row>
    <row r="16" spans="2:7">
      <c r="B16" s="161" t="s">
        <v>1263</v>
      </c>
      <c r="C16" s="161">
        <v>258542</v>
      </c>
      <c r="D16" s="161" t="s">
        <v>1264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1265</v>
      </c>
      <c r="C17" s="161">
        <v>257050</v>
      </c>
      <c r="D17" s="161" t="s">
        <v>1266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0" t="s">
        <v>1267</v>
      </c>
      <c r="C2" s="220"/>
      <c r="D2" s="220"/>
      <c r="E2" s="220"/>
      <c r="F2" s="220"/>
      <c r="G2" s="220"/>
    </row>
    <row r="3" spans="2:7" ht="15" customHeight="1">
      <c r="B3" s="220"/>
      <c r="C3" s="220"/>
      <c r="D3" s="220"/>
      <c r="E3" s="220"/>
      <c r="F3" s="220"/>
      <c r="G3" s="220"/>
    </row>
    <row r="4" spans="2:7" ht="15" customHeight="1">
      <c r="B4" s="163" t="s">
        <v>651</v>
      </c>
      <c r="C4" s="163" t="s">
        <v>1268</v>
      </c>
      <c r="D4" s="163" t="s">
        <v>1269</v>
      </c>
      <c r="E4" s="163" t="s">
        <v>1270</v>
      </c>
      <c r="F4" s="160" t="s">
        <v>1271</v>
      </c>
      <c r="G4" s="163" t="s">
        <v>1272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1273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1274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1273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1275</v>
      </c>
      <c r="G9" s="167" t="s">
        <v>1276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1273</v>
      </c>
      <c r="G10" s="167"/>
    </row>
    <row r="11" spans="2:7">
      <c r="B11" s="167" t="s">
        <v>1277</v>
      </c>
      <c r="C11" s="167">
        <v>9038</v>
      </c>
      <c r="D11" s="168">
        <v>46085</v>
      </c>
      <c r="E11" s="167">
        <v>10520</v>
      </c>
      <c r="F11" s="169" t="s">
        <v>1278</v>
      </c>
      <c r="G11" s="167"/>
    </row>
    <row r="12" spans="2:7">
      <c r="B12" s="167" t="s">
        <v>709</v>
      </c>
      <c r="C12" s="167" t="s">
        <v>1279</v>
      </c>
      <c r="D12" s="168">
        <v>46066</v>
      </c>
      <c r="E12" s="167">
        <v>9500</v>
      </c>
      <c r="F12" s="169" t="s">
        <v>1280</v>
      </c>
      <c r="G12" s="167"/>
    </row>
    <row r="13" spans="2:7">
      <c r="B13" s="167" t="s">
        <v>709</v>
      </c>
      <c r="C13" s="167" t="s">
        <v>1281</v>
      </c>
      <c r="D13" s="168">
        <v>46066</v>
      </c>
      <c r="E13" s="167">
        <v>10500</v>
      </c>
      <c r="F13" s="169" t="s">
        <v>1280</v>
      </c>
      <c r="G13" s="167"/>
    </row>
    <row r="14" spans="2:7">
      <c r="B14" s="167" t="s">
        <v>709</v>
      </c>
      <c r="C14" s="167" t="s">
        <v>1282</v>
      </c>
      <c r="D14" s="168">
        <v>46066</v>
      </c>
      <c r="E14" s="167">
        <v>9000</v>
      </c>
      <c r="F14" s="169" t="s">
        <v>1280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05" sqref="B105:K10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1283</v>
      </c>
      <c r="C2" s="121" t="s">
        <v>946</v>
      </c>
      <c r="D2" s="76" t="s">
        <v>948</v>
      </c>
      <c r="E2" s="76" t="s">
        <v>1284</v>
      </c>
      <c r="F2" s="99" t="s">
        <v>1285</v>
      </c>
      <c r="G2" s="76" t="s">
        <v>1286</v>
      </c>
      <c r="H2" s="76" t="s">
        <v>1287</v>
      </c>
      <c r="I2" s="76" t="s">
        <v>1288</v>
      </c>
      <c r="J2" s="76" t="s">
        <v>1289</v>
      </c>
      <c r="K2" s="78" t="s">
        <v>1290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*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*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*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*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*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*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*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*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*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*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*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*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*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*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*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*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*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*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IF(SP_SUL!Y168="","*",SP_SUL!Y168)</f>
        <v>*</v>
      </c>
      <c r="C164" s="95">
        <f>IF(SP_SUL!B168="","*",SP_SUL!B168)</f>
        <v>46086</v>
      </c>
      <c r="D164" s="94" t="str">
        <f>IF(SP_SUL!D168="","*",SP_SUL!D168)</f>
        <v>WALTER (TP-810)</v>
      </c>
      <c r="E164" s="94" t="str">
        <f>IF(SP_SUL!H168="","*",SP_SUL!H168)</f>
        <v>-</v>
      </c>
      <c r="F164" s="100" t="str">
        <f>IF(SP_SUL!M168="","*",SP_SUL!M168)</f>
        <v>ZEJ-ZEV</v>
      </c>
      <c r="G164" s="95" t="str">
        <f>IF(SP_SUL!I168="","*",SP_SUL!I168)</f>
        <v>-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-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>
        <f>IF(SP_SUL!B170="","*",SP_SUL!B170)</f>
        <v>46086</v>
      </c>
      <c r="D166" s="94" t="str">
        <f>IF(SP_SUL!D170="","*",SP_SUL!D170)</f>
        <v>EXPANSÃO TURMA 1</v>
      </c>
      <c r="E166" s="94" t="str">
        <f>IF(SP_SUL!H170="","*",SP_SUL!H170)</f>
        <v>-</v>
      </c>
      <c r="F166" s="100" t="str">
        <f>IF(SP_SUL!M170="","*",SP_SUL!M170)</f>
        <v>ZGM-109</v>
      </c>
      <c r="G166" s="95" t="str">
        <f>IF(SP_SUL!I170="","*",SP_SUL!I170)</f>
        <v>-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>
        <f>IF(SP_SUL!B172="","*",SP_SUL!B172)</f>
        <v>46086</v>
      </c>
      <c r="D168" s="94" t="str">
        <f>IF(SP_SUL!D172="","*",SP_SUL!D172)</f>
        <v>RAFAEL (TP-695)</v>
      </c>
      <c r="E168" s="94" t="str">
        <f>IF(SP_SUL!H172="","*",SP_SUL!H172)</f>
        <v>-</v>
      </c>
      <c r="F168" s="100" t="str">
        <f>IF(SP_SUL!M172="","*",SP_SUL!M172)</f>
        <v>ZEV</v>
      </c>
      <c r="G168" s="95" t="str">
        <f>IF(SP_SUL!I172="","*",SP_SUL!I172)</f>
        <v>-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-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>
        <f>IF(SP_SUL!B173="","*",SP_SUL!B173)</f>
        <v>46086</v>
      </c>
      <c r="D169" s="94" t="str">
        <f>IF(SP_SUL!D173="","*",SP_SUL!D173)</f>
        <v>W62</v>
      </c>
      <c r="E169" s="94" t="str">
        <f>IF(SP_SUL!H173="","*",SP_SUL!H173)</f>
        <v>ZPT1051</v>
      </c>
      <c r="F169" s="100" t="str">
        <f>IF(SP_SUL!M173="","*",SP_SUL!M173)</f>
        <v>ZXW</v>
      </c>
      <c r="G169" s="95" t="str">
        <f>IF(SP_SUL!I173="","*",SP_SUL!I173)</f>
        <v>ZPTZDR</v>
      </c>
      <c r="H169" s="95" t="str">
        <f>IF(SP_SUL!AB173="","*",SP_SUL!AB173)</f>
        <v>FIXO</v>
      </c>
      <c r="I169" s="95" t="str">
        <f>IF(SP_SUL!AC173="","*",SP_SUL!AC173)</f>
        <v>ACIONAMENTO</v>
      </c>
      <c r="J169" s="96">
        <f>IF(SP_SUL!AA173="","*",SP_SUL!AA173)</f>
        <v>1</v>
      </c>
      <c r="K169" s="97">
        <f>IF(SP_SUL!AD173="","*",SP_SUL!AD173)</f>
        <v>0.29166666666666669</v>
      </c>
    </row>
    <row r="170" spans="2:11" hidden="1">
      <c r="B170" s="94" t="str">
        <f>IF(SP_SUL!Y174="","*",SP_SUL!Y174)</f>
        <v>*</v>
      </c>
      <c r="C170" s="95">
        <f>IF(SP_SUL!B174="","*",SP_SUL!B174)</f>
        <v>46086</v>
      </c>
      <c r="D170" s="94" t="str">
        <f>IF(SP_SUL!D174="","*",SP_SUL!D174)</f>
        <v>HUELTON (TP-725)</v>
      </c>
      <c r="E170" s="94" t="str">
        <f>IF(SP_SUL!H174="","*",SP_SUL!H174)</f>
        <v>-</v>
      </c>
      <c r="F170" s="100" t="str">
        <f>IF(SP_SUL!M174="","*",SP_SUL!M174)</f>
        <v>ZDC-ZXW</v>
      </c>
      <c r="G170" s="95" t="str">
        <f>IF(SP_SUL!I174="","*",SP_SUL!I174)</f>
        <v>-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>
        <f>IF(SP_SUL!B175="","*",SP_SUL!B175)</f>
        <v>46086</v>
      </c>
      <c r="D171" s="94" t="str">
        <f>IF(SP_SUL!D175="","*",SP_SUL!D175)</f>
        <v>THIAGO (TF-685)</v>
      </c>
      <c r="E171" s="94" t="str">
        <f>IF(SP_SUL!H175="","*",SP_SUL!H175)</f>
        <v>-</v>
      </c>
      <c r="F171" s="100" t="str">
        <f>IF(SP_SUL!M175="","*",SP_SUL!M175)</f>
        <v>ZWU-ZDC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>
        <f>IF(SP_SUL!B176="","*",SP_SUL!B176)</f>
        <v>46086</v>
      </c>
      <c r="D172" s="94" t="str">
        <f>IF(SP_SUL!D176="","*",SP_SUL!D176)</f>
        <v>V85</v>
      </c>
      <c r="E172" s="94" t="str">
        <f>IF(SP_SUL!H176="","*",SP_SUL!H176)</f>
        <v>ZDRZPT</v>
      </c>
      <c r="F172" s="100" t="str">
        <f>IF(SP_SUL!M176="","*",SP_SUL!M176)</f>
        <v>ZGM-109</v>
      </c>
      <c r="G172" s="95" t="str">
        <f>IF(SP_SUL!I176="","*",SP_SUL!I176)</f>
        <v>ZDRZPT</v>
      </c>
      <c r="H172" s="95" t="str">
        <f>IF(SP_SUL!AB176="","*",SP_SUL!AB176)</f>
        <v>FIXO</v>
      </c>
      <c r="I172" s="95" t="str">
        <f>IF(SP_SUL!AC176="","*",SP_SUL!AC176)</f>
        <v>*</v>
      </c>
      <c r="J172" s="96">
        <f>IF(SP_SUL!AA176="","*",SP_SUL!AA176)</f>
        <v>1</v>
      </c>
      <c r="K172" s="97">
        <f>IF(SP_SUL!AD176="","*",SP_SUL!AD176)</f>
        <v>0.29166666666666669</v>
      </c>
    </row>
    <row r="173" spans="2:11" hidden="1">
      <c r="B173" s="94" t="str">
        <f>IF(SP_SUL!Y177="","*",SP_SUL!Y177)</f>
        <v>*</v>
      </c>
      <c r="C173" s="95">
        <f>IF(SP_SUL!B177="","*",SP_SUL!B177)</f>
        <v>46086</v>
      </c>
      <c r="D173" s="94" t="str">
        <f>IF(SP_SUL!D177="","*",SP_SUL!D177)</f>
        <v>A84</v>
      </c>
      <c r="E173" s="94" t="str">
        <f>IF(SP_SUL!H177="","*",SP_SUL!H177)</f>
        <v>ZPT105-1</v>
      </c>
      <c r="F173" s="100" t="str">
        <f>IF(SP_SUL!M177="","*",SP_SUL!M177)</f>
        <v>ZPT-ZKW</v>
      </c>
      <c r="G173" s="95" t="str">
        <f>IF(SP_SUL!I177="","*",SP_SUL!I177)</f>
        <v>ZKW102-1</v>
      </c>
      <c r="H173" s="95" t="str">
        <f>IF(SP_SUL!AB177="","*",SP_SUL!AB177)</f>
        <v>FIXO</v>
      </c>
      <c r="I173" s="95" t="str">
        <f>IF(SP_SUL!AC177="","*",SP_SUL!AC177)</f>
        <v>*</v>
      </c>
      <c r="J173" s="96">
        <f>IF(SP_SUL!AA177="","*",SP_SUL!AA177)</f>
        <v>1</v>
      </c>
      <c r="K173" s="97">
        <f>IF(SP_SUL!AD177="","*",SP_SUL!AD177)</f>
        <v>0.29166666666666669</v>
      </c>
    </row>
    <row r="174" spans="2:11" hidden="1">
      <c r="B174" s="94" t="str">
        <f>IF(SP_SUL!Y178="","*",SP_SUL!Y178)</f>
        <v>*</v>
      </c>
      <c r="C174" s="95">
        <f>IF(SP_SUL!B178="","*",SP_SUL!B178)</f>
        <v>46086</v>
      </c>
      <c r="D174" s="94" t="str">
        <f>IF(SP_SUL!D178="","*",SP_SUL!D178)</f>
        <v>MODERNIZAÇÃO TURMA 2</v>
      </c>
      <c r="E174" s="94" t="str">
        <f>IF(SP_SUL!H178="","*",SP_SUL!H178)</f>
        <v>ZXWK792</v>
      </c>
      <c r="F174" s="100" t="str">
        <f>IF(SP_SUL!M178="","*",SP_SUL!M178)</f>
        <v>ZXW-ZEZ</v>
      </c>
      <c r="G174" s="95" t="str">
        <f>IF(SP_SUL!I178="","*",SP_SUL!I178)</f>
        <v>-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-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workbookViewId="0">
      <selection activeCell="Q138" sqref="Q138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1009</v>
      </c>
      <c r="Q1" s="225"/>
      <c r="R1" s="111"/>
      <c r="S1" s="84"/>
      <c r="T1" s="86"/>
      <c r="U1" s="226" t="s">
        <v>1291</v>
      </c>
      <c r="V1" s="226"/>
      <c r="W1" s="226"/>
    </row>
    <row r="2" spans="1:23" ht="15" customHeight="1">
      <c r="A2" s="87" t="s">
        <v>1292</v>
      </c>
      <c r="B2" s="87" t="s">
        <v>1293</v>
      </c>
      <c r="C2" s="87" t="s">
        <v>376</v>
      </c>
      <c r="D2" s="88" t="s">
        <v>961</v>
      </c>
      <c r="E2" s="88" t="s">
        <v>4</v>
      </c>
      <c r="F2" s="88" t="s">
        <v>1294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1295</v>
      </c>
      <c r="T2" s="91" t="s">
        <v>964</v>
      </c>
      <c r="U2" s="138">
        <f ca="1">TODAY()-1</f>
        <v>46084</v>
      </c>
      <c r="V2" s="138">
        <f ca="1">U2-1</f>
        <v>46083</v>
      </c>
      <c r="W2" s="138">
        <f ca="1">V2-1</f>
        <v>46082</v>
      </c>
    </row>
    <row r="3" spans="1:23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50</v>
      </c>
      <c r="W4" s="137">
        <f ca="1">_xlfn.XLOOKUP(G4&amp;$W$2,BS_CONTROLE[CHAVE],BS_CONTROLE[Quantidade_11],"-")</f>
        <v>0</v>
      </c>
    </row>
    <row r="5" spans="1:23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3</v>
      </c>
      <c r="W5" s="137">
        <f ca="1">_xlfn.XLOOKUP(G5&amp;$W$2,BS_CONTROLE[CHAVE],BS_CONTROLE[Quantidade_11],"-")</f>
        <v>2</v>
      </c>
    </row>
    <row r="6" spans="1:23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 t="str">
        <f ca="1">_xlfn.XLOOKUP(G6&amp;$W$2,BS_CONTROLE[CHAVE],BS_CONTROLE[Quantidade_11],"-")</f>
        <v>-</v>
      </c>
    </row>
    <row r="7" spans="1:23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0</v>
      </c>
      <c r="V7" s="137">
        <f ca="1">_xlfn.XLOOKUP(G7&amp;$V$2,BS_CONTROLE[CHAVE],BS_CONTROLE[Quantidade_11],"-")</f>
        <v>850</v>
      </c>
      <c r="W7" s="137" t="str">
        <f ca="1">_xlfn.XLOOKUP(G7&amp;$W$2,BS_CONTROLE[CHAVE],BS_CONTROLE[Quantidade_11],"-")</f>
        <v>-</v>
      </c>
    </row>
    <row r="8" spans="1:23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>
        <f ca="1">_xlfn.XLOOKUP(G8&amp;$V$2,BS_CONTROLE[CHAVE],BS_CONTROLE[Quantidade_11],"-")</f>
        <v>2</v>
      </c>
      <c r="W8" s="137" t="str">
        <f ca="1">_xlfn.XLOOKUP(G8&amp;$W$2,BS_CONTROLE[CHAVE],BS_CONTROLE[Quantidade_11],"-")</f>
        <v>-</v>
      </c>
    </row>
    <row r="9" spans="1:23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100</v>
      </c>
      <c r="V11" s="137">
        <f ca="1">_xlfn.XLOOKUP(G11&amp;$V$2,BS_CONTROLE[CHAVE],BS_CONTROLE[Quantidade_11],"-")</f>
        <v>0</v>
      </c>
      <c r="W11" s="137" t="str">
        <f ca="1">_xlfn.XLOOKUP(G11&amp;$W$2,BS_CONTROLE[CHAVE],BS_CONTROLE[Quantidade_11],"-")</f>
        <v>-</v>
      </c>
    </row>
    <row r="12" spans="1:23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2</v>
      </c>
      <c r="W12" s="137" t="str">
        <f ca="1">_xlfn.XLOOKUP(G12&amp;$W$2,BS_CONTROLE[CHAVE],BS_CONTROLE[Quantidade_11],"-")</f>
        <v>-</v>
      </c>
    </row>
    <row r="13" spans="1:23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1</v>
      </c>
      <c r="W13" s="137" t="str">
        <f ca="1">_xlfn.XLOOKUP(G13&amp;$W$2,BS_CONTROLE[CHAVE],BS_CONTROLE[Quantidade_11],"-")</f>
        <v>-</v>
      </c>
    </row>
    <row r="14" spans="1:23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400</v>
      </c>
      <c r="V15" s="137">
        <f ca="1">_xlfn.XLOOKUP(G15&amp;$V$2,BS_CONTROLE[CHAVE],BS_CONTROLE[Quantidade_11],"-")</f>
        <v>1</v>
      </c>
      <c r="W15" s="137" t="str">
        <f ca="1">_xlfn.XLOOKUP(G15&amp;$W$2,BS_CONTROLE[CHAVE],BS_CONTROLE[Quantidade_11],"-")</f>
        <v>-</v>
      </c>
    </row>
    <row r="16" spans="1:23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>
        <f ca="1">_xlfn.XLOOKUP(G16&amp;$V$2,BS_CONTROLE[CHAVE],BS_CONTROLE[Quantidade_11],"-")</f>
        <v>435</v>
      </c>
      <c r="W16" s="137" t="str">
        <f ca="1">_xlfn.XLOOKUP(G16&amp;$W$2,BS_CONTROLE[CHAVE],BS_CONTROLE[Quantidade_11],"-")</f>
        <v>-</v>
      </c>
    </row>
    <row r="17" spans="1:23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50</v>
      </c>
      <c r="W17" s="137" t="str">
        <f ca="1">_xlfn.XLOOKUP(G17&amp;$W$2,BS_CONTROLE[CHAVE],BS_CONTROLE[Quantidade_11],"-")</f>
        <v>-</v>
      </c>
    </row>
    <row r="18" spans="1:23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>
        <f ca="1">_xlfn.XLOOKUP(G20&amp;$V$2,BS_CONTROLE[CHAVE],BS_CONTROLE[Quantidade_11],"-")</f>
        <v>0</v>
      </c>
      <c r="W20" s="137" t="str">
        <f ca="1">_xlfn.XLOOKUP(G20&amp;$W$2,BS_CONTROLE[CHAVE],BS_CONTROLE[Quantidade_11],"-")</f>
        <v>-</v>
      </c>
    </row>
    <row r="21" spans="1:23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0</v>
      </c>
      <c r="W21" s="137" t="str">
        <f ca="1">_xlfn.XLOOKUP(G21&amp;$W$2,BS_CONTROLE[CHAVE],BS_CONTROLE[Quantidade_11],"-")</f>
        <v>-</v>
      </c>
    </row>
    <row r="22" spans="1:23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 t="str">
        <f ca="1">_xlfn.XLOOKUP(G22&amp;$W$2,BS_CONTROLE[CHAVE],BS_CONTROLE[Quantidade_11],"-")</f>
        <v>-</v>
      </c>
    </row>
    <row r="23" spans="1:23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0</v>
      </c>
      <c r="V27" s="137">
        <f ca="1">_xlfn.XLOOKUP(G27&amp;$V$2,BS_CONTROLE[CHAVE],BS_CONTROLE[Quantidade_11],"-")</f>
        <v>50</v>
      </c>
      <c r="W27" s="137">
        <f ca="1">_xlfn.XLOOKUP(G27&amp;$W$2,BS_CONTROLE[CHAVE],BS_CONTROLE[Quantidade_11],"-")</f>
        <v>0</v>
      </c>
    </row>
    <row r="28" spans="1:23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0</v>
      </c>
      <c r="W28" s="137" t="str">
        <f ca="1">_xlfn.XLOOKUP(G28&amp;$W$2,BS_CONTROLE[CHAVE],BS_CONTROLE[Quantidade_11],"-")</f>
        <v>-</v>
      </c>
    </row>
    <row r="29" spans="1:23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0</v>
      </c>
      <c r="W29" s="137" t="str">
        <f ca="1">_xlfn.XLOOKUP(G29&amp;$W$2,BS_CONTROLE[CHAVE],BS_CONTROLE[Quantidade_11],"-")</f>
        <v>-</v>
      </c>
    </row>
    <row r="30" spans="1:23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3</v>
      </c>
      <c r="W31" s="137">
        <f ca="1">_xlfn.XLOOKUP(G31&amp;$W$2,BS_CONTROLE[CHAVE],BS_CONTROLE[Quantidade_11],"-")</f>
        <v>2</v>
      </c>
    </row>
    <row r="32" spans="1:23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 t="str">
        <f ca="1">_xlfn.XLOOKUP(G34&amp;$W$2,BS_CONTROLE[CHAVE],BS_CONTROLE[Quantidade_11],"-")</f>
        <v>-</v>
      </c>
    </row>
    <row r="35" spans="1:23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0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0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50</v>
      </c>
      <c r="W43" s="137">
        <f ca="1">_xlfn.XLOOKUP(G43&amp;$W$2,BS_CONTROLE[CHAVE],BS_CONTROLE[Quantidade_11],"-")</f>
        <v>0</v>
      </c>
    </row>
    <row r="44" spans="1:23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400</v>
      </c>
      <c r="V44" s="137">
        <f ca="1">_xlfn.XLOOKUP(G44&amp;$V$2,BS_CONTROLE[CHAVE],BS_CONTROLE[Quantidade_11],"-")</f>
        <v>1</v>
      </c>
      <c r="W44" s="137" t="str">
        <f ca="1">_xlfn.XLOOKUP(G44&amp;$W$2,BS_CONTROLE[CHAVE],BS_CONTROLE[Quantidade_11],"-")</f>
        <v>-</v>
      </c>
    </row>
    <row r="45" spans="1:23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2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 t="str">
        <f ca="1">_xlfn.XLOOKUP(G47&amp;$W$2,BS_CONTROLE[CHAVE],BS_CONTROLE[Quantidade_11],"-")</f>
        <v>-</v>
      </c>
    </row>
    <row r="48" spans="1:23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0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1</v>
      </c>
      <c r="W50" s="137" t="str">
        <f ca="1">_xlfn.XLOOKUP(G50&amp;$W$2,BS_CONTROLE[CHAVE],BS_CONTROLE[Quantidade_11],"-")</f>
        <v>-</v>
      </c>
    </row>
    <row r="51" spans="1:23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>
        <f ca="1">_xlfn.XLOOKUP(G52&amp;$U$2,BS_CONTROLE[CHAVE],BS_CONTROLE[Quantidade_11],"-")</f>
        <v>0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 t="str">
        <f ca="1">_xlfn.XLOOKUP(G53&amp;$W$2,BS_CONTROLE[CHAVE],BS_CONTROLE[Quantidade_11],"-")</f>
        <v>-</v>
      </c>
    </row>
    <row r="54" spans="1:23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850</v>
      </c>
      <c r="W54" s="137" t="str">
        <f ca="1">_xlfn.XLOOKUP(G54&amp;$W$2,BS_CONTROLE[CHAVE],BS_CONTROLE[Quantidade_11],"-")</f>
        <v>-</v>
      </c>
    </row>
    <row r="55" spans="1:23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100</v>
      </c>
      <c r="V56" s="137">
        <f ca="1">_xlfn.XLOOKUP(G56&amp;$V$2,BS_CONTROLE[CHAVE],BS_CONTROLE[Quantidade_11],"-")</f>
        <v>0</v>
      </c>
      <c r="W56" s="137" t="str">
        <f ca="1">_xlfn.XLOOKUP(G56&amp;$W$2,BS_CONTROLE[CHAVE],BS_CONTROLE[Quantidade_11],"-")</f>
        <v>-</v>
      </c>
    </row>
    <row r="57" spans="1:23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2</v>
      </c>
      <c r="W57" s="137" t="str">
        <f ca="1">_xlfn.XLOOKUP(G57&amp;$W$2,BS_CONTROLE[CHAVE],BS_CONTROLE[Quantidade_11],"-")</f>
        <v>-</v>
      </c>
    </row>
    <row r="58" spans="1:23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50</v>
      </c>
      <c r="W59" s="137" t="str">
        <f ca="1">_xlfn.XLOOKUP(G59&amp;$W$2,BS_CONTROLE[CHAVE],BS_CONTROLE[Quantidade_11],"-")</f>
        <v>-</v>
      </c>
    </row>
    <row r="60" spans="1:23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3</v>
      </c>
      <c r="W61" s="137">
        <f ca="1">_xlfn.XLOOKUP(G61&amp;$W$2,BS_CONTROLE[CHAVE],BS_CONTROLE[Quantidade_11],"-")</f>
        <v>2</v>
      </c>
    </row>
    <row r="62" spans="1:23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>
        <f ca="1">_xlfn.XLOOKUP(G66&amp;$V$2,BS_CONTROLE[CHAVE],BS_CONTROLE[Quantidade_11],"-")</f>
        <v>0</v>
      </c>
      <c r="W66" s="137" t="str">
        <f ca="1">_xlfn.XLOOKUP(G66&amp;$W$2,BS_CONTROLE[CHAVE],BS_CONTROLE[Quantidade_11],"-")</f>
        <v>-</v>
      </c>
    </row>
    <row r="67" spans="1:23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850</v>
      </c>
      <c r="W67" s="137" t="str">
        <f ca="1">_xlfn.XLOOKUP(G67&amp;$W$2,BS_CONTROLE[CHAVE],BS_CONTROLE[Quantidade_11],"-")</f>
        <v>-</v>
      </c>
    </row>
    <row r="68" spans="1:23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50</v>
      </c>
      <c r="W68" s="137" t="str">
        <f ca="1">_xlfn.XLOOKUP(G68&amp;$W$2,BS_CONTROLE[CHAVE],BS_CONTROLE[Quantidade_11],"-")</f>
        <v>-</v>
      </c>
    </row>
    <row r="69" spans="1:23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100</v>
      </c>
      <c r="V69" s="137">
        <f ca="1">_xlfn.XLOOKUP(G69&amp;$V$2,BS_CONTROLE[CHAVE],BS_CONTROLE[Quantidade_11],"-")</f>
        <v>0</v>
      </c>
      <c r="W69" s="137" t="str">
        <f ca="1">_xlfn.XLOOKUP(G69&amp;$W$2,BS_CONTROLE[CHAVE],BS_CONTROLE[Quantidade_11],"-")</f>
        <v>-</v>
      </c>
    </row>
    <row r="70" spans="1:23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0</v>
      </c>
      <c r="V73" s="137">
        <f ca="1">_xlfn.XLOOKUP(G73&amp;$V$2,BS_CONTROLE[CHAVE],BS_CONTROLE[Quantidade_11],"-")</f>
        <v>3</v>
      </c>
      <c r="W73" s="137">
        <f ca="1">_xlfn.XLOOKUP(G73&amp;$W$2,BS_CONTROLE[CHAVE],BS_CONTROLE[Quantidade_11],"-")</f>
        <v>2</v>
      </c>
    </row>
    <row r="74" spans="1:23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0</v>
      </c>
      <c r="W74" s="137" t="str">
        <f ca="1">_xlfn.XLOOKUP(G74&amp;$W$2,BS_CONTROLE[CHAVE],BS_CONTROLE[Quantidade_11],"-")</f>
        <v>-</v>
      </c>
    </row>
    <row r="75" spans="1:23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0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0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0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0</v>
      </c>
      <c r="V86" s="137">
        <f ca="1">_xlfn.XLOOKUP(G86&amp;$V$2,BS_CONTROLE[CHAVE],BS_CONTROLE[Quantidade_11],"-")</f>
        <v>50</v>
      </c>
      <c r="W86" s="137">
        <f ca="1">_xlfn.XLOOKUP(G86&amp;$W$2,BS_CONTROLE[CHAVE],BS_CONTROLE[Quantidade_11],"-")</f>
        <v>0</v>
      </c>
    </row>
    <row r="87" spans="1:23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400</v>
      </c>
      <c r="V89" s="137">
        <f ca="1">_xlfn.XLOOKUP(G89&amp;$V$2,BS_CONTROLE[CHAVE],BS_CONTROLE[Quantidade_11],"-")</f>
        <v>1</v>
      </c>
      <c r="W89" s="137" t="str">
        <f ca="1">_xlfn.XLOOKUP(G89&amp;$W$2,BS_CONTROLE[CHAVE],BS_CONTROLE[Quantidade_11],"-")</f>
        <v>-</v>
      </c>
    </row>
    <row r="90" spans="1:23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2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>
        <f ca="1">_xlfn.XLOOKUP(G92&amp;$V$2,BS_CONTROLE[CHAVE],BS_CONTROLE[Quantidade_11],"-")</f>
        <v>0</v>
      </c>
      <c r="W92" s="137" t="str">
        <f ca="1">_xlfn.XLOOKUP(G92&amp;$W$2,BS_CONTROLE[CHAVE],BS_CONTROLE[Quantidade_11],"-")</f>
        <v>-</v>
      </c>
    </row>
    <row r="93" spans="1:23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0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1</v>
      </c>
      <c r="W95" s="137" t="str">
        <f ca="1">_xlfn.XLOOKUP(G95&amp;$W$2,BS_CONTROLE[CHAVE],BS_CONTROLE[Quantidade_11],"-")</f>
        <v>-</v>
      </c>
    </row>
    <row r="96" spans="1:23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2</v>
      </c>
      <c r="W98" s="137" t="str">
        <f ca="1">_xlfn.XLOOKUP(G98&amp;$W$2,BS_CONTROLE[CHAVE],BS_CONTROLE[Quantidade_11],"-")</f>
        <v>-</v>
      </c>
    </row>
    <row r="99" spans="1:23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>
        <f ca="1">_xlfn.XLOOKUP(G99&amp;$U$2,BS_CONTROLE[CHAVE],BS_CONTROLE[Quantidade_11],"-")</f>
        <v>0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2</v>
      </c>
      <c r="W103" s="137" t="str">
        <f ca="1">_xlfn.XLOOKUP(G103&amp;$W$2,BS_CONTROLE[CHAVE],BS_CONTROLE[Quantidade_11],"-")</f>
        <v>-</v>
      </c>
    </row>
    <row r="104" spans="1:23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100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850</v>
      </c>
      <c r="W111" s="137" t="str">
        <f ca="1">_xlfn.XLOOKUP(G111&amp;$W$2,BS_CONTROLE[CHAVE],BS_CONTROLE[Quantidade_11],"-")</f>
        <v>-</v>
      </c>
    </row>
    <row r="112" spans="1:23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50</v>
      </c>
      <c r="W112" s="137" t="str">
        <f ca="1">_xlfn.XLOOKUP(G112&amp;$W$2,BS_CONTROLE[CHAVE],BS_CONTROLE[Quantidade_11],"-")</f>
        <v>-</v>
      </c>
    </row>
    <row r="113" spans="1:23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3</v>
      </c>
      <c r="W120" s="137">
        <f ca="1">_xlfn.XLOOKUP(G120&amp;$W$2,BS_CONTROLE[CHAVE],BS_CONTROLE[Quantidade_11],"-")</f>
        <v>2</v>
      </c>
    </row>
    <row r="121" spans="1:23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0</v>
      </c>
      <c r="W121" s="137" t="str">
        <f ca="1">_xlfn.XLOOKUP(G121&amp;$W$2,BS_CONTROLE[CHAVE],BS_CONTROLE[Quantidade_11],"-")</f>
        <v>-</v>
      </c>
    </row>
    <row r="122" spans="1:23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2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50</v>
      </c>
      <c r="W132" s="137">
        <f ca="1">_xlfn.XLOOKUP(G132&amp;$W$2,BS_CONTROLE[CHAVE],BS_CONTROLE[Quantidade_11],"-")</f>
        <v>0</v>
      </c>
    </row>
    <row r="133" spans="1:23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 t="str">
        <f ca="1">_xlfn.XLOOKUP(G133&amp;$W$2,BS_CONTROLE[CHAVE],BS_CONTROLE[Quantidade_11],"-")</f>
        <v>-</v>
      </c>
    </row>
    <row r="134" spans="1:23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1</v>
      </c>
      <c r="W135" s="137" t="str">
        <f ca="1">_xlfn.XLOOKUP(G135&amp;$W$2,BS_CONTROLE[CHAVE],BS_CONTROLE[Quantidade_11],"-")</f>
        <v>-</v>
      </c>
    </row>
    <row r="136" spans="1:23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 t="str">
        <f ca="1">_xlfn.XLOOKUP(G136&amp;$W$2,BS_CONTROLE[CHAVE],BS_CONTROLE[Quantidade_11],"-")</f>
        <v>-</v>
      </c>
    </row>
    <row r="137" spans="1:23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>
        <f ca="1">_xlfn.XLOOKUP(G138&amp;$V$2,BS_CONTROLE[CHAVE],BS_CONTROLE[Quantidade_11],"-")</f>
        <v>2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>
        <f ca="1">_xlfn.XLOOKUP(G142&amp;$V$2,BS_CONTROLE[CHAVE],BS_CONTROLE[Quantidade_11],"-")</f>
        <v>435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*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*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*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*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100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100</v>
      </c>
      <c r="V147" s="137">
        <f ca="1">_xlfn.XLOOKUP(G147&amp;$V$2,BS_CONTROLE[CHAVE],BS_CONTROLE[Quantidade_11],"-")</f>
        <v>0</v>
      </c>
      <c r="W147" s="137" t="str">
        <f ca="1">_xlfn.XLOOKUP(G147&amp;$W$2,BS_CONTROLE[CHAVE],BS_CONTROLE[Quantidade_11],"-")</f>
        <v>-</v>
      </c>
    </row>
    <row r="148" spans="1:23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0</v>
      </c>
      <c r="V148" s="137">
        <f ca="1">_xlfn.XLOOKUP(G148&amp;$V$2,BS_CONTROLE[CHAVE],BS_CONTROLE[Quantidade_11],"-")</f>
        <v>850</v>
      </c>
      <c r="W148" s="137" t="str">
        <f ca="1">_xlfn.XLOOKUP(G148&amp;$W$2,BS_CONTROLE[CHAVE],BS_CONTROLE[Quantidade_11],"-")</f>
        <v>-</v>
      </c>
    </row>
    <row r="149" spans="1:23">
      <c r="A149" s="146" t="str">
        <f>IF(SP_SUL!Y152="","*",SP_SUL!Y152)</f>
        <v>*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50</v>
      </c>
      <c r="W149" s="137" t="str">
        <f ca="1">_xlfn.XLOOKUP(G149&amp;$W$2,BS_CONTROLE[CHAVE],BS_CONTROLE[Quantidade_11],"-")</f>
        <v>-</v>
      </c>
    </row>
    <row r="150" spans="1:23">
      <c r="A150" s="146" t="str">
        <f>IF(SP_SUL!Y153="","*",SP_SUL!Y153)</f>
        <v>*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*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*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*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0</v>
      </c>
      <c r="W155" s="137" t="str">
        <f ca="1">_xlfn.XLOOKUP(G155&amp;$W$2,BS_CONTROLE[CHAVE],BS_CONTROLE[Quantidade_11],"-")</f>
        <v>-</v>
      </c>
    </row>
    <row r="156" spans="1:23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*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*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 t="str">
        <f ca="1">_xlfn.XLOOKUP(G158&amp;$W$2,BS_CONTROLE[CHAVE],BS_CONTROLE[Quantidade_11],"-")</f>
        <v>-</v>
      </c>
    </row>
    <row r="159" spans="1:23">
      <c r="A159" s="146" t="str">
        <f>IF(SP_SUL!Y162="","*",SP_SUL!Y162)</f>
        <v>*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 t="str">
        <f ca="1">_xlfn.XLOOKUP(G159&amp;$W$2,BS_CONTROLE[CHAVE],BS_CONTROLE[Quantidade_11],"-")</f>
        <v>-</v>
      </c>
    </row>
    <row r="160" spans="1:23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*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 t="str">
        <f ca="1">_xlfn.XLOOKUP(G162&amp;$W$2,BS_CONTROLE[CHAVE],BS_CONTROLE[Quantidade_11],"-")</f>
        <v>-</v>
      </c>
    </row>
    <row r="163" spans="1:23">
      <c r="A163" s="146" t="str">
        <f>IF(SP_SUL!Y166="","*",SP_SUL!Y166)</f>
        <v>*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>
        <f ca="1">_xlfn.XLOOKUP(G163&amp;$V$2,BS_CONTROLE[CHAVE],BS_CONTROLE[Quantidade_11],"-")</f>
        <v>0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IF(SP_SUL!Y167="","*",SP_SUL!Y167)</f>
        <v>*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>
      <c r="A165" s="146" t="str">
        <f>IF(SP_SUL!Y168="","*",SP_SUL!Y168)</f>
        <v>*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*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PDM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0</v>
      </c>
      <c r="V167" s="137">
        <f ca="1">_xlfn.XLOOKUP(G167&amp;$V$2,BS_CONTROLE[CHAVE],BS_CONTROLE[Quantidade_11],"-")</f>
        <v>2</v>
      </c>
      <c r="W167" s="137" t="str">
        <f ca="1">_xlfn.XLOOKUP(G167&amp;$W$2,BS_CONTROLE[CHAVE],BS_CONTROLE[Quantidade_11],"-")</f>
        <v>-</v>
      </c>
    </row>
    <row r="168" spans="1:23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*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*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1</v>
      </c>
      <c r="W170" s="137" t="str">
        <f ca="1">_xlfn.XLOOKUP(G170&amp;$W$2,BS_CONTROLE[CHAVE],BS_CONTROLE[Quantidade_11],"-")</f>
        <v>-</v>
      </c>
    </row>
    <row r="171" spans="1:23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>
      <c r="A172" s="146" t="str">
        <f>IF(SP_SUL!Y175="","*",SP_SUL!Y175)</f>
        <v>*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 t="str">
        <f ca="1">_xlfn.XLOOKUP(G172&amp;$W$2,BS_CONTROLE[CHAVE],BS_CONTROLE[Quantidade_11],"-")</f>
        <v>-</v>
      </c>
    </row>
    <row r="173" spans="1:23">
      <c r="A173" s="146" t="str">
        <f>IF(SP_SUL!Y176="","*",SP_SUL!Y176)</f>
        <v>*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>
      <c r="A174" s="146" t="str">
        <f>IF(SP_SUL!Y177="","*",SP_SUL!Y177)</f>
        <v>*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0</v>
      </c>
      <c r="V174" s="137">
        <f ca="1">_xlfn.XLOOKUP(G174&amp;$V$2,BS_CONTROLE[CHAVE],BS_CONTROLE[Quantidade_11],"-")</f>
        <v>50</v>
      </c>
      <c r="W174" s="137">
        <f ca="1">_xlfn.XLOOKUP(G174&amp;$W$2,BS_CONTROLE[CHAVE],BS_CONTROLE[Quantidade_11],"-")</f>
        <v>0</v>
      </c>
    </row>
    <row r="175" spans="1:23">
      <c r="A175" s="146" t="str">
        <f>IF(SP_SUL!Y178="","*",SP_SUL!Y178)</f>
        <v>*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2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0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>
        <f ca="1">_xlfn.XLOOKUP(G533&amp;$V$2,BS_CONTROLE[CHAVE],BS_CONTROLE[Quantidade_11],"-")</f>
        <v>2</v>
      </c>
      <c r="W533" s="137" t="str">
        <f ca="1">_xlfn.XLOOKUP(G533&amp;$W$2,BS_CONTROLE[CHAVE],BS_CONTROLE[Quantidade_11],"-")</f>
        <v>-</v>
      </c>
    </row>
    <row r="534" spans="1:23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>
        <f ca="1">_xlfn.XLOOKUP(G768&amp;$V$2,BS_CONTROLE[CHAVE],BS_CONTROLE[Quantidade_11],"-")</f>
        <v>435</v>
      </c>
      <c r="W768" s="137" t="str">
        <f ca="1">_xlfn.XLOOKUP(G768&amp;$W$2,BS_CONTROLE[CHAVE],BS_CONTROLE[Quantidade_11],"-")</f>
        <v>-</v>
      </c>
    </row>
    <row r="769" spans="1:23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/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7" t="s">
        <v>1296</v>
      </c>
      <c r="D5" s="228"/>
      <c r="E5" s="228"/>
      <c r="F5" s="228"/>
      <c r="G5" s="228"/>
      <c r="H5" s="228"/>
      <c r="I5" s="228"/>
      <c r="J5" s="229"/>
      <c r="K5" s="230" t="s">
        <v>1297</v>
      </c>
      <c r="L5" s="231"/>
      <c r="M5" s="231"/>
      <c r="N5" s="231"/>
      <c r="O5" s="232" t="s">
        <v>1298</v>
      </c>
      <c r="P5" s="233"/>
    </row>
    <row r="6" spans="1:16" s="74" customFormat="1" ht="15" customHeight="1">
      <c r="A6" s="66" t="s">
        <v>1294</v>
      </c>
      <c r="B6" s="75" t="s">
        <v>1293</v>
      </c>
      <c r="C6" s="76" t="s">
        <v>961</v>
      </c>
      <c r="D6" s="77" t="s">
        <v>962</v>
      </c>
      <c r="E6" s="76" t="s">
        <v>1299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1300</v>
      </c>
      <c r="M6" s="80" t="s">
        <v>576</v>
      </c>
      <c r="N6" s="81" t="s">
        <v>956</v>
      </c>
      <c r="O6" s="158" t="s">
        <v>999</v>
      </c>
      <c r="P6" s="133" t="s">
        <v>1301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1</v>
      </c>
      <c r="P111" s="147" t="str">
        <f>IF($A$2=1,IF(SP_SUL!BJ110="","*",SP_SUL!BJ110),IF(SP_SUL!BK110="","*",SP_SUL!BK110))</f>
        <v>Em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1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1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2026-03-04T18:26:42Z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