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84" documentId="120_S{118792C3-22EF-5104-A093-F22BFE3913F3}" xr6:coauthVersionLast="47" xr6:coauthVersionMax="47" xr10:uidLastSave="{98455D56-A9EB-449C-AE84-E81F985476E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<sst xmlns="http://schemas.openxmlformats.org/spreadsheetml/2006/main" count="10006" uniqueCount="1709">
  <si>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</si>
  <si>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</si>
  <si>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</si>
  <si>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</si>
  <si>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</si>
  <si>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</si>
  <si>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</si>
  <si>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</si>
  <si>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</si>
  <si>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</si>
  <si>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</si>
  <si>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</si>
  <si>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</si>
  <si>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</si>
  <si>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</si>
  <si>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</si>
  <si>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</si>
  <si>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</si>
  <si>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</si>
  <si>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</si>
  <si>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</si>
  <si>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</si>
  <si>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</si>
  <si>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</si>
  <si>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</si>
  <si>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</si>
  <si>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</si>
  <si>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</si>
  <si>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</si>
  <si>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</si>
  <si>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</si>
  <si>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</si>
  <si>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</si>
  <si>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</si>
  <si>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</si>
  <si>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</si>
  <si>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</si>
  <si>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</si>
  <si>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</si>
  <si>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</si>
  <si>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</si>
  <si>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</si>
  <si>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</si>
  <si>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</si>
  <si>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</si>
  <si>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</si>
  <si>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</si>
  <si>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</si>
  <si>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</si>
  <si>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</si>
  <si>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</si>
  <si>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</si>
  <si>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</si>
  <si>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</si>
  <si>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</si>
  <si>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</si>
  <si>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</si>
  <si>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</si>
  <si>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</si>
  <si>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</si>
  <si>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</si>
  <si>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</si>
  <si>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</si>
  <si>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</si>
  <si>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</si>
  <si>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</si>
  <si>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</si>
  <si>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</si>
  <si>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</si>
  <si>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</si>
  <si>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</si>
  <si>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</si>
  <si>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</si>
  <si>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</si>
  <si>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</si>
  <si>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</si>
  <si>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</si>
  <si>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</si>
  <si>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</si>
  <si>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</si>
  <si>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</si>
  <si>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</si>
  <si>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</si>
  <si>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</si>
  <si>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</si>
  <si>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</si>
  <si>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</si>
  <si>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</si>
  <si>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</si>
  <si>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</si>
  <si>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</si>
  <si>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</si>
  <si>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</si>
  <si>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</si>
  <si>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</si>
  <si>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</si>
  <si>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</si>
  <si>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</si>
  <si>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</si>
  <si>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</si>
  <si>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</si>
  <si>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</si>
  <si>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</si>
  <si>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</si>
  <si>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</si>
  <si>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</si>
  <si>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</si>
  <si>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</si>
  <si>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</si>
  <si>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</si>
  <si>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</si>
  <si>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</si>
  <si>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</si>
  <si>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</si>
  <si>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</si>
  <si>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</si>
  <si>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</si>
  <si>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</si>
  <si>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</si>
  <si>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</si>
  <si>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</si>
  <si>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</si>
  <si>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</si>
  <si>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</si>
  <si>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</si>
  <si>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</si>
  <si>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</si>
  <si>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</si>
  <si>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</si>
  <si>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</si>
  <si>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</si>
  <si>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</si>
  <si>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</si>
  <si>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</si>
  <si>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</si>
  <si>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</si>
  <si>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</si>
  <si>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</si>
  <si>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</si>
  <si>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</si>
  <si>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</si>
  <si>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</si>
  <si>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</si>
  <si>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</si>
  <si>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</si>
  <si>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</si>
  <si>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</si>
  <si>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</si>
  <si>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</si>
  <si>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</si>
  <si>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</si>
  <si>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</si>
  <si>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</si>
  <si>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</si>
  <si>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</si>
  <si>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</si>
  <si>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</si>
  <si>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</si>
  <si>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</si>
  <si>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</si>
  <si>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</si>
  <si>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</si>
  <si>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</si>
  <si>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</si>
  <si>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</si>
  <si>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</si>
  <si>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</si>
  <si>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</si>
  <si>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</si>
  <si>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</si>
  <si>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</si>
  <si>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</si>
  <si>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</si>
  <si>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</si>
  <si>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</si>
  <si>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</si>
  <si>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</si>
  <si>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</si>
  <si>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</si>
  <si>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</si>
  <si>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</si>
  <si>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</si>
  <si>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</si>
  <si>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</si>
  <si>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</si>
  <si>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</si>
  <si>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</si>
  <si>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</si>
  <si>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</si>
  <si>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</si>
  <si>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</si>
  <si>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</si>
  <si>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</si>
  <si>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</si>
  <si>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</si>
  <si>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</si>
  <si>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</si>
  <si>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</si>
  <si>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</si>
  <si>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</si>
  <si>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</si>
  <si>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</si>
  <si>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</si>
  <si>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</si>
  <si>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</si>
  <si>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</si>
  <si>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</si>
  <si>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</si>
  <si>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</si>
  <si>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</si>
  <si>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</si>
  <si>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</si>
  <si>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</si>
  <si>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</si>
  <si>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</si>
  <si>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</si>
  <si>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</si>
  <si>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</si>
  <si>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</si>
  <si>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</si>
  <si>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</si>
  <si>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</si>
  <si>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</si>
  <si>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</si>
  <si>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</si>
  <si>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</si>
  <si>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</si>
  <si>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</si>
  <si>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</si>
  <si>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</si>
  <si>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</si>
  <si>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</si>
  <si>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</si>
  <si>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</si>
  <si>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</si>
  <si>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</si>
  <si>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</si>
  <si>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</si>
  <si>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</si>
  <si>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</si>
  <si>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</si>
  <si>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</si>
  <si>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</si>
  <si>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</si>
  <si>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</si>
  <si>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</si>
  <si>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</si>
  <si>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</si>
  <si>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</si>
  <si>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</si>
  <si>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</si>
  <si>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</si>
  <si>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</si>
  <si>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</si>
  <si>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</si>
  <si>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</si>
  <si>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</si>
  <si>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</si>
  <si>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</si>
  <si>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</si>
  <si>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</si>
  <si>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</si>
  <si>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</si>
  <si>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</si>
  <si>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</si>
  <si>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</si>
  <si>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</si>
  <si>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</si>
  <si>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</si>
  <si>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</si>
  <si>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</si>
  <si>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</si>
  <si>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</si>
  <si>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</si>
  <si>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</si>
  <si>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</si>
  <si>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</si>
  <si>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</si>
  <si>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</si>
  <si>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</si>
  <si>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</si>
  <si>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</si>
  <si>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</si>
  <si>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</si>
  <si>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</si>
  <si>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</si>
  <si>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</si>
  <si>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</si>
  <si>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</si>
  <si>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</si>
  <si>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</si>
  <si>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</si>
  <si>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</si>
  <si>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</si>
  <si>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</si>
  <si>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</si>
  <si>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</si>
  <si>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</si>
  <si>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</si>
  <si>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</si>
  <si>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</si>
  <si>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</si>
  <si>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</si>
  <si>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</si>
  <si>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</si>
  <si>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</si>
  <si>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</si>
  <si>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</si>
  <si>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</si>
  <si>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</si>
  <si>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</si>
  <si>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</si>
  <si>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</si>
  <si>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</si>
  <si>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</si>
  <si>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</si>
  <si>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</si>
  <si>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</si>
  <si>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</si>
  <si>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</si>
  <si>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</si>
  <si>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</si>
  <si>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</si>
  <si>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</si>
  <si>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</si>
  <si>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</si>
  <si>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</si>
  <si>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</si>
  <si>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</si>
  <si>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</si>
  <si>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</si>
  <si>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</si>
  <si>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</si>
  <si>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</si>
  <si>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</si>
  <si>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</si>
  <si>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</si>
  <si>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</si>
  <si>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</si>
  <si>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</si>
  <si>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</si>
  <si>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</si>
  <si>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</si>
  <si>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</si>
  <si>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</si>
  <si>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</si>
  <si>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</si>
  <si>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</si>
  <si>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</si>
  <si>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</si>
  <si>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</si>
  <si>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</si>
  <si>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</si>
  <si>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</si>
  <si>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</si>
  <si>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</si>
  <si>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</si>
  <si>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</si>
  <si>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</si>
  <si>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</si>
  <si>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</si>
  <si>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</si>
  <si>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</si>
  <si>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</si>
  <si>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</si>
  <si>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</si>
  <si>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</si>
  <si>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</si>
  <si>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</si>
  <si>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</si>
  <si>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</si>
  <si>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</si>
  <si>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</si>
  <si>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</si>
  <si>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</si>
  <si>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</si>
  <si>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</si>
  <si>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</si>
  <si>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</si>
  <si>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</si>
  <si>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</si>
  <si>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</si>
  <si>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</si>
  <si>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</si>
  <si>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</si>
  <si>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</si>
  <si>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</si>
  <si>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</si>
  <si>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</si>
  <si>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</si>
  <si>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</si>
  <si>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</si>
  <si>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</si>
  <si>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</si>
  <si>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</si>
  <si>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</si>
  <si>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</si>
  <si>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</si>
  <si>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</si>
  <si>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</si>
  <si>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</si>
  <si>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</si>
  <si>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</si>
  <si>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</si>
  <si>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</si>
  <si>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</si>
  <si>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</si>
  <si>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</si>
  <si>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</si>
  <si>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</si>
  <si>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</si>
  <si>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</si>
  <si>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</si>
  <si>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</si>
  <si>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</si>
  <si>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</si>
  <si>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</si>
  <si>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</si>
  <si>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</si>
  <si>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</si>
  <si>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</si>
  <si>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</si>
  <si>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</si>
  <si>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</si>
  <si>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</si>
  <si>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</si>
  <si>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</si>
  <si>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</si>
  <si>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</si>
  <si>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</si>
  <si>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</si>
  <si>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</si>
  <si>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</si>
  <si>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</si>
  <si>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</si>
  <si>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</si>
  <si>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</si>
  <si>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</si>
  <si>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</si>
  <si>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</si>
  <si>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</si>
  <si>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</si>
  <si>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</si>
  <si>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</si>
  <si>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</si>
  <si>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</si>
  <si>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</si>
  <si>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</si>
  <si>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</si>
  <si>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</si>
  <si>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</si>
  <si>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</si>
  <si>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</si>
  <si>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</si>
  <si>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</si>
  <si>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</si>
  <si>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</si>
  <si>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</si>
  <si>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</si>
  <si>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</si>
  <si>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</si>
  <si>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</si>
  <si>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</si>
  <si>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</si>
  <si>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</si>
  <si>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</si>
  <si>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</si>
  <si>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</si>
  <si>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</si>
  <si>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</si>
  <si>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</si>
  <si>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</si>
  <si>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</si>
  <si>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</si>
  <si>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</si>
  <si>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</si>
  <si>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</si>
  <si>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</si>
  <si>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</si>
  <si>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</si>
  <si>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</si>
  <si>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</si>
  <si>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</si>
  <si>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</si>
  <si>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</si>
  <si>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</si>
  <si>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</si>
  <si>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</si>
  <si>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</si>
  <si>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</si>
  <si>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</si>
  <si>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</si>
  <si>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</si>
  <si>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</si>
  <si>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</si>
  <si>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</si>
  <si>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</si>
  <si>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</si>
  <si>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</si>
  <si>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</si>
  <si>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</si>
  <si>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</si>
  <si>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</si>
  <si>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</si>
  <si>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</si>
  <si>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</si>
  <si>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</si>
  <si>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</si>
  <si>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</si>
  <si>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</si>
  <si>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</si>
  <si>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</si>
  <si>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</si>
  <si>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</si>
  <si>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</si>
  <si>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</si>
  <si>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</si>
  <si>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</si>
  <si>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</si>
  <si>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</si>
  <si>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</si>
  <si>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</si>
  <si>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</si>
  <si>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</si>
  <si>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</si>
  <si>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</si>
  <si>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</si>
  <si>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</si>
  <si>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</si>
  <si>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</si>
  <si>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</si>
  <si>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</si>
  <si>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</si>
  <si>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</si>
  <si>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</si>
  <si>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</si>
  <si>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</si>
  <si>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</si>
  <si>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</si>
  <si>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</si>
  <si>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</si>
  <si>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</si>
  <si>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</si>
  <si>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</si>
  <si>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</si>
  <si>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</si>
  <si>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</si>
  <si>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</si>
  <si>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</si>
  <si>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</si>
  <si>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</si>
  <si>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</si>
  <si>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</si>
  <si>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</si>
  <si>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</si>
  <si>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</si>
  <si>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</si>
  <si>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</si>
  <si>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</si>
  <si>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</si>
  <si>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</si>
  <si>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</si>
  <si>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</si>
  <si>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</si>
  <si>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</si>
  <si>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</si>
  <si>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</si>
  <si>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</si>
  <si>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</si>
  <si>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</si>
  <si>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</si>
  <si>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</si>
  <si>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</si>
  <si>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</si>
  <si>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</si>
  <si>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</si>
  <si>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</si>
  <si>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</si>
  <si>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</si>
  <si>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</si>
  <si>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</si>
  <si>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</si>
  <si>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</si>
  <si>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</si>
  <si>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</si>
  <si>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</si>
  <si>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</si>
  <si>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</si>
  <si>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</si>
  <si>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</si>
  <si>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</si>
  <si>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</si>
  <si>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</si>
  <si>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</si>
  <si>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</si>
  <si>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</si>
  <si>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</si>
  <si>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</si>
  <si>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</si>
  <si>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</si>
  <si>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</si>
  <si>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</si>
  <si>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</si>
  <si>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</si>
  <si>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</si>
  <si>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</si>
  <si>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</si>
  <si>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</si>
  <si>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</si>
  <si>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</si>
  <si>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</si>
  <si>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</si>
  <si>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</si>
  <si>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</si>
  <si>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</si>
  <si>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</si>
  <si>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</si>
  <si>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</si>
  <si>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</si>
  <si>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</si>
  <si>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</si>
  <si>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</si>
  <si>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</si>
  <si>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</si>
  <si>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</si>
  <si>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</si>
  <si>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</si>
  <si>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</si>
  <si>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</si>
  <si>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</si>
  <si>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</si>
  <si>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</si>
  <si>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</si>
  <si>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</si>
  <si>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</si>
  <si>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</si>
  <si>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</si>
  <si>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</si>
  <si>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</si>
  <si>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</si>
  <si>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</si>
  <si>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</si>
  <si>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</si>
  <si>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</si>
  <si>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</si>
  <si>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</si>
  <si>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</si>
  <si>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</si>
  <si>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</si>
  <si>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</si>
  <si>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</si>
  <si>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</si>
  <si>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</si>
  <si>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</si>
  <si>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</si>
  <si>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</si>
  <si>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</si>
  <si>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</si>
  <si>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</si>
  <si>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</si>
  <si>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</si>
  <si>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</si>
  <si>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</si>
  <si>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</si>
  <si>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</si>
  <si>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</si>
  <si>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</si>
  <si>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</si>
  <si>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</si>
  <si>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</si>
  <si>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</si>
  <si>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</si>
  <si>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</si>
  <si>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</si>
  <si>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</si>
  <si>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</si>
  <si>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</si>
  <si>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</si>
  <si>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</si>
  <si>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</si>
  <si>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</si>
  <si>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</si>
  <si>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</si>
  <si>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</si>
  <si>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</si>
  <si>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</si>
  <si>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</si>
  <si>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</si>
  <si>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</si>
  <si>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</si>
  <si>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</si>
  <si>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</si>
  <si>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</si>
  <si>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</si>
  <si>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</si>
  <si>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</si>
  <si>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</si>
  <si>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</si>
  <si>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</si>
  <si>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</si>
  <si>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</si>
  <si>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</si>
  <si>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</si>
  <si>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</si>
  <si>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</si>
  <si>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</si>
  <si>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</si>
  <si>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</si>
  <si>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</si>
  <si>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</si>
  <si>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</si>
  <si>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</si>
  <si>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</si>
  <si>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</si>
  <si>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</si>
  <si>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</si>
  <si>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</si>
  <si>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</si>
  <si>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</si>
  <si>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</si>
  <si>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</si>
  <si>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</si>
  <si>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</si>
  <si>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</si>
  <si>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</si>
  <si>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</si>
  <si>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</si>
  <si>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</si>
  <si>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</si>
  <si>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</si>
  <si>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</si>
  <si>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</si>
  <si>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</si>
  <si>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</si>
  <si>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</si>
  <si>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</si>
  <si>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</si>
  <si>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</si>
  <si>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</si>
  <si>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</si>
  <si>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</si>
  <si>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</si>
  <si>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</si>
  <si>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</si>
  <si>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</si>
  <si>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</si>
  <si>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</si>
  <si>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</si>
  <si>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</si>
  <si>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</si>
  <si>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</si>
  <si>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</si>
  <si>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</si>
  <si>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</si>
  <si>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</si>
  <si>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</si>
  <si>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</si>
  <si>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</si>
  <si>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</si>
  <si>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</si>
  <si>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</si>
  <si>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</si>
  <si>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</si>
  <si>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</si>
  <si>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</si>
  <si>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</si>
  <si>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</si>
  <si>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</si>
  <si>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</si>
  <si>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</si>
  <si>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</si>
  <si>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</si>
  <si>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</si>
  <si>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</si>
  <si>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</si>
  <si>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</si>
  <si>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</si>
  <si>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</si>
  <si>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</si>
  <si>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</si>
  <si>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</si>
  <si>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</si>
  <si>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</si>
  <si>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</si>
  <si>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</si>
  <si>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</si>
  <si>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</si>
  <si>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</si>
  <si>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</si>
  <si>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</si>
  <si>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</si>
  <si>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</si>
  <si>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</si>
  <si>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</si>
  <si>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</si>
  <si>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</si>
  <si>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</si>
  <si>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</si>
  <si>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</si>
  <si>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</si>
  <si>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</si>
  <si>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</si>
  <si>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</si>
  <si>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</si>
  <si>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</si>
  <si>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</si>
  <si>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</si>
  <si>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</si>
  <si>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</si>
  <si>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</si>
  <si>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</si>
  <si>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</si>
  <si>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</si>
  <si>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</si>
  <si>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</si>
  <si>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</si>
  <si>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</si>
  <si>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</si>
  <si>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</si>
  <si>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</si>
  <si>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</si>
  <si>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</si>
  <si>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</si>
  <si>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</si>
  <si>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</si>
  <si>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</si>
  <si>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</si>
  <si>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</si>
  <si>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</si>
  <si>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</si>
  <si>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</si>
  <si>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</si>
  <si>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</si>
  <si>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</si>
  <si>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</si>
  <si>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</si>
  <si>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</si>
  <si>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</si>
  <si>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</si>
  <si>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</si>
  <si>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</si>
  <si>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</si>
  <si>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</si>
  <si>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</si>
  <si>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</si>
  <si>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</si>
  <si>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</si>
  <si>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</si>
  <si>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</si>
  <si>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</si>
  <si>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</si>
  <si>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</si>
  <si>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</si>
  <si>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</si>
  <si>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</si>
  <si>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</si>
  <si>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</si>
  <si>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</si>
  <si>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</si>
  <si>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</si>
  <si>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</si>
  <si>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</si>
  <si>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</si>
  <si>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</si>
  <si>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</si>
  <si>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</si>
  <si>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</si>
  <si>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</si>
  <si>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</si>
  <si>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</si>
  <si>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</si>
  <si>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</si>
  <si>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</si>
  <si>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</si>
  <si>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</si>
  <si>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</si>
  <si>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</si>
  <si>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</si>
  <si>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</si>
  <si>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</si>
  <si>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</si>
  <si>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</si>
  <si>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</si>
  <si>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</si>
  <si>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</si>
  <si>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</si>
  <si>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</si>
  <si>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</si>
  <si>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</si>
  <si>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</si>
  <si>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</si>
  <si>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</si>
  <si>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</si>
  <si>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</si>
  <si>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</si>
  <si>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</si>
  <si>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</si>
  <si>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</si>
  <si>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</si>
  <si>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</si>
  <si>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</si>
  <si>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</si>
  <si>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</si>
  <si>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</si>
  <si>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</si>
  <si>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</si>
  <si>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</si>
  <si>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</si>
  <si>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</si>
  <si>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</si>
  <si>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</si>
  <si>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</si>
  <si>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</si>
  <si>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</si>
  <si>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</si>
  <si>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</si>
  <si>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</si>
  <si>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</si>
  <si>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</si>
  <si>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</si>
  <si>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</si>
  <si>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</si>
  <si>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</si>
  <si>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</si>
  <si>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</si>
  <si>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</si>
  <si>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</si>
  <si>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</si>
  <si>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</si>
  <si>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</si>
  <si>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</si>
  <si>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</si>
  <si>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</si>
  <si>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</si>
  <si>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</si>
  <si>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</si>
  <si>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</si>
  <si>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</si>
  <si>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</si>
  <si>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</si>
  <si>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</si>
  <si>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</si>
  <si>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</si>
  <si>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</si>
  <si>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</si>
  <si>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</si>
  <si>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</si>
  <si>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</si>
  <si>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</si>
  <si>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</si>
  <si>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</si>
  <si>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</si>
  <si>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</si>
  <si>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</si>
  <si>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</si>
  <si>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</si>
  <si>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</si>
  <si>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</si>
  <si>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</si>
  <si>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</si>
  <si>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</si>
  <si>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</si>
  <si>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</si>
  <si>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</si>
  <si>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</si>
  <si>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</si>
  <si>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</si>
  <si>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</si>
  <si>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</si>
  <si>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</si>
  <si>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</si>
  <si>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</si>
  <si>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</si>
  <si>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</si>
  <si>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</si>
  <si>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</si>
  <si>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</si>
  <si>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</si>
  <si>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</si>
  <si>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</si>
  <si>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</si>
  <si>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</si>
  <si>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</si>
  <si>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</si>
  <si>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</si>
  <si>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</si>
  <si>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</si>
  <si>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</si>
  <si>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</si>
  <si>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</si>
  <si>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</si>
  <si>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</si>
  <si>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</si>
  <si>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</si>
  <si>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</si>
  <si>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</si>
  <si>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</si>
  <si>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</si>
  <si>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</si>
  <si>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</si>
  <si>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</si>
  <si>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</si>
  <si>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</si>
  <si>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</si>
  <si>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</si>
  <si>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</si>
  <si>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</si>
  <si>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</si>
  <si>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</si>
  <si>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</si>
  <si>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</si>
  <si>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</si>
  <si>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</si>
  <si>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</si>
  <si>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</si>
  <si>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</si>
  <si>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</si>
  <si>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</si>
  <si>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</si>
  <si>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</si>
  <si>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</si>
  <si>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</si>
  <si>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</si>
  <si>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</si>
  <si>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</si>
  <si>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</si>
  <si>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</si>
  <si>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</si>
  <si>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</si>
  <si>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</si>
  <si>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</si>
  <si>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</si>
  <si>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</si>
  <si>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</si>
  <si>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</si>
  <si>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</si>
  <si>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</si>
  <si>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</si>
  <si>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</si>
  <si>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</si>
  <si>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</si>
  <si>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</si>
  <si>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</si>
  <si>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</si>
  <si>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</si>
  <si>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</si>
  <si>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</si>
  <si>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</si>
  <si>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</si>
  <si>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</si>
  <si>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</si>
  <si>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</si>
  <si>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</si>
  <si>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</si>
  <si>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</si>
  <si>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</si>
  <si>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</si>
  <si>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</si>
  <si>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</si>
  <si>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</si>
  <si>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</si>
  <si>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</si>
  <si>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</si>
  <si>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</si>
  <si>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</si>
  <si>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</si>
  <si>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</si>
  <si>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</si>
  <si>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</si>
  <si>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</si>
  <si>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</si>
  <si>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</si>
  <si>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</si>
  <si>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</si>
  <si>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</si>
  <si>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</si>
  <si>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</si>
  <si>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</si>
  <si>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</si>
  <si>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</si>
  <si>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</si>
  <si>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</si>
  <si>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</si>
  <si>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</si>
  <si>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</si>
  <si>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</si>
  <si>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</si>
  <si>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</si>
  <si>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</si>
  <si>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</si>
  <si>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</si>
  <si>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</si>
  <si>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</si>
  <si>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</si>
  <si>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</si>
  <si>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</si>
  <si>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</si>
  <si>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</si>
  <si>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</si>
  <si>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</si>
  <si>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</si>
  <si>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</si>
  <si>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</si>
  <si>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</si>
  <si>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</si>
  <si>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</si>
  <si>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</si>
  <si>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</si>
  <si>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</si>
  <si>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</si>
  <si>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</si>
  <si>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</si>
  <si>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</si>
  <si>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</si>
  <si>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</si>
  <si>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</si>
  <si>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</si>
  <si>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</si>
  <si>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</si>
  <si>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</si>
  <si>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</si>
  <si>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</si>
  <si>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</si>
  <si>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</si>
  <si>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</si>
  <si>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</si>
  <si>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</si>
  <si>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</si>
  <si>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</si>
  <si>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</si>
  <si>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</si>
  <si>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</si>
  <si>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</si>
  <si>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</si>
  <si>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</si>
  <si>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</si>
  <si>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</si>
  <si>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</si>
  <si>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</si>
  <si>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</si>
  <si>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</si>
  <si>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</si>
  <si>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</si>
  <si>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</si>
  <si>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</si>
  <si>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</si>
  <si>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</si>
  <si>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</si>
  <si>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</si>
  <si>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</si>
  <si>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</si>
  <si>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</si>
  <si>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</si>
  <si>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</si>
  <si>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</si>
  <si>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</si>
  <si>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</si>
  <si>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</si>
  <si>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</si>
  <si>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</si>
  <si>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</si>
  <si>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</si>
  <si>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</si>
  <si>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</si>
  <si>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</si>
  <si>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</si>
  <si>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</si>
  <si>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</si>
  <si>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</si>
  <si>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</si>
  <si>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</si>
  <si>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</si>
  <si>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</si>
  <si>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</si>
  <si>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</si>
  <si>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</si>
  <si>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</si>
  <si>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</si>
  <si>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</si>
  <si>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</si>
  <si>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</si>
  <si>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</si>
  <si>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</si>
  <si>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</si>
  <si>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</si>
  <si>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</si>
  <si>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</si>
  <si>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</si>
  <si>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</si>
  <si>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</si>
  <si>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</si>
  <si>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</si>
  <si>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</si>
  <si>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</si>
  <si>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</si>
  <si>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</si>
  <si>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</si>
  <si>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</si>
  <si>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</si>
  <si>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</si>
  <si>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</si>
  <si>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</si>
  <si>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</si>
  <si>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</si>
  <si>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</si>
  <si>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</si>
  <si>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</si>
  <si>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</si>
  <si>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</si>
  <si>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</si>
  <si>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</si>
  <si>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</si>
  <si>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</si>
  <si>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</si>
  <si>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</si>
  <si>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</si>
  <si>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</si>
  <si>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</si>
  <si>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</si>
  <si>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</si>
  <si>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</si>
  <si>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</si>
  <si>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</si>
  <si>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</si>
  <si>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</si>
  <si>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</si>
  <si>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</si>
  <si>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</si>
  <si>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</si>
  <si>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</si>
  <si>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</si>
  <si>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</si>
  <si>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</si>
  <si>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</si>
  <si>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</si>
  <si>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</si>
  <si>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</si>
  <si>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</si>
  <si>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</si>
  <si>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</si>
  <si>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</si>
  <si>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</si>
  <si>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</si>
  <si>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</si>
  <si>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</si>
  <si>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</si>
  <si>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</si>
  <si>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</si>
  <si>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</si>
  <si>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</si>
  <si>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</si>
  <si>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</si>
  <si>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</si>
  <si>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</si>
  <si>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</si>
  <si>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</si>
  <si>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</si>
  <si>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</si>
  <si>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</si>
  <si>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</si>
  <si>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</si>
  <si>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</si>
  <si>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</si>
  <si>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</si>
  <si>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</si>
  <si>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</si>
  <si>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</si>
  <si>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</si>
  <si>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</si>
  <si>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</si>
  <si>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</si>
  <si>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</si>
  <si>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</si>
  <si>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</si>
  <si>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</si>
  <si>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</si>
  <si>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</si>
  <si>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</si>
  <si>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</si>
  <si>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</si>
  <si>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</si>
  <si>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</si>
  <si>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</si>
  <si>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</si>
  <si>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</si>
  <si>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</si>
  <si>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</si>
  <si>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</si>
  <si>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</si>
  <si>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</si>
  <si>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</si>
  <si>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</si>
  <si>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</si>
  <si>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</si>
  <si>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</si>
  <si>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</si>
  <si>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</si>
  <si>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</si>
  <si>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</si>
  <si>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</si>
  <si>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</si>
  <si>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</si>
  <si>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</si>
  <si>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</si>
  <si>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</si>
  <si>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</si>
  <si>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</si>
  <si>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</si>
  <si>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</si>
  <si>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</si>
  <si>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</si>
  <si>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</si>
  <si>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</si>
  <si>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</si>
  <si>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</si>
  <si>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</si>
  <si>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</si>
  <si>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</si>
  <si>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</si>
  <si>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</si>
  <si>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</si>
  <si>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</si>
  <si>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</si>
  <si>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</si>
  <si>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</si>
  <si>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</si>
  <si>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</si>
  <si>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</si>
  <si>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</si>
  <si>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</si>
  <si>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</si>
  <si>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</si>
  <si>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</si>
  <si>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</si>
  <si>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</si>
  <si>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</si>
  <si>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</si>
  <si>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</si>
  <si>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</si>
  <si>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</si>
  <si>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</si>
  <si>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</si>
  <si>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</si>
  <si>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</si>
  <si>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</si>
  <si>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</si>
  <si>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</si>
  <si>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</si>
  <si>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</si>
  <si>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</si>
  <si>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</si>
  <si>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</si>
  <si>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</si>
  <si>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</si>
  <si>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</si>
  <si>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</si>
  <si>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</si>
  <si>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</si>
  <si>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</si>
  <si>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</si>
  <si>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</si>
  <si>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</si>
  <si>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</si>
  <si>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</si>
  <si>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</si>
  <si>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</si>
  <si>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</si>
  <si>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</si>
  <si>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</si>
  <si>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</si>
  <si>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</si>
  <si>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</si>
  <si>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</si>
  <si>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</si>
  <si>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</si>
  <si>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</si>
  <si>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</si>
  <si>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</si>
  <si>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</si>
  <si>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</si>
  <si>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</si>
  <si>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</si>
  <si>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</si>
  <si>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</si>
  <si>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</si>
  <si>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</si>
  <si>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</si>
  <si>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</si>
  <si>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</si>
  <si>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</si>
  <si>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</si>
  <si>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</si>
  <si>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</si>
  <si>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</si>
  <si>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</si>
  <si>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</si>
  <si>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</si>
  <si>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</si>
  <si>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</si>
  <si>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</si>
  <si>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</si>
  <si>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</si>
  <si>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</si>
  <si>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</si>
  <si>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</si>
  <si>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</si>
  <si>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</si>
  <si>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</si>
  <si>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</si>
  <si>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</si>
  <si>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</si>
  <si>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</si>
  <si>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</si>
  <si>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</si>
  <si>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</si>
  <si>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</si>
  <si>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</si>
  <si>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</si>
  <si>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</si>
  <si>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</si>
  <si>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</si>
  <si>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</si>
  <si>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</si>
  <si>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</si>
  <si>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</si>
  <si>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</si>
  <si>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</si>
  <si>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</si>
  <si>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</si>
  <si>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</si>
  <si>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</si>
  <si>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</si>
  <si>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</si>
  <si>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</si>
  <si>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</si>
  <si>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</si>
  <si>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</si>
  <si>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</si>
  <si>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</si>
  <si>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</si>
  <si>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</si>
  <si>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</si>
  <si>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</si>
  <si>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</si>
  <si>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</si>
  <si>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</si>
  <si>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</si>
  <si>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</si>
  <si>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</si>
  <si>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</si>
  <si>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</si>
  <si>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</si>
  <si>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</si>
  <si>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</si>
  <si>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</si>
  <si>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</si>
  <si>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</si>
  <si>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</si>
  <si>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</si>
  <si>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</si>
  <si>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</si>
  <si>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</si>
  <si>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</si>
  <si>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</si>
  <si>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</si>
  <si>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</si>
  <si>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</si>
  <si>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</si>
  <si>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</si>
  <si>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</si>
  <si>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</si>
  <si>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</si>
  <si>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</si>
  <si>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</si>
  <si>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</si>
  <si>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</si>
  <si>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</si>
  <si>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</si>
  <si>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</si>
  <si>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</si>
  <si>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</si>
  <si>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</si>
  <si>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</si>
  <si>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</si>
  <si>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</si>
  <si>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</si>
  <si>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</si>
  <si>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</si>
  <si>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</si>
  <si>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</si>
  <si>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</si>
  <si>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</si>
  <si>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</si>
  <si>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</si>
  <si>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</si>
  <si>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</si>
  <si>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</si>
  <si>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</si>
  <si>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</si>
  <si>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</si>
  <si>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</si>
  <si>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</si>
  <si>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</si>
  <si>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</si>
  <si>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</si>
  <si>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</si>
  <si>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</si>
  <si>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</si>
  <si>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</si>
  <si>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</si>
  <si>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</si>
  <si>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</si>
  <si>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</si>
  <si>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</si>
  <si>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</si>
  <si>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</si>
  <si>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</si>
  <si>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</si>
  <si>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</si>
  <si>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</si>
  <si>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</si>
  <si>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</si>
  <si>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</si>
  <si>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</si>
  <si>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</si>
  <si>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</si>
  <si>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</si>
  <si>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</si>
  <si>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</si>
  <si>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</si>
  <si>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</si>
  <si>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</si>
  <si>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</si>
  <si>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</si>
  <si>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</si>
  <si>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</si>
  <si>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</si>
  <si>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</si>
  <si>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</si>
  <si>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</si>
  <si>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</si>
  <si>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</si>
  <si>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</si>
  <si>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</si>
  <si>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</si>
  <si>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</si>
  <si>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</si>
  <si>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</si>
  <si>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</si>
  <si>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</si>
  <si>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</si>
  <si>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</si>
  <si>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</si>
  <si>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</si>
  <si>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</si>
  <si>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</si>
  <si>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</si>
  <si>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</si>
  <si>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</si>
  <si>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</si>
  <si>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</si>
  <si>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</si>
  <si>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</si>
  <si>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</si>
  <si>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</si>
  <si>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</si>
  <si>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</si>
  <si>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</si>
  <si>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</si>
  <si>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</si>
  <si>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</si>
  <si>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</si>
  <si>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</si>
  <si>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</si>
  <si>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</si>
  <si>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</si>
  <si>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</si>
  <si>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</si>
  <si>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</si>
  <si>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</si>
  <si>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</si>
  <si>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</si>
  <si>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</si>
  <si>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</si>
  <si>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</si>
  <si>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</si>
  <si>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</si>
  <si>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</si>
  <si>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</si>
  <si>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</si>
  <si>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</si>
  <si>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</si>
  <si>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</si>
  <si>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</si>
  <si>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</si>
  <si>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</si>
  <si>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</si>
  <si>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</si>
  <si>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</si>
  <si>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</si>
  <si>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</si>
  <si>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</si>
  <si>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</si>
  <si>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</si>
  <si>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</si>
  <si>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</si>
  <si>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</si>
  <si>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</si>
  <si>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</si>
  <si>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</si>
  <si>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</si>
  <si>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</si>
  <si>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</si>
  <si>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</si>
  <si>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</si>
  <si>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</si>
  <si>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</si>
  <si>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</si>
  <si>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</si>
  <si>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</si>
  <si>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</si>
  <si>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</si>
  <si>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</si>
  <si>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</si>
  <si>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</si>
  <si>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</si>
  <si>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</si>
  <si>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</si>
  <si>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</si>
  <si>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</si>
  <si>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</si>
  <si>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</si>
  <si>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</si>
  <si>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</si>
  <si>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</si>
  <si>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</si>
  <si>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</si>
  <si>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</si>
  <si>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</si>
  <si>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</si>
  <si>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</si>
  <si>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</si>
  <si>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</si>
  <si>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</si>
  <si>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</si>
  <si>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</si>
  <si>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</si>
  <si>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</si>
  <si>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</si>
  <si>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</si>
  <si>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</si>
  <si>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</si>
  <si>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</si>
  <si>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</si>
  <si>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</si>
  <si>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</si>
  <si>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</si>
  <si>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</si>
  <si>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</si>
  <si>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</si>
  <si>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</si>
  <si>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</si>
  <si>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</si>
  <si>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</si>
  <si>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</si>
  <si>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</si>
  <si>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</si>
  <si>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</si>
  <si>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</si>
  <si>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</si>
  <si>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</si>
  <si>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</si>
  <si>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</si>
  <si>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</si>
  <si>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</si>
  <si>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</si>
  <si>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</si>
  <si>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</si>
  <si>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</si>
  <si>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</si>
  <si>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</si>
  <si>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</si>
  <si>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</si>
  <si>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</si>
  <si>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</si>
  <si>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</si>
  <si>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</si>
  <si>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</si>
  <si>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Solda - Condicionado à temperatura - (ZIQ-1)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</si>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</sst>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19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AH1" activePane="topRight" state="frozen"/>
      <selection pane="topRight" activeCell="BJ751" sqref="AH748:BJ75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9" t="s">
        <v>1019</v>
      </c>
      <c r="C1" s="240"/>
      <c r="D1" s="240"/>
      <c r="E1" s="3"/>
      <c r="F1" s="239" t="s">
        <v>1020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46" t="s">
        <v>1021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5"/>
      <c r="BH1" s="251" t="s">
        <v>1022</v>
      </c>
      <c r="BI1" s="252"/>
      <c r="BJ1" s="252"/>
      <c r="BK1" s="253"/>
      <c r="BL1" s="5"/>
      <c r="BM1" s="243" t="s">
        <v>1023</v>
      </c>
      <c r="BN1" s="244"/>
      <c r="BO1" s="244"/>
      <c r="BP1" s="244"/>
      <c r="BQ1" s="244"/>
      <c r="BR1" s="244"/>
      <c r="BS1" s="24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6" t="s">
        <v>1024</v>
      </c>
      <c r="AJ2" s="247"/>
      <c r="AK2" s="247"/>
      <c r="AL2" s="247"/>
      <c r="AM2" s="248"/>
      <c r="AN2" s="249"/>
      <c r="AO2" s="247"/>
      <c r="AP2" s="247"/>
      <c r="AQ2" s="250"/>
      <c r="AR2" s="6"/>
      <c r="AS2" s="246" t="s">
        <v>1027</v>
      </c>
      <c r="AT2" s="247"/>
      <c r="AU2" s="247"/>
      <c r="AV2" s="247"/>
      <c r="AW2" s="247"/>
      <c r="AX2" s="247"/>
      <c r="AY2" s="250"/>
      <c r="AZ2" s="6"/>
      <c r="BA2" s="232" t="s">
        <v>1028</v>
      </c>
      <c r="BB2" s="236"/>
      <c r="BC2" s="246" t="s">
        <v>1025</v>
      </c>
      <c r="BD2" s="247"/>
      <c r="BE2" s="247"/>
      <c r="BF2" s="250"/>
      <c r="BG2" s="5"/>
      <c r="BH2" s="254"/>
      <c r="BI2" s="255"/>
      <c r="BJ2" s="255"/>
      <c r="BK2" s="256"/>
      <c r="BL2" s="5"/>
      <c r="BM2" s="257"/>
      <c r="BN2" s="258"/>
      <c r="BO2" s="258"/>
      <c r="BP2" s="258"/>
      <c r="BQ2" s="258"/>
      <c r="BR2" s="258"/>
      <c r="BS2" s="25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2" t="s">
        <v>1029</v>
      </c>
      <c r="AJ3" s="236"/>
      <c r="AK3" s="232" t="s">
        <v>1030</v>
      </c>
      <c r="AL3" s="233"/>
      <c r="AM3" s="234"/>
      <c r="AN3" s="235"/>
      <c r="AO3" s="233"/>
      <c r="AP3" s="233"/>
      <c r="AQ3" s="236"/>
      <c r="AR3" s="67"/>
      <c r="AS3" s="237" t="s">
        <v>1036</v>
      </c>
      <c r="AT3" s="238"/>
      <c r="AU3" s="237" t="s">
        <v>1037</v>
      </c>
      <c r="AV3" s="238"/>
      <c r="AW3" s="237" t="s">
        <v>1038</v>
      </c>
      <c r="AX3" s="238"/>
      <c r="AY3" s="67" t="s">
        <v>1039</v>
      </c>
      <c r="AZ3" s="67"/>
      <c r="BA3" s="260"/>
      <c r="BB3" s="261"/>
      <c r="BC3" s="232" t="s">
        <v>1032</v>
      </c>
      <c r="BD3" s="233"/>
      <c r="BE3" s="233"/>
      <c r="BF3" s="236"/>
      <c r="BG3" s="66"/>
      <c r="BH3" s="254"/>
      <c r="BI3" s="255"/>
      <c r="BJ3" s="255"/>
      <c r="BK3" s="256"/>
      <c r="BL3" s="66"/>
      <c r="BM3" s="243" t="s">
        <v>1040</v>
      </c>
      <c r="BN3" s="244"/>
      <c r="BO3" s="244"/>
      <c r="BP3" s="245"/>
      <c r="BQ3" s="243" t="s">
        <v>841</v>
      </c>
      <c r="BR3" s="244"/>
      <c r="BS3" s="24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1682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1683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1686</v>
      </c>
      <c r="W268" s="118" t="s">
        <v>1687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1688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2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8" operator="equal">
      <formula>"NÃO"</formula>
    </cfRule>
    <cfRule type="cellIs" dxfId="220" priority="309" operator="equal">
      <formula>"SIM"</formula>
    </cfRule>
  </conditionalFormatting>
  <conditionalFormatting sqref="AZ6:AZ737">
    <cfRule type="expression" dxfId="219" priority="42764">
      <formula>#REF!=1</formula>
    </cfRule>
  </conditionalFormatting>
  <conditionalFormatting sqref="BF60 U6:U59 V60 AY6:AY741 U61:U739 BE6:BE741">
    <cfRule type="cellIs" dxfId="218" priority="42748" operator="equal">
      <formula>"ERRO"</formula>
    </cfRule>
  </conditionalFormatting>
  <conditionalFormatting sqref="BQ6:BQ155 BQ157:BQ741">
    <cfRule type="cellIs" dxfId="217" priority="42743" operator="equal">
      <formula>"Produção e Intervalo"</formula>
    </cfRule>
    <cfRule type="cellIs" dxfId="216" priority="42744" operator="equal">
      <formula>"Aderente"</formula>
    </cfRule>
    <cfRule type="cellIs" dxfId="215" priority="42745" operator="equal">
      <formula>"Intervalo"</formula>
    </cfRule>
    <cfRule type="cellIs" dxfId="214" priority="42746" operator="equal">
      <formula>"Produção"</formula>
    </cfRule>
    <cfRule type="cellIs" dxfId="213" priority="42747" operator="equal">
      <formula>"ERRO"</formula>
    </cfRule>
  </conditionalFormatting>
  <conditionalFormatting sqref="BR6:BS741">
    <cfRule type="cellIs" dxfId="212" priority="42725" operator="equal">
      <formula>"*"</formula>
    </cfRule>
    <cfRule type="cellIs" dxfId="211" priority="42726" operator="greaterThanOrEqual">
      <formula>1</formula>
    </cfRule>
    <cfRule type="cellIs" dxfId="210" priority="42727" operator="lessThan">
      <formula>1</formula>
    </cfRule>
  </conditionalFormatting>
  <conditionalFormatting sqref="BH740 BH6:BH27 BH28:BI31 BH32:BH737">
    <cfRule type="iconSet" priority="44548">
      <iconSet showValue="0">
        <cfvo type="percent" val="0"/>
        <cfvo type="num" val="1"/>
        <cfvo type="num" val="1" gte="0"/>
      </iconSet>
    </cfRule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5">
      <formula>#REF!=1</formula>
    </cfRule>
  </conditionalFormatting>
  <conditionalFormatting sqref="BP10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8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6" operator="equal">
      <formula>"OPORTUNIDADE"</formula>
    </cfRule>
  </conditionalFormatting>
  <conditionalFormatting sqref="Z187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Z189">
    <cfRule type="cellIs" dxfId="205" priority="143" operator="equal">
      <formula>"OPORTUNIDADE"</formula>
    </cfRule>
  </conditionalFormatting>
  <conditionalFormatting sqref="Z189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BP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6" operator="equal">
      <formula>"OPORTUNIDADE"</formula>
    </cfRule>
  </conditionalFormatting>
  <conditionalFormatting sqref="Y187">
    <cfRule type="cellIs" dxfId="201" priority="134" operator="equal">
      <formula>"NÃO"</formula>
    </cfRule>
    <cfRule type="cellIs" dxfId="200" priority="135" operator="equal">
      <formula>"SIM"</formula>
    </cfRule>
  </conditionalFormatting>
  <conditionalFormatting sqref="Y189">
    <cfRule type="cellIs" dxfId="199" priority="133" operator="equal">
      <formula>"OPORTUNIDADE"</formula>
    </cfRule>
  </conditionalFormatting>
  <conditionalFormatting sqref="Y189">
    <cfRule type="cellIs" dxfId="198" priority="131" operator="equal">
      <formula>"NÃO"</formula>
    </cfRule>
    <cfRule type="cellIs" dxfId="197" priority="132" operator="equal">
      <formula>"SIM"</formula>
    </cfRule>
  </conditionalFormatting>
  <conditionalFormatting sqref="BP17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2" operator="equal">
      <formula>"OPORTUNIDADE"</formula>
    </cfRule>
  </conditionalFormatting>
  <conditionalFormatting sqref="Z206">
    <cfRule type="cellIs" dxfId="195" priority="80" operator="equal">
      <formula>"NÃO"</formula>
    </cfRule>
    <cfRule type="cellIs" dxfId="194" priority="81" operator="equal">
      <formula>"SIM"</formula>
    </cfRule>
  </conditionalFormatting>
  <conditionalFormatting sqref="Y206:Y210">
    <cfRule type="cellIs" dxfId="193" priority="79" operator="equal">
      <formula>"OPORTUNIDADE"</formula>
    </cfRule>
  </conditionalFormatting>
  <conditionalFormatting sqref="Y206:Y210">
    <cfRule type="cellIs" dxfId="192" priority="77" operator="equal">
      <formula>"NÃO"</formula>
    </cfRule>
    <cfRule type="cellIs" dxfId="191" priority="78" operator="equal">
      <formula>"SIM"</formula>
    </cfRule>
  </conditionalFormatting>
  <conditionalFormatting sqref="Y204">
    <cfRule type="cellIs" dxfId="190" priority="76" operator="equal">
      <formula>"OPORTUNIDADE"</formula>
    </cfRule>
  </conditionalFormatting>
  <conditionalFormatting sqref="Y204">
    <cfRule type="cellIs" dxfId="189" priority="74" operator="equal">
      <formula>"NÃO"</formula>
    </cfRule>
    <cfRule type="cellIs" dxfId="188" priority="75" operator="equal">
      <formula>"SIM"</formula>
    </cfRule>
  </conditionalFormatting>
  <conditionalFormatting sqref="Y203">
    <cfRule type="cellIs" dxfId="187" priority="73" operator="equal">
      <formula>"OPORTUNIDADE"</formula>
    </cfRule>
  </conditionalFormatting>
  <conditionalFormatting sqref="Y203">
    <cfRule type="cellIs" dxfId="186" priority="71" operator="equal">
      <formula>"NÃO"</formula>
    </cfRule>
    <cfRule type="cellIs" dxfId="185" priority="72" operator="equal">
      <formula>"SIM"</formula>
    </cfRule>
  </conditionalFormatting>
  <conditionalFormatting sqref="Y202">
    <cfRule type="cellIs" dxfId="184" priority="70" operator="equal">
      <formula>"OPORTUNIDADE"</formula>
    </cfRule>
  </conditionalFormatting>
  <conditionalFormatting sqref="Y202">
    <cfRule type="cellIs" dxfId="183" priority="68" operator="equal">
      <formula>"NÃO"</formula>
    </cfRule>
    <cfRule type="cellIs" dxfId="182" priority="69" operator="equal">
      <formula>"SIM"</formula>
    </cfRule>
  </conditionalFormatting>
  <conditionalFormatting sqref="Y201">
    <cfRule type="cellIs" dxfId="181" priority="67" operator="equal">
      <formula>"OPORTUNIDADE"</formula>
    </cfRule>
  </conditionalFormatting>
  <conditionalFormatting sqref="Y201">
    <cfRule type="cellIs" dxfId="180" priority="65" operator="equal">
      <formula>"NÃO"</formula>
    </cfRule>
    <cfRule type="cellIs" dxfId="179" priority="66" operator="equal">
      <formula>"SIM"</formula>
    </cfRule>
  </conditionalFormatting>
  <conditionalFormatting sqref="Y200">
    <cfRule type="cellIs" dxfId="178" priority="64" operator="equal">
      <formula>"OPORTUNIDADE"</formula>
    </cfRule>
  </conditionalFormatting>
  <conditionalFormatting sqref="Y200">
    <cfRule type="cellIs" dxfId="177" priority="62" operator="equal">
      <formula>"NÃO"</formula>
    </cfRule>
    <cfRule type="cellIs" dxfId="176" priority="63" operator="equal">
      <formula>"SIM"</formula>
    </cfRule>
  </conditionalFormatting>
  <conditionalFormatting sqref="Y199">
    <cfRule type="cellIs" dxfId="175" priority="61" operator="equal">
      <formula>"OPORTUNIDADE"</formula>
    </cfRule>
  </conditionalFormatting>
  <conditionalFormatting sqref="Y199">
    <cfRule type="cellIs" dxfId="174" priority="59" operator="equal">
      <formula>"NÃO"</formula>
    </cfRule>
    <cfRule type="cellIs" dxfId="173" priority="60" operator="equal">
      <formula>"SIM"</formula>
    </cfRule>
  </conditionalFormatting>
  <conditionalFormatting sqref="BQ156">
    <cfRule type="cellIs" dxfId="172" priority="54" operator="equal">
      <formula>"Produção e Intervalo"</formula>
    </cfRule>
    <cfRule type="cellIs" dxfId="171" priority="55" operator="equal">
      <formula>"Aderente"</formula>
    </cfRule>
    <cfRule type="cellIs" dxfId="170" priority="56" operator="equal">
      <formula>"Intervalo"</formula>
    </cfRule>
    <cfRule type="cellIs" dxfId="169" priority="57" operator="equal">
      <formula>"Produção"</formula>
    </cfRule>
    <cfRule type="cellIs" dxfId="168" priority="58" operator="equal">
      <formula>"ERRO"</formula>
    </cfRule>
  </conditionalFormatting>
  <conditionalFormatting sqref="BJ165: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7" operator="equal">
      <formula>"OPORTUNIDADE"</formula>
    </cfRule>
  </conditionalFormatting>
  <conditionalFormatting sqref="Y217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225">
    <cfRule type="cellIs" dxfId="164" priority="41" operator="equal">
      <formula>"OPORTUNIDADE"</formula>
    </cfRule>
  </conditionalFormatting>
  <conditionalFormatting sqref="Y22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P2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2" operator="equal">
      <formula>"OPORTUNIDADE"</formula>
    </cfRule>
  </conditionalFormatting>
  <conditionalFormatting sqref="Y237:Z23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5" operator="equal">
      <formula>"OPORTUNIDADE"</formula>
    </cfRule>
  </conditionalFormatting>
  <conditionalFormatting sqref="Z234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F113:F741 AI61:AI740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6" sqref="D301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1689</v>
      </c>
      <c r="D5" s="263"/>
      <c r="E5" s="263"/>
      <c r="F5" s="263"/>
      <c r="G5" s="263"/>
      <c r="H5" s="263"/>
      <c r="I5" s="263"/>
      <c r="J5" s="264"/>
      <c r="K5" s="265" t="s">
        <v>1690</v>
      </c>
      <c r="L5" s="266"/>
      <c r="M5" s="266"/>
      <c r="N5" s="266"/>
      <c r="O5" s="267" t="s">
        <v>1691</v>
      </c>
      <c r="P5" s="268"/>
    </row>
    <row r="6" spans="1:16" s="82" customFormat="1" ht="15" customHeight="1">
      <c r="A6" s="74" t="s">
        <v>1692</v>
      </c>
      <c r="B6" s="83" t="s">
        <v>1693</v>
      </c>
      <c r="C6" s="84" t="s">
        <v>1061</v>
      </c>
      <c r="D6" s="85" t="s">
        <v>1062</v>
      </c>
      <c r="E6" s="84" t="s">
        <v>1694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1695</v>
      </c>
      <c r="M6" s="88" t="s">
        <v>710</v>
      </c>
      <c r="N6" s="89" t="s">
        <v>1056</v>
      </c>
      <c r="O6" s="230" t="s">
        <v>1099</v>
      </c>
      <c r="P6" s="150" t="s">
        <v>1696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*</v>
      </c>
      <c r="G259" s="91" t="str">
        <f>IF(SP_NORTE!M258="","*",SP_NORTE!M258)</f>
        <v>*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>
        <f>IF(SP_NORTE!AK258="","*",SP_NORTE!AK258)</f>
        <v>0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1697</v>
      </c>
      <c r="V1" s="274"/>
      <c r="W1" s="274"/>
    </row>
    <row r="2" spans="1:23" s="92" customFormat="1">
      <c r="A2" s="95" t="s">
        <v>1698</v>
      </c>
      <c r="B2" s="95" t="s">
        <v>1693</v>
      </c>
      <c r="C2" s="95" t="s">
        <v>511</v>
      </c>
      <c r="D2" s="96" t="s">
        <v>1061</v>
      </c>
      <c r="E2" s="96" t="s">
        <v>1062</v>
      </c>
      <c r="F2" s="96" t="s">
        <v>1692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1699</v>
      </c>
      <c r="T2" s="99" t="s">
        <v>1064</v>
      </c>
      <c r="U2" s="173">
        <f ca="1">TODAY()-1</f>
        <v>45948</v>
      </c>
      <c r="V2" s="173">
        <f ca="1">U2-1</f>
        <v>45947</v>
      </c>
      <c r="W2" s="173">
        <f ca="1">V2-1</f>
        <v>45946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312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3</v>
      </c>
      <c r="W7" s="172">
        <f ca="1">_xlfn.XLOOKUP(G7&amp;$W$2,BS_CONTROLE[CHAVE],BS_CONTROLE[Quantidade_11],"-")</f>
        <v>1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1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67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>
        <f ca="1">_xlfn.XLOOKUP(G14&amp;$W$2,BS_CONTROLE[CHAVE],BS_CONTROLE[Quantidade_11],"-")</f>
        <v>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>
        <f ca="1">_xlfn.XLOOKUP(G15&amp;$V$2,BS_CONTROLE[CHAVE],BS_CONTROLE[Quantidade_11],"-")</f>
        <v>1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>
        <f ca="1">_xlfn.XLOOKUP(G17&amp;$W$2,BS_CONTROLE[CHAVE],BS_CONTROLE[Quantidade_11],"-")</f>
        <v>0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312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3</v>
      </c>
      <c r="W21" s="172">
        <f ca="1">_xlfn.XLOOKUP(G21&amp;$W$2,BS_CONTROLE[CHAVE],BS_CONTROLE[Quantidade_11],"-")</f>
        <v>1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1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1733</v>
      </c>
      <c r="W27" s="172" t="str">
        <f ca="1">_xlfn.XLOOKUP(G27&amp;$W$2,BS_CONTROLE[CHAVE],BS_CONTROLE[Quantidade_11],"-")</f>
        <v>-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>
        <f ca="1">_xlfn.XLOOKUP(G29&amp;$W$2,BS_CONTROLE[CHAVE],BS_CONTROLE[Quantidade_11],"-")</f>
        <v>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312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3</v>
      </c>
      <c r="W37" s="172">
        <f ca="1">_xlfn.XLOOKUP(G37&amp;$W$2,BS_CONTROLE[CHAVE],BS_CONTROLE[Quantidade_11],"-")</f>
        <v>1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1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>
        <f ca="1">_xlfn.XLOOKUP(G43&amp;$V$2,BS_CONTROLE[CHAVE],BS_CONTROLE[Quantidade_11],"-")</f>
        <v>1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1733</v>
      </c>
      <c r="W47" s="172" t="str">
        <f ca="1">_xlfn.XLOOKUP(G47&amp;$W$2,BS_CONTROLE[CHAVE],BS_CONTROLE[Quantidade_11],"-")</f>
        <v>-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>
        <f ca="1">_xlfn.XLOOKUP(G49&amp;$W$2,BS_CONTROLE[CHAVE],BS_CONTROLE[Quantidade_11],"-")</f>
        <v>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3</v>
      </c>
      <c r="W51" s="172">
        <f ca="1">_xlfn.XLOOKUP(G51&amp;$W$2,BS_CONTROLE[CHAVE],BS_CONTROLE[Quantidade_11],"-")</f>
        <v>1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1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>
        <f ca="1">_xlfn.XLOOKUP(G54&amp;$W$2,BS_CONTROLE[CHAVE],BS_CONTROLE[Quantidade_11],"-")</f>
        <v>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>
        <f ca="1">_xlfn.XLOOKUP(G55&amp;$W$2,BS_CONTROLE[CHAVE],BS_CONTROLE[Quantidade_11],"-")</f>
        <v>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3</v>
      </c>
      <c r="W57" s="172">
        <f ca="1">_xlfn.XLOOKUP(G57&amp;$W$2,BS_CONTROLE[CHAVE],BS_CONTROLE[Quantidade_11],"-")</f>
        <v>1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1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>
        <f ca="1">_xlfn.XLOOKUP(G63&amp;$W$2,BS_CONTROLE[CHAVE],BS_CONTROLE[Quantidade_11],"-")</f>
        <v>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312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3</v>
      </c>
      <c r="W68" s="172">
        <f ca="1">_xlfn.XLOOKUP(G68&amp;$W$2,BS_CONTROLE[CHAVE],BS_CONTROLE[Quantidade_11],"-")</f>
        <v>1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1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>
        <f ca="1">_xlfn.XLOOKUP(G74&amp;$V$2,BS_CONTROLE[CHAVE],BS_CONTROLE[Quantidade_11],"-")</f>
        <v>1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>
        <f ca="1">_xlfn.XLOOKUP(G77&amp;$V$2,BS_CONTROLE[CHAVE],BS_CONTROLE[Quantidade_11],"-")</f>
        <v>1</v>
      </c>
      <c r="W77" s="172">
        <f ca="1">_xlfn.XLOOKUP(G77&amp;$W$2,BS_CONTROLE[CHAVE],BS_CONTROLE[Quantidade_11],"-")</f>
        <v>0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1032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1733</v>
      </c>
      <c r="W79" s="172" t="str">
        <f ca="1">_xlfn.XLOOKUP(G79&amp;$W$2,BS_CONTROLE[CHAVE],BS_CONTROLE[Quantidade_11],"-")</f>
        <v>-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1733</v>
      </c>
      <c r="W80" s="172" t="str">
        <f ca="1">_xlfn.XLOOKUP(G80&amp;$W$2,BS_CONTROLE[CHAVE],BS_CONTROLE[Quantidade_11],"-")</f>
        <v>-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790</v>
      </c>
      <c r="W81" s="172">
        <f ca="1">_xlfn.XLOOKUP(G81&amp;$W$2,BS_CONTROLE[CHAVE],BS_CONTROLE[Quantidade_11],"-")</f>
        <v>400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67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312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2</v>
      </c>
      <c r="W85" s="172">
        <f ca="1">_xlfn.XLOOKUP(G85&amp;$W$2,BS_CONTROLE[CHAVE],BS_CONTROLE[Quantidade_11],"-")</f>
        <v>1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3</v>
      </c>
      <c r="W86" s="172">
        <f ca="1">_xlfn.XLOOKUP(G86&amp;$W$2,BS_CONTROLE[CHAVE],BS_CONTROLE[Quantidade_11],"-")</f>
        <v>1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1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>
        <f ca="1">_xlfn.XLOOKUP(G93&amp;$V$2,BS_CONTROLE[CHAVE],BS_CONTROLE[Quantidade_11],"-")</f>
        <v>1</v>
      </c>
      <c r="W93" s="172">
        <f ca="1">_xlfn.XLOOKUP(G93&amp;$W$2,BS_CONTROLE[CHAVE],BS_CONTROLE[Quantidade_11],"-")</f>
        <v>0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1032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790</v>
      </c>
      <c r="W95" s="172">
        <f ca="1">_xlfn.XLOOKUP(G95&amp;$W$2,BS_CONTROLE[CHAVE],BS_CONTROLE[Quantidade_11],"-")</f>
        <v>400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67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>
        <f ca="1">_xlfn.XLOOKUP(G97&amp;$W$2,BS_CONTROLE[CHAVE],BS_CONTROLE[Quantidade_11],"-")</f>
        <v>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312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2</v>
      </c>
      <c r="W100" s="172">
        <f ca="1">_xlfn.XLOOKUP(G100&amp;$W$2,BS_CONTROLE[CHAVE],BS_CONTROLE[Quantidade_11],"-")</f>
        <v>1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3</v>
      </c>
      <c r="W101" s="172">
        <f ca="1">_xlfn.XLOOKUP(G101&amp;$W$2,BS_CONTROLE[CHAVE],BS_CONTROLE[Quantidade_11],"-")</f>
        <v>1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1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>
        <f ca="1">_xlfn.XLOOKUP(G105&amp;$V$2,BS_CONTROLE[CHAVE],BS_CONTROLE[Quantidade_11],"-")</f>
        <v>1</v>
      </c>
      <c r="W105" s="172">
        <f ca="1">_xlfn.XLOOKUP(G105&amp;$W$2,BS_CONTROLE[CHAVE],BS_CONTROLE[Quantidade_11],"-")</f>
        <v>0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1</v>
      </c>
      <c r="W106" s="172">
        <f ca="1">_xlfn.XLOOKUP(G106&amp;$W$2,BS_CONTROLE[CHAVE],BS_CONTROLE[Quantidade_11],"-")</f>
        <v>0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1032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790</v>
      </c>
      <c r="W108" s="172">
        <f ca="1">_xlfn.XLOOKUP(G108&amp;$W$2,BS_CONTROLE[CHAVE],BS_CONTROLE[Quantidade_11],"-")</f>
        <v>400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>
        <f ca="1">_xlfn.XLOOKUP(G109&amp;$W$2,BS_CONTROLE[CHAVE],BS_CONTROLE[Quantidade_11],"-")</f>
        <v>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312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2</v>
      </c>
      <c r="W113" s="172">
        <f ca="1">_xlfn.XLOOKUP(G113&amp;$W$2,BS_CONTROLE[CHAVE],BS_CONTROLE[Quantidade_11],"-")</f>
        <v>1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3</v>
      </c>
      <c r="W114" s="172">
        <f ca="1">_xlfn.XLOOKUP(G114&amp;$W$2,BS_CONTROLE[CHAVE],BS_CONTROLE[Quantidade_11],"-")</f>
        <v>1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1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790</v>
      </c>
      <c r="W117" s="172">
        <f ca="1">_xlfn.XLOOKUP(G117&amp;$W$2,BS_CONTROLE[CHAVE],BS_CONTROLE[Quantidade_11],"-")</f>
        <v>400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>
        <f ca="1">_xlfn.XLOOKUP(G120&amp;$W$2,BS_CONTROLE[CHAVE],BS_CONTROLE[Quantidade_11],"-")</f>
        <v>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>
        <f ca="1">_xlfn.XLOOKUP(G121&amp;$W$2,BS_CONTROLE[CHAVE],BS_CONTROLE[Quantidade_11],"-")</f>
        <v>0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2</v>
      </c>
      <c r="W123" s="172">
        <f ca="1">_xlfn.XLOOKUP(G123&amp;$W$2,BS_CONTROLE[CHAVE],BS_CONTROLE[Quantidade_11],"-")</f>
        <v>1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3</v>
      </c>
      <c r="W124" s="172">
        <f ca="1">_xlfn.XLOOKUP(G124&amp;$W$2,BS_CONTROLE[CHAVE],BS_CONTROLE[Quantidade_11],"-")</f>
        <v>1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1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790</v>
      </c>
      <c r="W126" s="172">
        <f ca="1">_xlfn.XLOOKUP(G126&amp;$W$2,BS_CONTROLE[CHAVE],BS_CONTROLE[Quantidade_11],"-")</f>
        <v>400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>
        <f ca="1">_xlfn.XLOOKUP(G128&amp;$W$2,BS_CONTROLE[CHAVE],BS_CONTROLE[Quantidade_11],"-")</f>
        <v>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790</v>
      </c>
      <c r="W129" s="172">
        <f ca="1">_xlfn.XLOOKUP(G129&amp;$W$2,BS_CONTROLE[CHAVE],BS_CONTROLE[Quantidade_11],"-")</f>
        <v>400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>
        <f ca="1">_xlfn.XLOOKUP(G130&amp;$W$2,BS_CONTROLE[CHAVE],BS_CONTROLE[Quantidade_11],"-")</f>
        <v>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2</v>
      </c>
      <c r="W131" s="172">
        <f ca="1">_xlfn.XLOOKUP(G131&amp;$W$2,BS_CONTROLE[CHAVE],BS_CONTROLE[Quantidade_11],"-")</f>
        <v>1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3</v>
      </c>
      <c r="W132" s="172">
        <f ca="1">_xlfn.XLOOKUP(G132&amp;$W$2,BS_CONTROLE[CHAVE],BS_CONTROLE[Quantidade_11],"-")</f>
        <v>1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1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790</v>
      </c>
      <c r="W137" s="172">
        <f ca="1">_xlfn.XLOOKUP(G137&amp;$W$2,BS_CONTROLE[CHAVE],BS_CONTROLE[Quantidade_11],"-")</f>
        <v>400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>
        <f ca="1">_xlfn.XLOOKUP(G139&amp;$W$2,BS_CONTROLE[CHAVE],BS_CONTROLE[Quantidade_11],"-")</f>
        <v>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1733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1032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2</v>
      </c>
      <c r="W146" s="172">
        <f ca="1">_xlfn.XLOOKUP(G146&amp;$W$2,BS_CONTROLE[CHAVE],BS_CONTROLE[Quantidade_11],"-")</f>
        <v>1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1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1</v>
      </c>
      <c r="W151" s="172">
        <f ca="1">_xlfn.XLOOKUP(G151&amp;$W$2,BS_CONTROLE[CHAVE],BS_CONTROLE[Quantidade_11],"-")</f>
        <v>0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>
        <f ca="1">_xlfn.XLOOKUP(G152&amp;$V$2,BS_CONTROLE[CHAVE],BS_CONTROLE[Quantidade_11],"-")</f>
        <v>1</v>
      </c>
      <c r="W152" s="172">
        <f ca="1">_xlfn.XLOOKUP(G152&amp;$W$2,BS_CONTROLE[CHAVE],BS_CONTROLE[Quantidade_11],"-")</f>
        <v>0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790</v>
      </c>
      <c r="W153" s="172">
        <f ca="1">_xlfn.XLOOKUP(G153&amp;$W$2,BS_CONTROLE[CHAVE],BS_CONTROLE[Quantidade_11],"-")</f>
        <v>400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1733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67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>
        <f ca="1">_xlfn.XLOOKUP(G156&amp;$W$2,BS_CONTROLE[CHAVE],BS_CONTROLE[Quantidade_11],"-")</f>
        <v>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312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257</v>
      </c>
      <c r="W162" s="172">
        <f ca="1">_xlfn.XLOOKUP(G162&amp;$W$2,BS_CONTROLE[CHAVE],BS_CONTROLE[Quantidade_11],"-")</f>
        <v>50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3</v>
      </c>
      <c r="W166" s="172">
        <f ca="1">_xlfn.XLOOKUP(G166&amp;$W$2,BS_CONTROLE[CHAVE],BS_CONTROLE[Quantidade_11],"-")</f>
        <v>1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3</v>
      </c>
      <c r="W170" s="172">
        <f ca="1">_xlfn.XLOOKUP(G170&amp;$W$2,BS_CONTROLE[CHAVE],BS_CONTROLE[Quantidade_11],"-")</f>
        <v>1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1032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1032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1733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1733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1733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1733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1733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67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1733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>
        <f ca="1">_xlfn.XLOOKUP(G190&amp;$W$2,BS_CONTROLE[CHAVE],BS_CONTROLE[Quantidade_11],"-")</f>
        <v>0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>
        <f ca="1">_xlfn.XLOOKUP(G191&amp;$W$2,BS_CONTROLE[CHAVE],BS_CONTROLE[Quantidade_11],"-")</f>
        <v>0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3</v>
      </c>
      <c r="W195" s="172">
        <f ca="1">_xlfn.XLOOKUP(G195&amp;$W$2,BS_CONTROLE[CHAVE],BS_CONTROLE[Quantidade_11],"-")</f>
        <v>1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67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790</v>
      </c>
      <c r="W197" s="172">
        <f ca="1">_xlfn.XLOOKUP(G197&amp;$W$2,BS_CONTROLE[CHAVE],BS_CONTROLE[Quantidade_11],"-")</f>
        <v>400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>
        <f ca="1">_xlfn.XLOOKUP(G199&amp;$W$2,BS_CONTROLE[CHAVE],BS_CONTROLE[Quantidade_11],"-")</f>
        <v>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1733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1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>
        <f ca="1">_xlfn.XLOOKUP(G207&amp;$W$2,BS_CONTROLE[CHAVE],BS_CONTROLE[Quantidade_11],"-")</f>
        <v>0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>
        <f ca="1">_xlfn.XLOOKUP(G208&amp;$V$2,BS_CONTROLE[CHAVE],BS_CONTROLE[Quantidade_11],"-")</f>
        <v>1</v>
      </c>
      <c r="W208" s="172">
        <f ca="1">_xlfn.XLOOKUP(G208&amp;$W$2,BS_CONTROLE[CHAVE],BS_CONTROLE[Quantidade_11],"-")</f>
        <v>0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>
        <f ca="1">_xlfn.XLOOKUP(G210&amp;$W$2,BS_CONTROLE[CHAVE],BS_CONTROLE[Quantidade_11],"-")</f>
        <v>1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67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3</v>
      </c>
      <c r="W212" s="172">
        <f ca="1">_xlfn.XLOOKUP(G212&amp;$W$2,BS_CONTROLE[CHAVE],BS_CONTROLE[Quantidade_11],"-")</f>
        <v>1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2</v>
      </c>
      <c r="W213" s="172">
        <f ca="1">_xlfn.XLOOKUP(G213&amp;$W$2,BS_CONTROLE[CHAVE],BS_CONTROLE[Quantidade_11],"-")</f>
        <v>1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257</v>
      </c>
      <c r="W214" s="172">
        <f ca="1">_xlfn.XLOOKUP(G214&amp;$W$2,BS_CONTROLE[CHAVE],BS_CONTROLE[Quantidade_11],"-")</f>
        <v>50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790</v>
      </c>
      <c r="W215" s="172">
        <f ca="1">_xlfn.XLOOKUP(G215&amp;$W$2,BS_CONTROLE[CHAVE],BS_CONTROLE[Quantidade_11],"-")</f>
        <v>400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>
        <f ca="1">_xlfn.XLOOKUP(G217&amp;$W$2,BS_CONTROLE[CHAVE],BS_CONTROLE[Quantidade_11],"-")</f>
        <v>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>
        <f ca="1">_xlfn.XLOOKUP(G218&amp;$V$2,BS_CONTROLE[CHAVE],BS_CONTROLE[Quantidade_11],"-")</f>
        <v>1</v>
      </c>
      <c r="W218" s="172">
        <f ca="1">_xlfn.XLOOKUP(G218&amp;$W$2,BS_CONTROLE[CHAVE],BS_CONTROLE[Quantidade_11],"-")</f>
        <v>0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1</v>
      </c>
      <c r="W219" s="172">
        <f ca="1">_xlfn.XLOOKUP(G219&amp;$W$2,BS_CONTROLE[CHAVE],BS_CONTROLE[Quantidade_11],"-")</f>
        <v>0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1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>
        <f ca="1">_xlfn.XLOOKUP(G222&amp;$W$2,BS_CONTROLE[CHAVE],BS_CONTROLE[Quantidade_11],"-")</f>
        <v>0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>
        <f ca="1">_xlfn.XLOOKUP(G224&amp;$V$2,BS_CONTROLE[CHAVE],BS_CONTROLE[Quantidade_11],"-")</f>
        <v>1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790</v>
      </c>
      <c r="W225" s="172">
        <f ca="1">_xlfn.XLOOKUP(G225&amp;$W$2,BS_CONTROLE[CHAVE],BS_CONTROLE[Quantidade_11],"-")</f>
        <v>400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257</v>
      </c>
      <c r="W226" s="172">
        <f ca="1">_xlfn.XLOOKUP(G226&amp;$W$2,BS_CONTROLE[CHAVE],BS_CONTROLE[Quantidade_11],"-")</f>
        <v>50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2</v>
      </c>
      <c r="W227" s="172">
        <f ca="1">_xlfn.XLOOKUP(G227&amp;$W$2,BS_CONTROLE[CHAVE],BS_CONTROLE[Quantidade_11],"-")</f>
        <v>1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>
        <f ca="1">_xlfn.XLOOKUP(G228&amp;$V$2,BS_CONTROLE[CHAVE],BS_CONTROLE[Quantidade_11],"-")</f>
        <v>624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3</v>
      </c>
      <c r="W229" s="172">
        <f ca="1">_xlfn.XLOOKUP(G229&amp;$W$2,BS_CONTROLE[CHAVE],BS_CONTROLE[Quantidade_11],"-")</f>
        <v>1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312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>
        <f ca="1">_xlfn.XLOOKUP(G232&amp;$V$2,BS_CONTROLE[CHAVE],BS_CONTROLE[Quantidade_11],"-")</f>
        <v>1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1032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>
        <f ca="1">_xlfn.XLOOKUP(G234&amp;$V$2,BS_CONTROLE[CHAVE],BS_CONTROLE[Quantidade_11],"-")</f>
        <v>1</v>
      </c>
      <c r="W234" s="172">
        <f ca="1">_xlfn.XLOOKUP(G234&amp;$W$2,BS_CONTROLE[CHAVE],BS_CONTROLE[Quantidade_11],"-")</f>
        <v>0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1</v>
      </c>
      <c r="W235" s="172">
        <f ca="1">_xlfn.XLOOKUP(G235&amp;$W$2,BS_CONTROLE[CHAVE],BS_CONTROLE[Quantidade_11],"-")</f>
        <v>0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1733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>
        <f ca="1">_xlfn.XLOOKUP(G241&amp;$V$2,BS_CONTROLE[CHAVE],BS_CONTROLE[Quantidade_11],"-")</f>
        <v>1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1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1032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>
        <f ca="1">_xlfn.XLOOKUP(G244&amp;$V$2,BS_CONTROLE[CHAVE],BS_CONTROLE[Quantidade_11],"-")</f>
        <v>1</v>
      </c>
      <c r="W244" s="172">
        <f ca="1">_xlfn.XLOOKUP(G244&amp;$W$2,BS_CONTROLE[CHAVE],BS_CONTROLE[Quantidade_11],"-")</f>
        <v>0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1</v>
      </c>
      <c r="W245" s="172">
        <f ca="1">_xlfn.XLOOKUP(G245&amp;$W$2,BS_CONTROLE[CHAVE],BS_CONTROLE[Quantidade_11],"-")</f>
        <v>0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1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790</v>
      </c>
      <c r="W247" s="172">
        <f ca="1">_xlfn.XLOOKUP(G247&amp;$W$2,BS_CONTROLE[CHAVE],BS_CONTROLE[Quantidade_11],"-")</f>
        <v>400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1733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3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790</v>
      </c>
      <c r="W255" s="172">
        <f ca="1">_xlfn.XLOOKUP(G255&amp;$W$2,BS_CONTROLE[CHAVE],BS_CONTROLE[Quantidade_11],"-")</f>
        <v>400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1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1733</v>
      </c>
      <c r="W258" s="172" t="str">
        <f ca="1">_xlfn.XLOOKUP(G258&amp;$W$2,BS_CONTROLE[CHAVE],BS_CONTROLE[Quantidade_11],"-")</f>
        <v>-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1</v>
      </c>
      <c r="V260" s="172">
        <f ca="1">_xlfn.XLOOKUP(G260&amp;$V$2,BS_CONTROLE[CHAVE],BS_CONTROLE[Quantidade_11],"-")</f>
        <v>2</v>
      </c>
      <c r="W260" s="172">
        <f ca="1">_xlfn.XLOOKUP(G260&amp;$W$2,BS_CONTROLE[CHAVE],BS_CONTROLE[Quantidade_11],"-")</f>
        <v>1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>
        <f ca="1">_xlfn.XLOOKUP(G264&amp;$U$2,BS_CONTROLE[CHAVE],BS_CONTROLE[Quantidade_11],"-")</f>
        <v>0</v>
      </c>
      <c r="V264" s="172">
        <f ca="1">_xlfn.XLOOKUP(G264&amp;$V$2,BS_CONTROLE[CHAVE],BS_CONTROLE[Quantidade_11],"-")</f>
        <v>2</v>
      </c>
      <c r="W264" s="172">
        <f ca="1">_xlfn.XLOOKUP(G264&amp;$W$2,BS_CONTROLE[CHAVE],BS_CONTROLE[Quantidade_11],"-")</f>
        <v>1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1701</v>
      </c>
      <c r="C2" s="135" t="s">
        <v>1046</v>
      </c>
      <c r="D2" s="84" t="s">
        <v>1048</v>
      </c>
      <c r="E2" s="84" t="s">
        <v>1702</v>
      </c>
      <c r="F2" s="112" t="s">
        <v>1703</v>
      </c>
      <c r="G2" s="84" t="s">
        <v>1704</v>
      </c>
      <c r="H2" s="84" t="s">
        <v>1705</v>
      </c>
      <c r="I2" s="84" t="s">
        <v>1706</v>
      </c>
      <c r="J2" s="84" t="s">
        <v>1707</v>
      </c>
      <c r="K2" s="86" t="s">
        <v>1708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2025-10-19T18:26:27Z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